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owellor.sharepoint.com/sites/LowellAdmin/Shared Documents/Finance/FY 2021-22/Budget FY 21-22/FY 21-22 budget/060821_Adopted budget/"/>
    </mc:Choice>
  </mc:AlternateContent>
  <xr:revisionPtr revIDLastSave="1839" documentId="13_ncr:1_{699E42ED-CF0F-4468-B672-54D364E6D560}" xr6:coauthVersionLast="47" xr6:coauthVersionMax="47" xr10:uidLastSave="{F0495F82-374D-4D99-B7E8-A49C38C5045C}"/>
  <bookViews>
    <workbookView xWindow="-120" yWindow="-120" windowWidth="29040" windowHeight="15720" firstSheet="1" activeTab="3" xr2:uid="{EE9CA24C-DAB9-40D0-9084-0BB1EE2715D5}"/>
  </bookViews>
  <sheets>
    <sheet name="Amended_061521" sheetId="25" state="hidden" r:id="rId1"/>
    <sheet name="Changes to adopted" sheetId="27" r:id="rId2"/>
    <sheet name="Sheet1" sheetId="29" r:id="rId3"/>
    <sheet name="DATA_tbl" sheetId="1" r:id="rId4"/>
    <sheet name="YTD_June 7" sheetId="24" state="hidden" r:id="rId5"/>
    <sheet name="Fund summaries" sheetId="19" r:id="rId6"/>
    <sheet name="Budget resolution" sheetId="23" r:id="rId7"/>
    <sheet name="FundBalances_tbl" sheetId="7" r:id="rId8"/>
    <sheet name="Balance_tbl" sheetId="6" r:id="rId9"/>
    <sheet name="Transfer_1" sheetId="28" r:id="rId10"/>
    <sheet name="Transfer_2" sheetId="26" r:id="rId11"/>
    <sheet name="Msg_p" sheetId="14" state="hidden" r:id="rId12"/>
    <sheet name="MsgData_mi" sheetId="13" state="hidden" r:id="rId13"/>
    <sheet name="Resource summaries" sheetId="20" r:id="rId14"/>
    <sheet name="Requirement summaries" sheetId="21" r:id="rId15"/>
    <sheet name="Graphs" sheetId="15" state="hidden" r:id="rId16"/>
    <sheet name="CalcPctYr_mi" sheetId="8" r:id="rId17"/>
    <sheet name="Summary_tbl" sheetId="12" state="hidden" r:id="rId18"/>
    <sheet name="ForecastSummary_tbl" sheetId="9" state="hidden" r:id="rId19"/>
    <sheet name="PropertyTax_mi" sheetId="5" r:id="rId20"/>
    <sheet name="CostCtrNames_lst" sheetId="4" r:id="rId21"/>
    <sheet name="TrlBalance_tbl" sheetId="2" state="hidden" r:id="rId22"/>
  </sheets>
  <definedNames>
    <definedName name="_xlnm._FilterDatabase" localSheetId="6" hidden="1">'Budget resolution'!#REF!</definedName>
    <definedName name="_xlnm._FilterDatabase" localSheetId="3" hidden="1">DATA_tbl!$B$2:$AA$896</definedName>
    <definedName name="_xlnm.Extract" localSheetId="6">'Budget resolution'!$E$23</definedName>
    <definedName name="lst_Funds">FundBalances_tbl!$C$4:$R$4</definedName>
    <definedName name="_xlnm.Print_Area" localSheetId="6">'Budget resolution'!$B$1:$J$46</definedName>
    <definedName name="_xlnm.Print_Area" localSheetId="5">'Fund summaries'!$A$1:$G$41</definedName>
    <definedName name="_xlnm.Print_Area" localSheetId="14">'Requirement summaries'!#REF!</definedName>
    <definedName name="_xlnm.Print_Area" localSheetId="9">Transfer_1!$A$1:$G$35</definedName>
    <definedName name="var_PctYr">CalcPctYr_mi!$C$8</definedName>
  </definedNames>
  <calcPr calcId="191028"/>
  <pivotCaches>
    <pivotCache cacheId="1" r:id="rId23"/>
    <pivotCache cacheId="2" r:id="rId24"/>
    <pivotCache cacheId="3" r:id="rId2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23" l="1"/>
  <c r="B7" i="21"/>
  <c r="F10" i="28" l="1"/>
  <c r="F11" i="28"/>
  <c r="F12" i="28"/>
  <c r="F13" i="28"/>
  <c r="F14" i="28"/>
  <c r="F15" i="28"/>
  <c r="F16" i="28"/>
  <c r="F17" i="28"/>
  <c r="D17" i="28" s="1"/>
  <c r="F18" i="28"/>
  <c r="F9" i="28"/>
  <c r="C10" i="28"/>
  <c r="C11" i="28"/>
  <c r="C12" i="28"/>
  <c r="C13" i="28"/>
  <c r="C14" i="28"/>
  <c r="C15" i="28"/>
  <c r="C16" i="28"/>
  <c r="C17" i="28"/>
  <c r="C18" i="28"/>
  <c r="C9" i="28"/>
  <c r="B10" i="28"/>
  <c r="B11" i="28"/>
  <c r="B12" i="28"/>
  <c r="B13" i="28"/>
  <c r="B14" i="28"/>
  <c r="B15" i="28"/>
  <c r="B16" i="28"/>
  <c r="B17" i="28"/>
  <c r="B18" i="28"/>
  <c r="B9" i="28"/>
  <c r="E16" i="28" l="1"/>
  <c r="E19" i="28" s="1"/>
  <c r="D13" i="28"/>
  <c r="D18" i="28"/>
  <c r="D10" i="28"/>
  <c r="D15" i="28"/>
  <c r="D14" i="28"/>
  <c r="C19" i="28"/>
  <c r="D12" i="28"/>
  <c r="F19" i="28"/>
  <c r="D11" i="28"/>
  <c r="D9" i="28"/>
  <c r="H10" i="26"/>
  <c r="H11" i="26"/>
  <c r="H12" i="26"/>
  <c r="H13" i="26"/>
  <c r="H14" i="26"/>
  <c r="H15" i="26"/>
  <c r="H16" i="26"/>
  <c r="H17" i="26"/>
  <c r="H18" i="26"/>
  <c r="H19" i="26"/>
  <c r="H20" i="26"/>
  <c r="H21" i="26"/>
  <c r="H22" i="26"/>
  <c r="H23" i="26"/>
  <c r="H24" i="26"/>
  <c r="H25" i="26"/>
  <c r="H26" i="26"/>
  <c r="H27" i="26"/>
  <c r="H9" i="26"/>
  <c r="D19" i="28" l="1"/>
  <c r="D21" i="7"/>
  <c r="E21" i="7"/>
  <c r="F21" i="7"/>
  <c r="G21" i="7"/>
  <c r="H21" i="7"/>
  <c r="I21" i="7"/>
  <c r="J21" i="7"/>
  <c r="K21" i="7"/>
  <c r="L21" i="7"/>
  <c r="M21" i="7"/>
  <c r="N21" i="7"/>
  <c r="O21" i="7"/>
  <c r="P21" i="7"/>
  <c r="Q21" i="7"/>
  <c r="R21" i="7"/>
  <c r="D20" i="7"/>
  <c r="E20" i="7"/>
  <c r="F20" i="7"/>
  <c r="G20" i="7"/>
  <c r="H20" i="7"/>
  <c r="I20" i="7"/>
  <c r="J20" i="7"/>
  <c r="K20" i="7"/>
  <c r="L20" i="7"/>
  <c r="M20" i="7"/>
  <c r="N20" i="7"/>
  <c r="O20" i="7"/>
  <c r="P20" i="7"/>
  <c r="Q20" i="7"/>
  <c r="R20" i="7"/>
  <c r="C21" i="7"/>
  <c r="C20" i="7"/>
  <c r="C9" i="7" l="1"/>
  <c r="C8" i="7"/>
  <c r="I8" i="7"/>
  <c r="D8" i="7"/>
  <c r="E8" i="7"/>
  <c r="F8" i="7"/>
  <c r="G8" i="7"/>
  <c r="H8" i="7"/>
  <c r="J8" i="7"/>
  <c r="K8" i="7"/>
  <c r="L8" i="7"/>
  <c r="M8" i="7"/>
  <c r="N8" i="7"/>
  <c r="O8" i="7"/>
  <c r="P8" i="7"/>
  <c r="Q8" i="7"/>
  <c r="R8" i="7"/>
  <c r="G28" i="26"/>
  <c r="F28" i="26"/>
  <c r="E28" i="26"/>
  <c r="H28" i="26" l="1"/>
  <c r="F39" i="23"/>
  <c r="F40" i="23" s="1"/>
  <c r="F35" i="23"/>
  <c r="F36" i="23" s="1"/>
  <c r="F31" i="23"/>
  <c r="F30" i="23"/>
  <c r="F25" i="23"/>
  <c r="F20" i="23"/>
  <c r="F15" i="23"/>
  <c r="F10" i="23"/>
  <c r="F5" i="23"/>
  <c r="C44" i="23"/>
  <c r="C38" i="23"/>
  <c r="C39" i="23"/>
  <c r="C37" i="23"/>
  <c r="C31" i="23"/>
  <c r="C30" i="23"/>
  <c r="C29" i="23"/>
  <c r="C23" i="23"/>
  <c r="C22" i="23"/>
  <c r="C21" i="23"/>
  <c r="F29" i="23"/>
  <c r="F24" i="23"/>
  <c r="F19" i="23"/>
  <c r="F14" i="23"/>
  <c r="F16" i="23" s="1"/>
  <c r="F9" i="23"/>
  <c r="F4" i="23"/>
  <c r="C43" i="23"/>
  <c r="C45" i="23" s="1"/>
  <c r="C36" i="23"/>
  <c r="C35" i="23"/>
  <c r="C28" i="23"/>
  <c r="C27" i="23"/>
  <c r="C20" i="23"/>
  <c r="C19" i="23"/>
  <c r="C14" i="23"/>
  <c r="C15" i="23"/>
  <c r="I9" i="23" s="1"/>
  <c r="C13" i="23"/>
  <c r="C5" i="23"/>
  <c r="C6" i="23"/>
  <c r="C7" i="23"/>
  <c r="C8" i="23"/>
  <c r="C9" i="23"/>
  <c r="C10" i="23"/>
  <c r="C11" i="23"/>
  <c r="C12" i="23"/>
  <c r="C4" i="23"/>
  <c r="F26" i="23" l="1"/>
  <c r="F32" i="23"/>
  <c r="F11" i="23"/>
  <c r="F21" i="23"/>
  <c r="F6" i="23"/>
  <c r="C40" i="23"/>
  <c r="C32" i="23"/>
  <c r="C24" i="23"/>
  <c r="C16" i="23"/>
  <c r="D9" i="7"/>
  <c r="E9" i="7"/>
  <c r="F9" i="7"/>
  <c r="G9" i="7"/>
  <c r="H9" i="7"/>
  <c r="I9" i="7"/>
  <c r="J9" i="7"/>
  <c r="K9" i="7"/>
  <c r="L9" i="7"/>
  <c r="M9" i="7"/>
  <c r="N9" i="7"/>
  <c r="O9" i="7"/>
  <c r="P9" i="7"/>
  <c r="Q9" i="7"/>
  <c r="R9" i="7"/>
  <c r="I49" i="14"/>
  <c r="J49" i="14"/>
  <c r="K49" i="14"/>
  <c r="I50" i="14"/>
  <c r="J50" i="14"/>
  <c r="K50" i="14"/>
  <c r="I51" i="14"/>
  <c r="J51" i="14"/>
  <c r="K51" i="14"/>
  <c r="I52" i="14"/>
  <c r="J52" i="14"/>
  <c r="K52" i="14"/>
  <c r="I53" i="14"/>
  <c r="J53" i="14"/>
  <c r="K53" i="14"/>
  <c r="I54" i="14"/>
  <c r="J54" i="14"/>
  <c r="K54" i="14"/>
  <c r="I55" i="14"/>
  <c r="J55" i="14"/>
  <c r="K55" i="14"/>
  <c r="I56" i="14"/>
  <c r="J56" i="14"/>
  <c r="K56" i="14"/>
  <c r="I57" i="14"/>
  <c r="J57" i="14"/>
  <c r="K57" i="14"/>
  <c r="I58" i="14"/>
  <c r="J58" i="14"/>
  <c r="K58" i="14"/>
  <c r="I59" i="14"/>
  <c r="J59" i="14"/>
  <c r="K59" i="14"/>
  <c r="I60" i="14"/>
  <c r="J60" i="14"/>
  <c r="K60" i="14"/>
  <c r="I61" i="14"/>
  <c r="J61" i="14"/>
  <c r="K61" i="14"/>
  <c r="I62" i="14"/>
  <c r="J62" i="14"/>
  <c r="K62" i="14"/>
  <c r="I63" i="14"/>
  <c r="J63" i="14"/>
  <c r="K63" i="14"/>
  <c r="I64" i="14"/>
  <c r="J64" i="14"/>
  <c r="K64" i="14"/>
  <c r="I65" i="14"/>
  <c r="J65" i="14"/>
  <c r="K65" i="14"/>
  <c r="I66" i="14"/>
  <c r="J66" i="14"/>
  <c r="K66" i="14"/>
  <c r="I67" i="14"/>
  <c r="J67" i="14"/>
  <c r="K67" i="14"/>
  <c r="I68" i="14"/>
  <c r="J68" i="14"/>
  <c r="K68" i="14"/>
  <c r="I69" i="14"/>
  <c r="J69" i="14"/>
  <c r="K69" i="14"/>
  <c r="O86" i="14"/>
  <c r="P86" i="14"/>
  <c r="Q86" i="14"/>
  <c r="O87" i="14"/>
  <c r="P87" i="14"/>
  <c r="Q87" i="14"/>
  <c r="O88" i="14"/>
  <c r="P88" i="14"/>
  <c r="Q88" i="14"/>
  <c r="O89" i="14"/>
  <c r="P89" i="14"/>
  <c r="Q89" i="14"/>
  <c r="O90" i="14"/>
  <c r="P90" i="14"/>
  <c r="Q90" i="14"/>
  <c r="O91" i="14"/>
  <c r="P91" i="14"/>
  <c r="Q91" i="14"/>
  <c r="O92" i="14"/>
  <c r="P92" i="14"/>
  <c r="Q92" i="14"/>
  <c r="O93" i="14"/>
  <c r="P93" i="14"/>
  <c r="Q93" i="14"/>
  <c r="O94" i="14"/>
  <c r="P94" i="14"/>
  <c r="Q94" i="14"/>
  <c r="O95" i="14"/>
  <c r="P95" i="14"/>
  <c r="Q95" i="14"/>
  <c r="O96" i="14"/>
  <c r="P96" i="14"/>
  <c r="Q96" i="14"/>
  <c r="O97" i="14"/>
  <c r="P97" i="14"/>
  <c r="Q97" i="14"/>
  <c r="O98" i="14"/>
  <c r="P98" i="14"/>
  <c r="Q98" i="14"/>
  <c r="O99" i="14"/>
  <c r="P99" i="14"/>
  <c r="Q99" i="14"/>
  <c r="O76" i="14"/>
  <c r="P76" i="14"/>
  <c r="Q76" i="14"/>
  <c r="O77" i="14"/>
  <c r="P77" i="14"/>
  <c r="Q77" i="14"/>
  <c r="O78" i="14"/>
  <c r="P78" i="14"/>
  <c r="Q78" i="14"/>
  <c r="O79" i="14"/>
  <c r="P79" i="14"/>
  <c r="Q79" i="14"/>
  <c r="O80" i="14"/>
  <c r="P80" i="14"/>
  <c r="Q80" i="14"/>
  <c r="O81" i="14"/>
  <c r="P81" i="14"/>
  <c r="Q81" i="14"/>
  <c r="O82" i="14"/>
  <c r="P82" i="14"/>
  <c r="Q82" i="14"/>
  <c r="O83" i="14"/>
  <c r="P83" i="14"/>
  <c r="Q83" i="14"/>
  <c r="O84" i="14"/>
  <c r="P84" i="14"/>
  <c r="Q84" i="14"/>
  <c r="O85" i="14"/>
  <c r="P85" i="14"/>
  <c r="Q85" i="14"/>
  <c r="I12" i="23" l="1"/>
  <c r="Q100" i="14"/>
  <c r="Q103" i="14" s="1"/>
  <c r="K70" i="14"/>
  <c r="K73" i="14" s="1"/>
  <c r="D23" i="14"/>
  <c r="D41" i="14"/>
  <c r="D38" i="14"/>
  <c r="E38" i="14"/>
  <c r="D39" i="14"/>
  <c r="E39" i="14"/>
  <c r="C25" i="14"/>
  <c r="D25" i="14"/>
  <c r="C26" i="14"/>
  <c r="D26" i="14"/>
  <c r="C27" i="14"/>
  <c r="D27" i="14"/>
  <c r="C28" i="14"/>
  <c r="D28" i="14"/>
  <c r="C29" i="14"/>
  <c r="D29" i="14"/>
  <c r="C30" i="14"/>
  <c r="D30" i="14"/>
  <c r="C31" i="14"/>
  <c r="D31" i="14"/>
  <c r="C32" i="14"/>
  <c r="D32" i="14"/>
  <c r="C33" i="14"/>
  <c r="D33" i="14"/>
  <c r="C34" i="14"/>
  <c r="D34" i="14"/>
  <c r="C35" i="14"/>
  <c r="D35" i="14"/>
  <c r="D22" i="14"/>
  <c r="T53" i="5"/>
  <c r="R51" i="5"/>
  <c r="P45" i="5"/>
  <c r="D20" i="14" s="1"/>
  <c r="P43" i="5"/>
  <c r="D19" i="14" s="1"/>
  <c r="R50" i="5"/>
  <c r="D21" i="14" s="1"/>
  <c r="J30" i="5"/>
  <c r="G35" i="15"/>
  <c r="G30" i="15"/>
  <c r="D42" i="14"/>
  <c r="G34" i="15"/>
  <c r="G29" i="15"/>
  <c r="G37" i="15"/>
  <c r="G28" i="15"/>
  <c r="G27" i="15"/>
  <c r="G32" i="15"/>
  <c r="G26" i="15"/>
  <c r="G36" i="15"/>
  <c r="G31" i="15"/>
  <c r="AY391" i="13"/>
  <c r="AY392" i="13"/>
  <c r="G33" i="15"/>
  <c r="G38" i="15"/>
  <c r="G39" i="15"/>
  <c r="CE981" i="13" l="1"/>
  <c r="D44" i="14"/>
  <c r="D36" i="14"/>
  <c r="D43" i="14"/>
  <c r="E40" i="14"/>
  <c r="D40" i="14"/>
  <c r="E16" i="5"/>
  <c r="D18" i="14" l="1"/>
  <c r="J21" i="5"/>
  <c r="J22" i="5" s="1"/>
  <c r="J24" i="5" s="1"/>
  <c r="J28" i="5" s="1"/>
  <c r="J31" i="5" s="1"/>
  <c r="J23" i="5"/>
  <c r="D17" i="14"/>
  <c r="D15" i="14"/>
  <c r="F7" i="5"/>
  <c r="F8" i="5"/>
  <c r="F9" i="5"/>
  <c r="F10" i="5"/>
  <c r="F11" i="5"/>
  <c r="F12" i="5"/>
  <c r="F13" i="5"/>
  <c r="F14" i="5"/>
  <c r="F15" i="5"/>
  <c r="F16" i="5"/>
  <c r="F6" i="5"/>
  <c r="D30" i="7" l="1" a="1"/>
  <c r="D30" i="7" s="1"/>
  <c r="E30" i="7" a="1"/>
  <c r="E30" i="7" s="1"/>
  <c r="F30" i="7" a="1"/>
  <c r="F30" i="7" s="1"/>
  <c r="G30" i="7" a="1"/>
  <c r="G30" i="7" s="1"/>
  <c r="H30" i="7" a="1"/>
  <c r="H30" i="7" s="1"/>
  <c r="I30" i="7" a="1"/>
  <c r="I30" i="7" s="1"/>
  <c r="J30" i="7" a="1"/>
  <c r="J30" i="7" s="1"/>
  <c r="K30" i="7" a="1"/>
  <c r="K30" i="7" s="1"/>
  <c r="L30" i="7" a="1"/>
  <c r="L30" i="7" s="1"/>
  <c r="M30" i="7" a="1"/>
  <c r="M30" i="7" s="1"/>
  <c r="N30" i="7" a="1"/>
  <c r="N30" i="7" s="1"/>
  <c r="O30" i="7" a="1"/>
  <c r="O30" i="7" s="1"/>
  <c r="P30" i="7" a="1"/>
  <c r="P30" i="7" s="1"/>
  <c r="Q30" i="7" a="1"/>
  <c r="Q30" i="7" s="1"/>
  <c r="R30" i="7" a="1"/>
  <c r="R30" i="7" s="1"/>
  <c r="C30" i="7" a="1"/>
  <c r="C30" i="7" s="1"/>
  <c r="D8" i="14"/>
  <c r="D7" i="14"/>
  <c r="D6" i="14"/>
  <c r="D13" i="14" s="1"/>
  <c r="D5" i="14"/>
  <c r="D4" i="14"/>
  <c r="D3" i="14"/>
  <c r="D9" i="14" s="1"/>
  <c r="N23" i="7" l="1"/>
  <c r="R23" i="7"/>
  <c r="J23" i="7"/>
  <c r="F23" i="7"/>
  <c r="M23" i="7"/>
  <c r="Q23" i="7"/>
  <c r="I23" i="7"/>
  <c r="P23" i="7"/>
  <c r="H23" i="7"/>
  <c r="O23" i="7"/>
  <c r="G23" i="7"/>
  <c r="E23" i="7"/>
  <c r="L23" i="7"/>
  <c r="D23" i="7"/>
  <c r="K23" i="7"/>
  <c r="C23" i="7"/>
  <c r="F7" i="6"/>
  <c r="F8" i="6"/>
  <c r="F9" i="6"/>
  <c r="F10" i="6"/>
  <c r="F11" i="6"/>
  <c r="F12" i="6"/>
  <c r="F13" i="6"/>
  <c r="F14" i="6"/>
  <c r="F15" i="6"/>
  <c r="F16" i="6"/>
  <c r="F17" i="6"/>
  <c r="F18" i="6"/>
  <c r="F19" i="6"/>
  <c r="F20" i="6"/>
  <c r="F21" i="6"/>
  <c r="F22" i="6"/>
  <c r="J11" i="7" l="1"/>
  <c r="J13" i="7" s="1"/>
  <c r="F11" i="7"/>
  <c r="F13" i="7" s="1"/>
  <c r="K11" i="7"/>
  <c r="K13" i="7" s="1"/>
  <c r="G11" i="7"/>
  <c r="G13" i="7" s="1"/>
  <c r="O11" i="7"/>
  <c r="O13" i="7" s="1"/>
  <c r="H11" i="7"/>
  <c r="H13" i="7" s="1"/>
  <c r="D11" i="7"/>
  <c r="D13" i="7" s="1"/>
  <c r="L11" i="7"/>
  <c r="L13" i="7" s="1"/>
  <c r="Q11" i="7"/>
  <c r="Q13" i="7" s="1"/>
  <c r="I11" i="7"/>
  <c r="I13" i="7" s="1"/>
  <c r="M11" i="7"/>
  <c r="M13" i="7" s="1"/>
  <c r="E11" i="7"/>
  <c r="E13" i="7" s="1"/>
  <c r="E18" i="7" s="1"/>
  <c r="R11" i="7"/>
  <c r="R13" i="7" s="1"/>
  <c r="N11" i="7"/>
  <c r="N13" i="7" s="1"/>
  <c r="P11" i="7"/>
  <c r="P13" i="7" s="1"/>
  <c r="L15" i="7" l="1"/>
  <c r="L18" i="7"/>
  <c r="L25" i="7" s="1"/>
  <c r="P15" i="7"/>
  <c r="P18" i="7"/>
  <c r="P25" i="7" s="1"/>
  <c r="D15" i="7"/>
  <c r="D18" i="7"/>
  <c r="D25" i="7" s="1"/>
  <c r="N15" i="7"/>
  <c r="N18" i="7"/>
  <c r="N25" i="7" s="1"/>
  <c r="O15" i="7"/>
  <c r="O18" i="7"/>
  <c r="O25" i="7" s="1"/>
  <c r="E15" i="7"/>
  <c r="E25" i="7"/>
  <c r="G15" i="7"/>
  <c r="G18" i="7"/>
  <c r="G25" i="7" s="1"/>
  <c r="M15" i="7"/>
  <c r="M18" i="7"/>
  <c r="M25" i="7" s="1"/>
  <c r="K15" i="7"/>
  <c r="K18" i="7"/>
  <c r="K25" i="7" s="1"/>
  <c r="R15" i="7"/>
  <c r="R18" i="7"/>
  <c r="R25" i="7" s="1"/>
  <c r="I15" i="7"/>
  <c r="I18" i="7"/>
  <c r="I25" i="7" s="1"/>
  <c r="F15" i="7"/>
  <c r="F18" i="7"/>
  <c r="F25" i="7" s="1"/>
  <c r="H15" i="7"/>
  <c r="H18" i="7"/>
  <c r="H25" i="7" s="1"/>
  <c r="Q15" i="7"/>
  <c r="Q18" i="7"/>
  <c r="Q25" i="7" s="1"/>
  <c r="J15" i="7"/>
  <c r="J18" i="7"/>
  <c r="J25" i="7" s="1"/>
  <c r="F27" i="7" l="1"/>
  <c r="F32" i="7"/>
  <c r="J27" i="7"/>
  <c r="J32" i="7"/>
  <c r="M27" i="7"/>
  <c r="M32" i="7"/>
  <c r="G27" i="7"/>
  <c r="G32" i="7"/>
  <c r="Q27" i="7"/>
  <c r="Q32" i="7"/>
  <c r="R27" i="7"/>
  <c r="R32" i="7"/>
  <c r="E27" i="7"/>
  <c r="E32" i="7"/>
  <c r="P27" i="7"/>
  <c r="P32" i="7"/>
  <c r="N27" i="7"/>
  <c r="N32" i="7"/>
  <c r="D27" i="7"/>
  <c r="D32" i="7"/>
  <c r="K27" i="7"/>
  <c r="K32" i="7"/>
  <c r="O27" i="7"/>
  <c r="O32" i="7"/>
  <c r="L27" i="7"/>
  <c r="L32" i="7"/>
  <c r="I27" i="7"/>
  <c r="I32" i="7"/>
  <c r="H27" i="7"/>
  <c r="H32" i="7"/>
  <c r="C5" i="8"/>
  <c r="C7" i="8" s="1"/>
  <c r="F23" i="6"/>
  <c r="C8" i="8" l="1"/>
  <c r="C11" i="7"/>
  <c r="C13" i="7" s="1"/>
  <c r="D11" i="14" l="1"/>
  <c r="D12" i="14" s="1"/>
  <c r="C18" i="7"/>
  <c r="C25" i="7" s="1"/>
  <c r="C15" i="7"/>
  <c r="C27" i="7" l="1"/>
  <c r="C32" i="7"/>
  <c r="D14" i="14"/>
  <c r="D1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Jeremy Caudle</author>
  </authors>
  <commentList>
    <comment ref="Z35" authorId="0" shapeId="0" xr:uid="{2B539296-4AE6-4AF2-8F22-99097FA700C5}">
      <text>
        <r>
          <rPr>
            <b/>
            <sz val="9"/>
            <color indexed="81"/>
            <rFont val="Tahoma"/>
            <family val="2"/>
          </rPr>
          <t>Jeremy Caudle:</t>
        </r>
        <r>
          <rPr>
            <sz val="9"/>
            <color indexed="81"/>
            <rFont val="Tahoma"/>
            <family val="2"/>
          </rPr>
          <t xml:space="preserve">
3/22: Based off of estimated taxable valuations.</t>
        </r>
      </text>
    </comment>
    <comment ref="AA35" authorId="0" shapeId="0" xr:uid="{B1772B9F-FCBD-4AEC-A439-0B24AF0DCAE2}">
      <text>
        <r>
          <rPr>
            <b/>
            <sz val="9"/>
            <color indexed="81"/>
            <rFont val="Tahoma"/>
            <family val="2"/>
          </rPr>
          <t>Jeremy Caudle:</t>
        </r>
        <r>
          <rPr>
            <sz val="9"/>
            <color indexed="81"/>
            <rFont val="Tahoma"/>
            <family val="2"/>
          </rPr>
          <t xml:space="preserve">
3/22: Based off of estimated taxable valuations.</t>
        </r>
      </text>
    </comment>
    <comment ref="AB35" authorId="0" shapeId="0" xr:uid="{53153260-E70F-4AF6-ADDD-BEB86C34733F}">
      <text>
        <r>
          <rPr>
            <b/>
            <sz val="9"/>
            <color indexed="81"/>
            <rFont val="Tahoma"/>
            <family val="2"/>
          </rPr>
          <t>Jeremy Caudle:</t>
        </r>
        <r>
          <rPr>
            <sz val="9"/>
            <color indexed="81"/>
            <rFont val="Tahoma"/>
            <family val="2"/>
          </rPr>
          <t xml:space="preserve">
3/22: Based off of estimated taxable valuations.</t>
        </r>
      </text>
    </comment>
    <comment ref="Z36" authorId="0" shapeId="0" xr:uid="{42ECA11B-3E91-4ABD-871A-2BF38E8D1ABC}">
      <text>
        <r>
          <rPr>
            <b/>
            <sz val="9"/>
            <color indexed="81"/>
            <rFont val="Tahoma"/>
            <family val="2"/>
          </rPr>
          <t>Jeremy Caudle:</t>
        </r>
        <r>
          <rPr>
            <sz val="9"/>
            <color indexed="81"/>
            <rFont val="Tahoma"/>
            <family val="2"/>
          </rPr>
          <t xml:space="preserve">
3/22: Collection from last year reported in 2020 financial statements.</t>
        </r>
      </text>
    </comment>
    <comment ref="AA36" authorId="0" shapeId="0" xr:uid="{6A5BD409-FB12-4806-8CA7-67EF2411AFFA}">
      <text>
        <r>
          <rPr>
            <b/>
            <sz val="9"/>
            <color indexed="81"/>
            <rFont val="Tahoma"/>
            <family val="2"/>
          </rPr>
          <t>Jeremy Caudle:</t>
        </r>
        <r>
          <rPr>
            <sz val="9"/>
            <color indexed="81"/>
            <rFont val="Tahoma"/>
            <family val="2"/>
          </rPr>
          <t xml:space="preserve">
3/22: Collection from last year reported in 2020 financial statements.</t>
        </r>
      </text>
    </comment>
    <comment ref="AB36" authorId="0" shapeId="0" xr:uid="{A0DE028E-892E-491B-A4FE-8F917684F2B0}">
      <text>
        <r>
          <rPr>
            <b/>
            <sz val="9"/>
            <color indexed="81"/>
            <rFont val="Tahoma"/>
            <family val="2"/>
          </rPr>
          <t>Jeremy Caudle:</t>
        </r>
        <r>
          <rPr>
            <sz val="9"/>
            <color indexed="81"/>
            <rFont val="Tahoma"/>
            <family val="2"/>
          </rPr>
          <t xml:space="preserve">
3/22: Collection from last year reported in 2020 financial statements.</t>
        </r>
      </text>
    </comment>
    <comment ref="Z40" authorId="0" shapeId="0" xr:uid="{8ECA0DE3-7E6F-4DD9-8BAC-FF261B5794F9}">
      <text>
        <r>
          <rPr>
            <b/>
            <sz val="9"/>
            <color indexed="81"/>
            <rFont val="Tahoma"/>
            <family val="2"/>
          </rPr>
          <t>Jeremy Caudle:</t>
        </r>
        <r>
          <rPr>
            <sz val="9"/>
            <color indexed="81"/>
            <rFont val="Tahoma"/>
            <family val="2"/>
          </rPr>
          <t xml:space="preserve">
3/22: Same as current year budget.</t>
        </r>
      </text>
    </comment>
    <comment ref="AA40" authorId="0" shapeId="0" xr:uid="{5E2284C3-BC97-4803-BA99-3F321A922E3C}">
      <text>
        <r>
          <rPr>
            <b/>
            <sz val="9"/>
            <color indexed="81"/>
            <rFont val="Tahoma"/>
            <family val="2"/>
          </rPr>
          <t>Jeremy Caudle:</t>
        </r>
        <r>
          <rPr>
            <sz val="9"/>
            <color indexed="81"/>
            <rFont val="Tahoma"/>
            <family val="2"/>
          </rPr>
          <t xml:space="preserve">
3/22: Same as current year budget.</t>
        </r>
      </text>
    </comment>
    <comment ref="AB40" authorId="0" shapeId="0" xr:uid="{D0EB6972-994D-44DA-A288-5D6792C11FFA}">
      <text>
        <r>
          <rPr>
            <b/>
            <sz val="9"/>
            <color indexed="81"/>
            <rFont val="Tahoma"/>
            <family val="2"/>
          </rPr>
          <t>Jeremy Caudle:</t>
        </r>
        <r>
          <rPr>
            <sz val="9"/>
            <color indexed="81"/>
            <rFont val="Tahoma"/>
            <family val="2"/>
          </rPr>
          <t xml:space="preserve">
3/22: Same as current year budget.</t>
        </r>
      </text>
    </comment>
    <comment ref="W44" authorId="0" shapeId="0" xr:uid="{7ED10C86-0AB1-4CF8-9A63-761B495F7720}">
      <text>
        <r>
          <rPr>
            <b/>
            <sz val="9"/>
            <color indexed="81"/>
            <rFont val="Tahoma"/>
            <family val="2"/>
          </rPr>
          <t>Jeremy Caudle:</t>
        </r>
        <r>
          <rPr>
            <sz val="9"/>
            <color indexed="81"/>
            <rFont val="Tahoma"/>
            <family val="2"/>
          </rPr>
          <t xml:space="preserve">
4/6: Not sure what this grant is. 
4/7: Verified with Layli. This is CARES Act grant along with remaining FEMA grant.</t>
        </r>
      </text>
    </comment>
    <comment ref="X44" authorId="0" shapeId="0" xr:uid="{296007AE-72C8-46DB-9D42-033395208619}">
      <text>
        <r>
          <rPr>
            <b/>
            <sz val="9"/>
            <color indexed="81"/>
            <rFont val="Tahoma"/>
            <family val="2"/>
          </rPr>
          <t>Jeremy Caudle:</t>
        </r>
        <r>
          <rPr>
            <sz val="9"/>
            <color indexed="81"/>
            <rFont val="Tahoma"/>
            <family val="2"/>
          </rPr>
          <t xml:space="preserve">
4/6: Not sure what this grant is. 
4/7: Verified with Layli. This is CARES Act grant along with remaining FEMA grant.</t>
        </r>
      </text>
    </comment>
    <comment ref="Z44" authorId="0" shapeId="0" xr:uid="{8702F0A7-F743-4BE9-AF95-F09B4D124380}">
      <text>
        <r>
          <rPr>
            <b/>
            <sz val="9"/>
            <color indexed="81"/>
            <rFont val="Tahoma"/>
            <family val="2"/>
          </rPr>
          <t>Jeremy Caudle:</t>
        </r>
        <r>
          <rPr>
            <sz val="9"/>
            <color indexed="81"/>
            <rFont val="Tahoma"/>
            <family val="2"/>
          </rPr>
          <t xml:space="preserve">
3/22: Changed to 0. Not sure what grant is recorded here.</t>
        </r>
      </text>
    </comment>
    <comment ref="AA44" authorId="0" shapeId="0" xr:uid="{2D7E0BE3-0E33-414A-982C-7E6CD89305ED}">
      <text>
        <r>
          <rPr>
            <b/>
            <sz val="9"/>
            <color indexed="81"/>
            <rFont val="Tahoma"/>
            <family val="2"/>
          </rPr>
          <t>Jeremy Caudle:</t>
        </r>
        <r>
          <rPr>
            <sz val="9"/>
            <color indexed="81"/>
            <rFont val="Tahoma"/>
            <family val="2"/>
          </rPr>
          <t xml:space="preserve">
3/22: Changed to 0. Not sure what grant is recorded here.</t>
        </r>
      </text>
    </comment>
    <comment ref="AB44" authorId="0" shapeId="0" xr:uid="{4FD60537-5E4C-40EB-8787-42A8D768C402}">
      <text>
        <r>
          <rPr>
            <b/>
            <sz val="9"/>
            <color indexed="81"/>
            <rFont val="Tahoma"/>
            <family val="2"/>
          </rPr>
          <t>Jeremy Caudle:</t>
        </r>
        <r>
          <rPr>
            <sz val="9"/>
            <color indexed="81"/>
            <rFont val="Tahoma"/>
            <family val="2"/>
          </rPr>
          <t xml:space="preserve">
3/22: Changed to 0. Not sure what grant is recorded here.</t>
        </r>
      </text>
    </comment>
    <comment ref="Z47" authorId="0" shapeId="0" xr:uid="{331A6DC0-14F0-447D-BDCB-055927458A99}">
      <text>
        <r>
          <rPr>
            <b/>
            <sz val="9"/>
            <color indexed="81"/>
            <rFont val="Tahoma"/>
            <family val="2"/>
          </rPr>
          <t>Jeremy Caudle:</t>
        </r>
        <r>
          <rPr>
            <sz val="9"/>
            <color indexed="81"/>
            <rFont val="Tahoma"/>
            <family val="2"/>
          </rPr>
          <t xml:space="preserve">
3/22: Recording -
Ford Foundation grant - 172,500 (original request of 150,000 increased 15% to cover increased construction costs with goal of submitting an amended request)
Lane County Economic Development - 90,000 (amount pledged from the county for this project)
Total: 262,500</t>
        </r>
      </text>
    </comment>
    <comment ref="AA47" authorId="0" shapeId="0" xr:uid="{89104AE7-7AC1-4D28-99A4-CB9CDBA72933}">
      <text>
        <r>
          <rPr>
            <b/>
            <sz val="9"/>
            <color indexed="81"/>
            <rFont val="Tahoma"/>
            <family val="2"/>
          </rPr>
          <t>Jeremy Caudle:</t>
        </r>
        <r>
          <rPr>
            <sz val="9"/>
            <color indexed="81"/>
            <rFont val="Tahoma"/>
            <family val="2"/>
          </rPr>
          <t xml:space="preserve">
3/22: Recording -
Ford Foundation grant - 172,500 (original request of 150,000 increased 15% to cover increased construction costs with goal of submitting an amended request)
Lane County Economic Development - 50,000 (amount pledged from the county for this project)
Total: 225,500</t>
        </r>
      </text>
    </comment>
    <comment ref="AB47" authorId="0" shapeId="0" xr:uid="{2212FE32-20E7-411C-8193-F2DDB9E51881}">
      <text>
        <r>
          <rPr>
            <b/>
            <sz val="9"/>
            <color indexed="81"/>
            <rFont val="Tahoma"/>
            <family val="2"/>
          </rPr>
          <t>Jeremy Caudle:</t>
        </r>
        <r>
          <rPr>
            <sz val="9"/>
            <color indexed="81"/>
            <rFont val="Tahoma"/>
            <family val="2"/>
          </rPr>
          <t xml:space="preserve">
3/22: Recording -
Ford Foundation grant - 172,500 (original request of 150,000 increased 15% to cover increased construction costs with goal of submitting an amended request)
Lane County Economic Development - 50,000 (amount pledged from the county for this project)
Total: 225,500</t>
        </r>
      </text>
    </comment>
    <comment ref="Z54" authorId="0" shapeId="0" xr:uid="{D3B2A89F-A224-4200-9447-FFEAB5159FDA}">
      <text>
        <r>
          <rPr>
            <b/>
            <sz val="9"/>
            <color indexed="81"/>
            <rFont val="Tahoma"/>
            <family val="2"/>
          </rPr>
          <t>Jeremy Caudle:</t>
        </r>
        <r>
          <rPr>
            <sz val="9"/>
            <color indexed="81"/>
            <rFont val="Tahoma"/>
            <family val="2"/>
          </rPr>
          <t xml:space="preserve">
3/22: Based on current trends.</t>
        </r>
      </text>
    </comment>
    <comment ref="AA54" authorId="0" shapeId="0" xr:uid="{06A69E32-7210-4F6B-88B5-C94A8E566E85}">
      <text>
        <r>
          <rPr>
            <b/>
            <sz val="9"/>
            <color indexed="81"/>
            <rFont val="Tahoma"/>
            <family val="2"/>
          </rPr>
          <t>Jeremy Caudle:</t>
        </r>
        <r>
          <rPr>
            <sz val="9"/>
            <color indexed="81"/>
            <rFont val="Tahoma"/>
            <family val="2"/>
          </rPr>
          <t xml:space="preserve">
3/22: Based on current trends.</t>
        </r>
      </text>
    </comment>
    <comment ref="AB54" authorId="0" shapeId="0" xr:uid="{2FCE9B7D-325C-47AF-8B5F-C4DC08BF4391}">
      <text>
        <r>
          <rPr>
            <b/>
            <sz val="9"/>
            <color indexed="81"/>
            <rFont val="Tahoma"/>
            <family val="2"/>
          </rPr>
          <t>Jeremy Caudle:</t>
        </r>
        <r>
          <rPr>
            <sz val="9"/>
            <color indexed="81"/>
            <rFont val="Tahoma"/>
            <family val="2"/>
          </rPr>
          <t xml:space="preserve">
3/22: Based on current trends.</t>
        </r>
      </text>
    </comment>
    <comment ref="Z57" authorId="0" shapeId="0" xr:uid="{6CB036D6-AB3E-4CB1-970A-65E0E5FDDBC9}">
      <text>
        <r>
          <rPr>
            <b/>
            <sz val="9"/>
            <color indexed="81"/>
            <rFont val="Tahoma"/>
            <family val="2"/>
          </rPr>
          <t>Jeremy Caudle:</t>
        </r>
        <r>
          <rPr>
            <sz val="9"/>
            <color indexed="81"/>
            <rFont val="Tahoma"/>
            <family val="2"/>
          </rPr>
          <t xml:space="preserve">
3/22: Estimated 3% increase.</t>
        </r>
      </text>
    </comment>
    <comment ref="AA57" authorId="0" shapeId="0" xr:uid="{0CC316BA-0B3C-4993-BE8C-CABD720AFE2F}">
      <text>
        <r>
          <rPr>
            <b/>
            <sz val="9"/>
            <color indexed="81"/>
            <rFont val="Tahoma"/>
            <family val="2"/>
          </rPr>
          <t>Jeremy Caudle:</t>
        </r>
        <r>
          <rPr>
            <sz val="9"/>
            <color indexed="81"/>
            <rFont val="Tahoma"/>
            <family val="2"/>
          </rPr>
          <t xml:space="preserve">
3/22: Estimated 3% increase.</t>
        </r>
      </text>
    </comment>
    <comment ref="AB57" authorId="0" shapeId="0" xr:uid="{9CDEDC21-82F5-4E83-8083-710F0954ECB9}">
      <text>
        <r>
          <rPr>
            <b/>
            <sz val="9"/>
            <color indexed="81"/>
            <rFont val="Tahoma"/>
            <family val="2"/>
          </rPr>
          <t>Jeremy Caudle:</t>
        </r>
        <r>
          <rPr>
            <sz val="9"/>
            <color indexed="81"/>
            <rFont val="Tahoma"/>
            <family val="2"/>
          </rPr>
          <t xml:space="preserve">
3/22: Estimated 3% increase.</t>
        </r>
      </text>
    </comment>
    <comment ref="Z58" authorId="0" shapeId="0" xr:uid="{ED567034-4F79-40AF-A145-41D750E69742}">
      <text>
        <r>
          <rPr>
            <b/>
            <sz val="9"/>
            <color indexed="81"/>
            <rFont val="Tahoma"/>
            <family val="2"/>
          </rPr>
          <t>Jeremy Caudle:</t>
        </r>
        <r>
          <rPr>
            <sz val="9"/>
            <color indexed="81"/>
            <rFont val="Tahoma"/>
            <family val="2"/>
          </rPr>
          <t xml:space="preserve">
3/22: Estimated 3% increase.</t>
        </r>
      </text>
    </comment>
    <comment ref="AA58" authorId="0" shapeId="0" xr:uid="{5ED52589-5BE6-497D-BADC-1CE1CEDEF095}">
      <text>
        <r>
          <rPr>
            <b/>
            <sz val="9"/>
            <color indexed="81"/>
            <rFont val="Tahoma"/>
            <family val="2"/>
          </rPr>
          <t>Jeremy Caudle:</t>
        </r>
        <r>
          <rPr>
            <sz val="9"/>
            <color indexed="81"/>
            <rFont val="Tahoma"/>
            <family val="2"/>
          </rPr>
          <t xml:space="preserve">
3/22: Estimated 3% increase.</t>
        </r>
      </text>
    </comment>
    <comment ref="AB58" authorId="0" shapeId="0" xr:uid="{7144610C-44CA-42B0-9A55-8EFF0D0B1579}">
      <text>
        <r>
          <rPr>
            <b/>
            <sz val="9"/>
            <color indexed="81"/>
            <rFont val="Tahoma"/>
            <family val="2"/>
          </rPr>
          <t>Jeremy Caudle:</t>
        </r>
        <r>
          <rPr>
            <sz val="9"/>
            <color indexed="81"/>
            <rFont val="Tahoma"/>
            <family val="2"/>
          </rPr>
          <t xml:space="preserve">
3/22: Estimated 3% increase.</t>
        </r>
      </text>
    </comment>
    <comment ref="Z59" authorId="0" shapeId="0" xr:uid="{544B5CA1-FCE9-4BC6-BAA8-0197868ADA31}">
      <text>
        <r>
          <rPr>
            <b/>
            <sz val="9"/>
            <color indexed="81"/>
            <rFont val="Tahoma"/>
            <family val="2"/>
          </rPr>
          <t>Jeremy Caudle:</t>
        </r>
        <r>
          <rPr>
            <sz val="9"/>
            <color indexed="81"/>
            <rFont val="Tahoma"/>
            <family val="2"/>
          </rPr>
          <t xml:space="preserve">
3/22: Same as current year budget.</t>
        </r>
      </text>
    </comment>
    <comment ref="AA59" authorId="0" shapeId="0" xr:uid="{A32E4501-EFE5-4426-9438-EBC5EE028F67}">
      <text>
        <r>
          <rPr>
            <b/>
            <sz val="9"/>
            <color indexed="81"/>
            <rFont val="Tahoma"/>
            <family val="2"/>
          </rPr>
          <t>Jeremy Caudle:</t>
        </r>
        <r>
          <rPr>
            <sz val="9"/>
            <color indexed="81"/>
            <rFont val="Tahoma"/>
            <family val="2"/>
          </rPr>
          <t xml:space="preserve">
3/22: Same as current year budget.</t>
        </r>
      </text>
    </comment>
    <comment ref="AB59" authorId="0" shapeId="0" xr:uid="{7E71881E-A48D-440C-8DB1-9D541B7CABED}">
      <text>
        <r>
          <rPr>
            <b/>
            <sz val="9"/>
            <color indexed="81"/>
            <rFont val="Tahoma"/>
            <family val="2"/>
          </rPr>
          <t>Jeremy Caudle:</t>
        </r>
        <r>
          <rPr>
            <sz val="9"/>
            <color indexed="81"/>
            <rFont val="Tahoma"/>
            <family val="2"/>
          </rPr>
          <t xml:space="preserve">
3/22: Same as current year budget.</t>
        </r>
      </text>
    </comment>
    <comment ref="Z65" authorId="0" shapeId="0" xr:uid="{4B7FF37D-D508-4ED9-92E2-1A87C2C3A541}">
      <text>
        <r>
          <rPr>
            <b/>
            <sz val="9"/>
            <color indexed="81"/>
            <rFont val="Tahoma"/>
            <family val="2"/>
          </rPr>
          <t>Jeremy Caudle:</t>
        </r>
        <r>
          <rPr>
            <sz val="9"/>
            <color indexed="81"/>
            <rFont val="Tahoma"/>
            <family val="2"/>
          </rPr>
          <t xml:space="preserve">
3/22: Left at 0.</t>
        </r>
      </text>
    </comment>
    <comment ref="AA65" authorId="0" shapeId="0" xr:uid="{575FAA06-A3CC-4B69-8C4E-868EC89A2FB5}">
      <text>
        <r>
          <rPr>
            <b/>
            <sz val="9"/>
            <color indexed="81"/>
            <rFont val="Tahoma"/>
            <family val="2"/>
          </rPr>
          <t>Jeremy Caudle:</t>
        </r>
        <r>
          <rPr>
            <sz val="9"/>
            <color indexed="81"/>
            <rFont val="Tahoma"/>
            <family val="2"/>
          </rPr>
          <t xml:space="preserve">
3/22: Left at 0.</t>
        </r>
      </text>
    </comment>
    <comment ref="AB65" authorId="0" shapeId="0" xr:uid="{1611559B-7EFA-4A0E-BD2B-1307ED0A62A0}">
      <text>
        <r>
          <rPr>
            <b/>
            <sz val="9"/>
            <color indexed="81"/>
            <rFont val="Tahoma"/>
            <family val="2"/>
          </rPr>
          <t>Jeremy Caudle:</t>
        </r>
        <r>
          <rPr>
            <sz val="9"/>
            <color indexed="81"/>
            <rFont val="Tahoma"/>
            <family val="2"/>
          </rPr>
          <t xml:space="preserve">
3/22: Left at 0.</t>
        </r>
      </text>
    </comment>
    <comment ref="Z73" authorId="0" shapeId="0" xr:uid="{8FCEEFB0-D542-48F2-9A87-C93486E704B5}">
      <text>
        <r>
          <rPr>
            <b/>
            <sz val="9"/>
            <color indexed="81"/>
            <rFont val="Tahoma"/>
            <family val="2"/>
          </rPr>
          <t>Jeremy Caudle:</t>
        </r>
        <r>
          <rPr>
            <sz val="9"/>
            <color indexed="81"/>
            <rFont val="Tahoma"/>
            <family val="2"/>
          </rPr>
          <t xml:space="preserve">
3/22: Changed to 0.</t>
        </r>
      </text>
    </comment>
    <comment ref="Z79" authorId="0" shapeId="0" xr:uid="{A6A63352-EC8C-46AE-8C7C-860957C54ED1}">
      <text>
        <r>
          <rPr>
            <b/>
            <sz val="9"/>
            <color indexed="81"/>
            <rFont val="Tahoma"/>
            <family val="2"/>
          </rPr>
          <t>Jeremy Caudle:</t>
        </r>
        <r>
          <rPr>
            <sz val="9"/>
            <color indexed="81"/>
            <rFont val="Tahoma"/>
            <family val="2"/>
          </rPr>
          <t xml:space="preserve">
3/22: Kept at current budget. Assuming this is for the sale of vacant lot on 8 N Hyland St. 
3/23: Changed to 90,000.</t>
        </r>
      </text>
    </comment>
    <comment ref="AA79" authorId="0" shapeId="0" xr:uid="{40C99800-5017-4B12-A542-F0579ECCD01C}">
      <text>
        <r>
          <rPr>
            <b/>
            <sz val="9"/>
            <color indexed="81"/>
            <rFont val="Tahoma"/>
            <family val="2"/>
          </rPr>
          <t>Jeremy Caudle:</t>
        </r>
        <r>
          <rPr>
            <sz val="9"/>
            <color indexed="81"/>
            <rFont val="Tahoma"/>
            <family val="2"/>
          </rPr>
          <t xml:space="preserve">
3/22: Kept at current budget. Assuming this is for the sale of vacant lot on 8 N Hyland St. 
3/23: Changed to 90,000.</t>
        </r>
      </text>
    </comment>
    <comment ref="AB79" authorId="0" shapeId="0" xr:uid="{3023D8A0-D11C-430E-9A17-A1D30202CE20}">
      <text>
        <r>
          <rPr>
            <b/>
            <sz val="9"/>
            <color indexed="81"/>
            <rFont val="Tahoma"/>
            <family val="2"/>
          </rPr>
          <t>Jeremy Caudle:</t>
        </r>
        <r>
          <rPr>
            <sz val="9"/>
            <color indexed="81"/>
            <rFont val="Tahoma"/>
            <family val="2"/>
          </rPr>
          <t xml:space="preserve">
3/22: Kept at current budget. Assuming this is for the sale of vacant lot on 8 N Hyland St. 
3/23: Changed to 90,000.</t>
        </r>
      </text>
    </comment>
    <comment ref="Z81" authorId="0" shapeId="0" xr:uid="{C52150E0-CAB4-4C29-B9C1-E8D3443999E4}">
      <text>
        <r>
          <rPr>
            <b/>
            <sz val="9"/>
            <color indexed="81"/>
            <rFont val="Tahoma"/>
            <family val="2"/>
          </rPr>
          <t>Jeremy Caudle:</t>
        </r>
        <r>
          <rPr>
            <sz val="9"/>
            <color indexed="81"/>
            <rFont val="Tahoma"/>
            <family val="2"/>
          </rPr>
          <t xml:space="preserve">
3/22: Leaving at 0.</t>
        </r>
      </text>
    </comment>
    <comment ref="AA81" authorId="0" shapeId="0" xr:uid="{A5749B83-5193-4E97-84AA-DD08FE37C4D7}">
      <text>
        <r>
          <rPr>
            <b/>
            <sz val="9"/>
            <color indexed="81"/>
            <rFont val="Tahoma"/>
            <family val="2"/>
          </rPr>
          <t>Jeremy Caudle:</t>
        </r>
        <r>
          <rPr>
            <sz val="9"/>
            <color indexed="81"/>
            <rFont val="Tahoma"/>
            <family val="2"/>
          </rPr>
          <t xml:space="preserve">
3/22: Leaving at 0.</t>
        </r>
      </text>
    </comment>
    <comment ref="AB81" authorId="0" shapeId="0" xr:uid="{991CE29E-F964-4F7A-8FE1-6DA39448D7D5}">
      <text>
        <r>
          <rPr>
            <b/>
            <sz val="9"/>
            <color indexed="81"/>
            <rFont val="Tahoma"/>
            <family val="2"/>
          </rPr>
          <t>Jeremy Caudle:</t>
        </r>
        <r>
          <rPr>
            <sz val="9"/>
            <color indexed="81"/>
            <rFont val="Tahoma"/>
            <family val="2"/>
          </rPr>
          <t xml:space="preserve">
3/22: Leaving at 0.</t>
        </r>
      </text>
    </comment>
    <comment ref="Z82" authorId="0" shapeId="0" xr:uid="{2377A8D4-EEA9-4486-971C-973F8C8E744E}">
      <text>
        <r>
          <rPr>
            <b/>
            <sz val="9"/>
            <color indexed="81"/>
            <rFont val="Tahoma"/>
            <family val="2"/>
          </rPr>
          <t>Jeremy Caudle:</t>
        </r>
        <r>
          <rPr>
            <sz val="9"/>
            <color indexed="81"/>
            <rFont val="Tahoma"/>
            <family val="2"/>
          </rPr>
          <t xml:space="preserve">
3/22: Left at 0.</t>
        </r>
      </text>
    </comment>
    <comment ref="AA82" authorId="0" shapeId="0" xr:uid="{BA7F1F6C-FE5A-44AC-8786-CC28FD366CED}">
      <text>
        <r>
          <rPr>
            <b/>
            <sz val="9"/>
            <color indexed="81"/>
            <rFont val="Tahoma"/>
            <family val="2"/>
          </rPr>
          <t>Jeremy Caudle:</t>
        </r>
        <r>
          <rPr>
            <sz val="9"/>
            <color indexed="81"/>
            <rFont val="Tahoma"/>
            <family val="2"/>
          </rPr>
          <t xml:space="preserve">
3/22: Left at 0.</t>
        </r>
      </text>
    </comment>
    <comment ref="AB82" authorId="0" shapeId="0" xr:uid="{B7B57D32-8938-4C91-9142-981E7C27C2F5}">
      <text>
        <r>
          <rPr>
            <b/>
            <sz val="9"/>
            <color indexed="81"/>
            <rFont val="Tahoma"/>
            <family val="2"/>
          </rPr>
          <t>Jeremy Caudle:</t>
        </r>
        <r>
          <rPr>
            <sz val="9"/>
            <color indexed="81"/>
            <rFont val="Tahoma"/>
            <family val="2"/>
          </rPr>
          <t xml:space="preserve">
3/22: Left at 0.</t>
        </r>
      </text>
    </comment>
    <comment ref="W151" authorId="0" shapeId="0" xr:uid="{9D2145B8-CF60-4958-9488-CFDB1D712C98}">
      <text>
        <r>
          <rPr>
            <b/>
            <sz val="9"/>
            <color indexed="81"/>
            <rFont val="Tahoma"/>
            <family val="2"/>
          </rPr>
          <t>Jeremy Caudle:</t>
        </r>
        <r>
          <rPr>
            <sz val="9"/>
            <color indexed="81"/>
            <rFont val="Tahoma"/>
            <family val="2"/>
          </rPr>
          <t xml:space="preserve">
3/25: Cleaning contract? </t>
        </r>
      </text>
    </comment>
    <comment ref="X151" authorId="0" shapeId="0" xr:uid="{6C3E8D65-131F-4FFF-AB98-ECF8EFB50BC0}">
      <text>
        <r>
          <rPr>
            <b/>
            <sz val="9"/>
            <color indexed="81"/>
            <rFont val="Tahoma"/>
            <family val="2"/>
          </rPr>
          <t>Jeremy Caudle:</t>
        </r>
        <r>
          <rPr>
            <sz val="9"/>
            <color indexed="81"/>
            <rFont val="Tahoma"/>
            <family val="2"/>
          </rPr>
          <t xml:space="preserve">
3/25: Cleaning contract? </t>
        </r>
      </text>
    </comment>
    <comment ref="Z161" authorId="0" shapeId="0" xr:uid="{C51978EC-8FC5-4386-9460-27B4D8E1B7B2}">
      <text>
        <r>
          <rPr>
            <b/>
            <sz val="9"/>
            <color indexed="81"/>
            <rFont val="Tahoma"/>
            <family val="2"/>
          </rPr>
          <t>Jeremy Caudle:</t>
        </r>
        <r>
          <rPr>
            <sz val="9"/>
            <color indexed="81"/>
            <rFont val="Tahoma"/>
            <family val="2"/>
          </rPr>
          <t xml:space="preserve">
3/23: Added 10,000 for herbicide treatment on blackberry bushes. </t>
        </r>
      </text>
    </comment>
    <comment ref="AA161" authorId="0" shapeId="0" xr:uid="{880693C4-F245-4411-BD53-9A76C5BE1804}">
      <text>
        <r>
          <rPr>
            <b/>
            <sz val="9"/>
            <color indexed="81"/>
            <rFont val="Tahoma"/>
            <family val="2"/>
          </rPr>
          <t>Jeremy Caudle:</t>
        </r>
        <r>
          <rPr>
            <sz val="9"/>
            <color indexed="81"/>
            <rFont val="Tahoma"/>
            <family val="2"/>
          </rPr>
          <t xml:space="preserve">
3/23: Added 10,000 for herbicide treatment on blackberry bushes. </t>
        </r>
      </text>
    </comment>
    <comment ref="AB161" authorId="0" shapeId="0" xr:uid="{6356DABE-E72E-4DBD-85B8-ABC8D03F424D}">
      <text>
        <r>
          <rPr>
            <b/>
            <sz val="9"/>
            <color indexed="81"/>
            <rFont val="Tahoma"/>
            <family val="2"/>
          </rPr>
          <t>Jeremy Caudle:</t>
        </r>
        <r>
          <rPr>
            <sz val="9"/>
            <color indexed="81"/>
            <rFont val="Tahoma"/>
            <family val="2"/>
          </rPr>
          <t xml:space="preserve">
3/23: Added 10,000 for herbicide treatment on blackberry bushes. </t>
        </r>
      </text>
    </comment>
    <comment ref="W170" authorId="0" shapeId="0" xr:uid="{9650FBF3-A721-485D-BB86-1106589C9AF7}">
      <text>
        <r>
          <rPr>
            <b/>
            <sz val="9"/>
            <color indexed="81"/>
            <rFont val="Tahoma"/>
            <family val="2"/>
          </rPr>
          <t>Jeremy Caudle:</t>
        </r>
        <r>
          <rPr>
            <sz val="9"/>
            <color indexed="81"/>
            <rFont val="Tahoma"/>
            <family val="2"/>
          </rPr>
          <t xml:space="preserve">
3/23: Estimate for irrigation and grading.</t>
        </r>
      </text>
    </comment>
    <comment ref="X170" authorId="0" shapeId="0" xr:uid="{F92FE936-7AF9-4808-B455-E88832A540D8}">
      <text>
        <r>
          <rPr>
            <b/>
            <sz val="9"/>
            <color indexed="81"/>
            <rFont val="Tahoma"/>
            <family val="2"/>
          </rPr>
          <t>Jeremy Caudle:</t>
        </r>
        <r>
          <rPr>
            <sz val="9"/>
            <color indexed="81"/>
            <rFont val="Tahoma"/>
            <family val="2"/>
          </rPr>
          <t xml:space="preserve">
3/23: Estimate for irrigation and grading.</t>
        </r>
      </text>
    </comment>
    <comment ref="Z170" authorId="0" shapeId="0" xr:uid="{55C0F438-59A2-4DB4-B516-EBBD5CBA6F87}">
      <text>
        <r>
          <rPr>
            <b/>
            <sz val="9"/>
            <color indexed="81"/>
            <rFont val="Tahoma"/>
            <family val="2"/>
          </rPr>
          <t>Jeremy Caudle:</t>
        </r>
        <r>
          <rPr>
            <sz val="9"/>
            <color indexed="81"/>
            <rFont val="Tahoma"/>
            <family val="2"/>
          </rPr>
          <t xml:space="preserve">
3/22: Estimated $50,000 for grading and new irrigation system.</t>
        </r>
      </text>
    </comment>
    <comment ref="AA170" authorId="0" shapeId="0" xr:uid="{F3258E19-4039-4CAA-AE7C-8024BCE9CC2A}">
      <text>
        <r>
          <rPr>
            <b/>
            <sz val="9"/>
            <color indexed="81"/>
            <rFont val="Tahoma"/>
            <family val="2"/>
          </rPr>
          <t>Jeremy Caudle:</t>
        </r>
        <r>
          <rPr>
            <sz val="9"/>
            <color indexed="81"/>
            <rFont val="Tahoma"/>
            <family val="2"/>
          </rPr>
          <t xml:space="preserve">
3/22: Estimated $50,000 for grading and new irrigation system.
3/29: Changed to $0. The plan is to pay for this out of current year's budget.</t>
        </r>
      </text>
    </comment>
    <comment ref="AB170" authorId="0" shapeId="0" xr:uid="{4AC384FF-D079-413B-958D-C277224B3A33}">
      <text>
        <r>
          <rPr>
            <b/>
            <sz val="9"/>
            <color indexed="81"/>
            <rFont val="Tahoma"/>
            <family val="2"/>
          </rPr>
          <t>Jeremy Caudle:</t>
        </r>
        <r>
          <rPr>
            <sz val="9"/>
            <color indexed="81"/>
            <rFont val="Tahoma"/>
            <family val="2"/>
          </rPr>
          <t xml:space="preserve">
3/22: Estimated $50,000 for grading and new irrigation system.
3/29: Changed to $0. The plan is to pay for this out of current year's budget.</t>
        </r>
      </text>
    </comment>
    <comment ref="Z172" authorId="0" shapeId="0" xr:uid="{DD228209-EFE1-438F-82E1-BC83A6B8290E}">
      <text>
        <r>
          <rPr>
            <b/>
            <sz val="9"/>
            <color indexed="81"/>
            <rFont val="Tahoma"/>
            <family val="2"/>
          </rPr>
          <t>Jeremy Caudle:</t>
        </r>
        <r>
          <rPr>
            <sz val="9"/>
            <color indexed="81"/>
            <rFont val="Tahoma"/>
            <family val="2"/>
          </rPr>
          <t xml:space="preserve">
3/23: Estimate for police vehicle for Neil.</t>
        </r>
      </text>
    </comment>
    <comment ref="AA172" authorId="0" shapeId="0" xr:uid="{1F980A85-864D-4ABB-9492-F8E68951CC98}">
      <text>
        <r>
          <rPr>
            <b/>
            <sz val="9"/>
            <color indexed="81"/>
            <rFont val="Tahoma"/>
            <family val="2"/>
          </rPr>
          <t>Jeremy Caudle:</t>
        </r>
        <r>
          <rPr>
            <sz val="9"/>
            <color indexed="81"/>
            <rFont val="Tahoma"/>
            <family val="2"/>
          </rPr>
          <t xml:space="preserve">
3/23: Estimate for police vehicle for Neil.</t>
        </r>
      </text>
    </comment>
    <comment ref="AB172" authorId="0" shapeId="0" xr:uid="{68BA4218-2BE7-45B3-91A1-62ED84D67611}">
      <text>
        <r>
          <rPr>
            <b/>
            <sz val="9"/>
            <color indexed="81"/>
            <rFont val="Tahoma"/>
            <family val="2"/>
          </rPr>
          <t>Jeremy Caudle:</t>
        </r>
        <r>
          <rPr>
            <sz val="9"/>
            <color indexed="81"/>
            <rFont val="Tahoma"/>
            <family val="2"/>
          </rPr>
          <t xml:space="preserve">
3/23: Estimate for police vehicle for Neil.</t>
        </r>
      </text>
    </comment>
    <comment ref="Z182" authorId="0" shapeId="0" xr:uid="{81147C90-2064-4B9D-A1BD-8C34A7DE2549}">
      <text>
        <r>
          <rPr>
            <b/>
            <sz val="9"/>
            <color indexed="81"/>
            <rFont val="Tahoma"/>
            <family val="2"/>
          </rPr>
          <t>Jeremy Caudle:</t>
        </r>
        <r>
          <rPr>
            <sz val="9"/>
            <color indexed="81"/>
            <rFont val="Tahoma"/>
            <family val="2"/>
          </rPr>
          <t xml:space="preserve">
3/23: Added 30,000 due to new developments and need for engineering experience. Based on current year's trends.</t>
        </r>
      </text>
    </comment>
    <comment ref="AA182" authorId="0" shapeId="0" xr:uid="{025D3C69-1493-4EB5-8C7E-4256EA68DE7F}">
      <text>
        <r>
          <rPr>
            <b/>
            <sz val="9"/>
            <color indexed="81"/>
            <rFont val="Tahoma"/>
            <family val="2"/>
          </rPr>
          <t>Jeremy Caudle:</t>
        </r>
        <r>
          <rPr>
            <sz val="9"/>
            <color indexed="81"/>
            <rFont val="Tahoma"/>
            <family val="2"/>
          </rPr>
          <t xml:space="preserve">
3/23: Added 30,000 due to new developments and need for engineering experience. Based on current year's trends.</t>
        </r>
      </text>
    </comment>
    <comment ref="AB182" authorId="0" shapeId="0" xr:uid="{9DE6C0A5-D992-4FEC-B1F7-4DA3194CBC72}">
      <text>
        <r>
          <rPr>
            <b/>
            <sz val="9"/>
            <color indexed="81"/>
            <rFont val="Tahoma"/>
            <family val="2"/>
          </rPr>
          <t>Jeremy Caudle:</t>
        </r>
        <r>
          <rPr>
            <sz val="9"/>
            <color indexed="81"/>
            <rFont val="Tahoma"/>
            <family val="2"/>
          </rPr>
          <t xml:space="preserve">
3/23: Added 30,000 due to new developments and need for engineering experience. Based on current year's trends.</t>
        </r>
      </text>
    </comment>
    <comment ref="Z183" authorId="0" shapeId="0" xr:uid="{D544C1D7-37C3-4CC4-BC41-0C8C727E1A44}">
      <text>
        <r>
          <rPr>
            <b/>
            <sz val="9"/>
            <color indexed="81"/>
            <rFont val="Tahoma"/>
            <family val="2"/>
          </rPr>
          <t>Jeremy Caudle:</t>
        </r>
        <r>
          <rPr>
            <sz val="9"/>
            <color indexed="81"/>
            <rFont val="Tahoma"/>
            <family val="2"/>
          </rPr>
          <t xml:space="preserve">
3/23: Added based on current year's trends.</t>
        </r>
      </text>
    </comment>
    <comment ref="AA183" authorId="0" shapeId="0" xr:uid="{44601224-60C4-49A2-94A8-7303F2168728}">
      <text>
        <r>
          <rPr>
            <b/>
            <sz val="9"/>
            <color indexed="81"/>
            <rFont val="Tahoma"/>
            <family val="2"/>
          </rPr>
          <t>Jeremy Caudle:</t>
        </r>
        <r>
          <rPr>
            <sz val="9"/>
            <color indexed="81"/>
            <rFont val="Tahoma"/>
            <family val="2"/>
          </rPr>
          <t xml:space="preserve">
3/23: Added based on current year's trends.</t>
        </r>
      </text>
    </comment>
    <comment ref="AB183" authorId="0" shapeId="0" xr:uid="{5F2B25B9-2A07-4E98-A345-933149BB8FD6}">
      <text>
        <r>
          <rPr>
            <b/>
            <sz val="9"/>
            <color indexed="81"/>
            <rFont val="Tahoma"/>
            <family val="2"/>
          </rPr>
          <t>Jeremy Caudle:</t>
        </r>
        <r>
          <rPr>
            <sz val="9"/>
            <color indexed="81"/>
            <rFont val="Tahoma"/>
            <family val="2"/>
          </rPr>
          <t xml:space="preserve">
3/23: Added based on current year's trends.</t>
        </r>
      </text>
    </comment>
    <comment ref="Z192" authorId="0" shapeId="0" xr:uid="{2ED91252-C37B-4777-AC8F-0151A6283BA4}">
      <text>
        <r>
          <rPr>
            <b/>
            <sz val="9"/>
            <color indexed="81"/>
            <rFont val="Tahoma"/>
            <family val="2"/>
          </rPr>
          <t>Jeremy Caudle:</t>
        </r>
        <r>
          <rPr>
            <sz val="9"/>
            <color indexed="81"/>
            <rFont val="Tahoma"/>
            <family val="2"/>
          </rPr>
          <t xml:space="preserve">
3/22: Leave at 0. Not sure what goes here.</t>
        </r>
      </text>
    </comment>
    <comment ref="AA192" authorId="0" shapeId="0" xr:uid="{01720FC1-46ED-4E7C-B68C-88C1D8B22A79}">
      <text>
        <r>
          <rPr>
            <b/>
            <sz val="9"/>
            <color indexed="81"/>
            <rFont val="Tahoma"/>
            <family val="2"/>
          </rPr>
          <t>Jeremy Caudle:</t>
        </r>
        <r>
          <rPr>
            <sz val="9"/>
            <color indexed="81"/>
            <rFont val="Tahoma"/>
            <family val="2"/>
          </rPr>
          <t xml:space="preserve">
3/22: Leave at 0. Not sure what goes here.</t>
        </r>
      </text>
    </comment>
    <comment ref="AB192" authorId="0" shapeId="0" xr:uid="{7B84D6AB-1C46-48E1-8724-1BA6E78371CD}">
      <text>
        <r>
          <rPr>
            <b/>
            <sz val="9"/>
            <color indexed="81"/>
            <rFont val="Tahoma"/>
            <family val="2"/>
          </rPr>
          <t>Jeremy Caudle:</t>
        </r>
        <r>
          <rPr>
            <sz val="9"/>
            <color indexed="81"/>
            <rFont val="Tahoma"/>
            <family val="2"/>
          </rPr>
          <t xml:space="preserve">
3/22: Leave at 0. Not sure what goes here.</t>
        </r>
      </text>
    </comment>
    <comment ref="W217" authorId="0" shapeId="0" xr:uid="{E2596D2E-4720-4D72-ADA1-9F7D61D7BAFA}">
      <text>
        <r>
          <rPr>
            <b/>
            <sz val="9"/>
            <color indexed="81"/>
            <rFont val="Tahoma"/>
            <family val="2"/>
          </rPr>
          <t>Jeremy Caudle:</t>
        </r>
        <r>
          <rPr>
            <sz val="9"/>
            <color indexed="81"/>
            <rFont val="Tahoma"/>
            <family val="2"/>
          </rPr>
          <t xml:space="preserve">
3/25: Estimate for architect fees from May through June.</t>
        </r>
      </text>
    </comment>
    <comment ref="X217" authorId="0" shapeId="0" xr:uid="{4C9440C8-DC7F-4964-BB69-7D5C20CE04D4}">
      <text>
        <r>
          <rPr>
            <b/>
            <sz val="9"/>
            <color indexed="81"/>
            <rFont val="Tahoma"/>
            <family val="2"/>
          </rPr>
          <t>Jeremy Caudle:</t>
        </r>
        <r>
          <rPr>
            <sz val="9"/>
            <color indexed="81"/>
            <rFont val="Tahoma"/>
            <family val="2"/>
          </rPr>
          <t xml:space="preserve">
3/25: Estimate for architect fees from May through June.</t>
        </r>
      </text>
    </comment>
    <comment ref="Z217" authorId="0" shapeId="0" xr:uid="{1B9DD7A3-8AD0-48B4-BD50-60906B8F9B53}">
      <text>
        <r>
          <rPr>
            <b/>
            <sz val="9"/>
            <color indexed="81"/>
            <rFont val="Tahoma"/>
            <family val="2"/>
          </rPr>
          <t>Jeremy Caudle:</t>
        </r>
        <r>
          <rPr>
            <sz val="9"/>
            <color indexed="81"/>
            <rFont val="Tahoma"/>
            <family val="2"/>
          </rPr>
          <t xml:space="preserve">
3/22: Includes all library renovation costs. 
Started with original cost estimate of $284,450 and increased by 15%.</t>
        </r>
      </text>
    </comment>
    <comment ref="AA217" authorId="0" shapeId="0" xr:uid="{1574553D-5A4A-4A5E-871F-27E805AE9B3A}">
      <text>
        <r>
          <rPr>
            <b/>
            <sz val="9"/>
            <color indexed="81"/>
            <rFont val="Tahoma"/>
            <family val="2"/>
          </rPr>
          <t>Jeremy Caudle:</t>
        </r>
        <r>
          <rPr>
            <sz val="9"/>
            <color indexed="81"/>
            <rFont val="Tahoma"/>
            <family val="2"/>
          </rPr>
          <t xml:space="preserve">
3/22: Includes all library renovation costs. 
Started with original cost estimate of $284,450 and increased by 15%.</t>
        </r>
      </text>
    </comment>
    <comment ref="AB217" authorId="0" shapeId="0" xr:uid="{47E24F4B-B6C3-43D5-ACC1-C6DDDAE47855}">
      <text>
        <r>
          <rPr>
            <b/>
            <sz val="9"/>
            <color indexed="81"/>
            <rFont val="Tahoma"/>
            <family val="2"/>
          </rPr>
          <t>Jeremy Caudle:</t>
        </r>
        <r>
          <rPr>
            <sz val="9"/>
            <color indexed="81"/>
            <rFont val="Tahoma"/>
            <family val="2"/>
          </rPr>
          <t xml:space="preserve">
3/22: Includes all library renovation costs. 
Started with original cost estimate of $284,450 and increased by 15%.</t>
        </r>
      </text>
    </comment>
    <comment ref="Z233" authorId="0" shapeId="0" xr:uid="{E546547F-1164-4F91-8342-3A769BC27160}">
      <text>
        <r>
          <rPr>
            <b/>
            <sz val="9"/>
            <color indexed="81"/>
            <rFont val="Tahoma"/>
            <family val="2"/>
          </rPr>
          <t>Jeremy Caudle:</t>
        </r>
        <r>
          <rPr>
            <sz val="9"/>
            <color indexed="81"/>
            <rFont val="Tahoma"/>
            <family val="2"/>
          </rPr>
          <t xml:space="preserve">
3/23: Left at 0. Not sure what goes here.</t>
        </r>
      </text>
    </comment>
    <comment ref="AA233" authorId="0" shapeId="0" xr:uid="{953D9BD6-9628-4F10-8246-E35D9921432F}">
      <text>
        <r>
          <rPr>
            <b/>
            <sz val="9"/>
            <color indexed="81"/>
            <rFont val="Tahoma"/>
            <family val="2"/>
          </rPr>
          <t>Jeremy Caudle:</t>
        </r>
        <r>
          <rPr>
            <sz val="9"/>
            <color indexed="81"/>
            <rFont val="Tahoma"/>
            <family val="2"/>
          </rPr>
          <t xml:space="preserve">
3/23: Left at 0. Not sure what goes here.</t>
        </r>
      </text>
    </comment>
    <comment ref="AB233" authorId="0" shapeId="0" xr:uid="{E0C870EA-12A4-43B3-9CD4-ADA65658A5FA}">
      <text>
        <r>
          <rPr>
            <b/>
            <sz val="9"/>
            <color indexed="81"/>
            <rFont val="Tahoma"/>
            <family val="2"/>
          </rPr>
          <t>Jeremy Caudle:</t>
        </r>
        <r>
          <rPr>
            <sz val="9"/>
            <color indexed="81"/>
            <rFont val="Tahoma"/>
            <family val="2"/>
          </rPr>
          <t xml:space="preserve">
3/23: Left at 0. Not sure what goes here.</t>
        </r>
      </text>
    </comment>
    <comment ref="Z234" authorId="0" shapeId="0" xr:uid="{2A53D8CE-0A3D-4ACC-8023-4BCC878A3DB9}">
      <text>
        <r>
          <rPr>
            <b/>
            <sz val="9"/>
            <color indexed="81"/>
            <rFont val="Tahoma"/>
            <family val="2"/>
          </rPr>
          <t>Jeremy Caudle:</t>
        </r>
        <r>
          <rPr>
            <sz val="9"/>
            <color indexed="81"/>
            <rFont val="Tahoma"/>
            <family val="2"/>
          </rPr>
          <t xml:space="preserve">
3/23: Left at 0.</t>
        </r>
      </text>
    </comment>
    <comment ref="AA234" authorId="0" shapeId="0" xr:uid="{C0EE2EF9-E26F-48A1-8B11-F7D816A3995F}">
      <text>
        <r>
          <rPr>
            <b/>
            <sz val="9"/>
            <color indexed="81"/>
            <rFont val="Tahoma"/>
            <family val="2"/>
          </rPr>
          <t>Jeremy Caudle:</t>
        </r>
        <r>
          <rPr>
            <sz val="9"/>
            <color indexed="81"/>
            <rFont val="Tahoma"/>
            <family val="2"/>
          </rPr>
          <t xml:space="preserve">
3/23: Left at 0.</t>
        </r>
      </text>
    </comment>
    <comment ref="AB234" authorId="0" shapeId="0" xr:uid="{4324CEB3-A661-41E6-B5FC-F9E5E525B55D}">
      <text>
        <r>
          <rPr>
            <b/>
            <sz val="9"/>
            <color indexed="81"/>
            <rFont val="Tahoma"/>
            <family val="2"/>
          </rPr>
          <t>Jeremy Caudle:</t>
        </r>
        <r>
          <rPr>
            <sz val="9"/>
            <color indexed="81"/>
            <rFont val="Tahoma"/>
            <family val="2"/>
          </rPr>
          <t xml:space="preserve">
3/23: Left at 0.</t>
        </r>
      </text>
    </comment>
    <comment ref="Z272" authorId="0" shapeId="0" xr:uid="{C8CB3042-D73A-4BD8-8462-9E33FCC1BDF6}">
      <text>
        <r>
          <rPr>
            <b/>
            <sz val="9"/>
            <color indexed="81"/>
            <rFont val="Tahoma"/>
            <family val="2"/>
          </rPr>
          <t>Jeremy Caudle:</t>
        </r>
        <r>
          <rPr>
            <sz val="9"/>
            <color indexed="81"/>
            <rFont val="Tahoma"/>
            <family val="2"/>
          </rPr>
          <t xml:space="preserve">
3/22: Currently left at 0.</t>
        </r>
      </text>
    </comment>
    <comment ref="AA272" authorId="0" shapeId="0" xr:uid="{9E5C0E5D-94A4-4973-BACD-CE84EE87AA2E}">
      <text>
        <r>
          <rPr>
            <b/>
            <sz val="9"/>
            <color indexed="81"/>
            <rFont val="Tahoma"/>
            <family val="2"/>
          </rPr>
          <t>Jeremy Caudle:</t>
        </r>
        <r>
          <rPr>
            <sz val="9"/>
            <color indexed="81"/>
            <rFont val="Tahoma"/>
            <family val="2"/>
          </rPr>
          <t xml:space="preserve">
3/22: Currently left at 0.</t>
        </r>
      </text>
    </comment>
    <comment ref="AB272" authorId="0" shapeId="0" xr:uid="{02F48497-099C-40DF-823B-1E7EACBA6033}">
      <text>
        <r>
          <rPr>
            <b/>
            <sz val="9"/>
            <color indexed="81"/>
            <rFont val="Tahoma"/>
            <family val="2"/>
          </rPr>
          <t>Jeremy Caudle:</t>
        </r>
        <r>
          <rPr>
            <sz val="9"/>
            <color indexed="81"/>
            <rFont val="Tahoma"/>
            <family val="2"/>
          </rPr>
          <t xml:space="preserve">
3/22: Currently left at 0.</t>
        </r>
      </text>
    </comment>
    <comment ref="AA337" authorId="0" shapeId="0" xr:uid="{410D099F-A53D-4BCD-AF35-BBCF48B97073}">
      <text>
        <r>
          <rPr>
            <b/>
            <sz val="9"/>
            <color indexed="81"/>
            <rFont val="Tahoma"/>
            <family val="2"/>
          </rPr>
          <t>Jeremy Caudle:</t>
        </r>
        <r>
          <rPr>
            <sz val="9"/>
            <color indexed="81"/>
            <rFont val="Tahoma"/>
            <family val="2"/>
          </rPr>
          <t xml:space="preserve">
5/27/21:
Changed to reflect what was in recommended budget.</t>
        </r>
      </text>
    </comment>
    <comment ref="AB337" authorId="0" shapeId="0" xr:uid="{01D1085E-0A0A-43B2-8B20-403F57E89EFC}">
      <text>
        <r>
          <rPr>
            <b/>
            <sz val="9"/>
            <color indexed="81"/>
            <rFont val="Tahoma"/>
            <family val="2"/>
          </rPr>
          <t>Jeremy Caudle:</t>
        </r>
        <r>
          <rPr>
            <sz val="9"/>
            <color indexed="81"/>
            <rFont val="Tahoma"/>
            <family val="2"/>
          </rPr>
          <t xml:space="preserve">
5/27/21:
Changed to reflect what was in recommended budget.</t>
        </r>
      </text>
    </comment>
    <comment ref="Z384" authorId="0" shapeId="0" xr:uid="{40B7B8C2-2946-4D54-99D6-63AC30985A47}">
      <text>
        <r>
          <rPr>
            <b/>
            <sz val="9"/>
            <color indexed="81"/>
            <rFont val="Tahoma"/>
            <family val="2"/>
          </rPr>
          <t>Jeremy Caudle:</t>
        </r>
        <r>
          <rPr>
            <sz val="9"/>
            <color indexed="81"/>
            <rFont val="Tahoma"/>
            <family val="2"/>
          </rPr>
          <t xml:space="preserve">
3/22: Entered at 0.</t>
        </r>
      </text>
    </comment>
    <comment ref="AA384" authorId="0" shapeId="0" xr:uid="{508DB273-BA1B-4151-98A5-F7095D853D91}">
      <text>
        <r>
          <rPr>
            <b/>
            <sz val="9"/>
            <color indexed="81"/>
            <rFont val="Tahoma"/>
            <family val="2"/>
          </rPr>
          <t>Jeremy Caudle:</t>
        </r>
        <r>
          <rPr>
            <sz val="9"/>
            <color indexed="81"/>
            <rFont val="Tahoma"/>
            <family val="2"/>
          </rPr>
          <t xml:space="preserve">
3/22: Entered at 0.</t>
        </r>
      </text>
    </comment>
    <comment ref="AB384" authorId="0" shapeId="0" xr:uid="{C5BB0F9C-6B06-4D4C-BB1A-64104C9D4AFC}">
      <text>
        <r>
          <rPr>
            <b/>
            <sz val="9"/>
            <color indexed="81"/>
            <rFont val="Tahoma"/>
            <family val="2"/>
          </rPr>
          <t>Jeremy Caudle:</t>
        </r>
        <r>
          <rPr>
            <sz val="9"/>
            <color indexed="81"/>
            <rFont val="Tahoma"/>
            <family val="2"/>
          </rPr>
          <t xml:space="preserve">
3/22: Entered at 0.</t>
        </r>
      </text>
    </comment>
    <comment ref="Z618" authorId="0" shapeId="0" xr:uid="{868C77B9-7BCA-4C90-92F2-853F9EC8E890}">
      <text>
        <r>
          <rPr>
            <b/>
            <sz val="9"/>
            <color indexed="81"/>
            <rFont val="Tahoma"/>
            <family val="2"/>
          </rPr>
          <t>Jeremy Caudle:</t>
        </r>
        <r>
          <rPr>
            <sz val="9"/>
            <color indexed="81"/>
            <rFont val="Tahoma"/>
            <family val="2"/>
          </rPr>
          <t xml:space="preserve">
3/22: Entered at 0.</t>
        </r>
      </text>
    </comment>
    <comment ref="AA618" authorId="0" shapeId="0" xr:uid="{F6C2A702-5205-4BD2-ACEB-571B4321B2B4}">
      <text>
        <r>
          <rPr>
            <b/>
            <sz val="9"/>
            <color indexed="81"/>
            <rFont val="Tahoma"/>
            <family val="2"/>
          </rPr>
          <t>Jeremy Caudle:</t>
        </r>
        <r>
          <rPr>
            <sz val="9"/>
            <color indexed="81"/>
            <rFont val="Tahoma"/>
            <family val="2"/>
          </rPr>
          <t xml:space="preserve">
3/22: Entered at 0.</t>
        </r>
      </text>
    </comment>
    <comment ref="AB618" authorId="0" shapeId="0" xr:uid="{DB76D5C9-7BFE-4AD5-9E4E-7B5A2B7B30C0}">
      <text>
        <r>
          <rPr>
            <b/>
            <sz val="9"/>
            <color indexed="81"/>
            <rFont val="Tahoma"/>
            <family val="2"/>
          </rPr>
          <t>Jeremy Caudle:</t>
        </r>
        <r>
          <rPr>
            <sz val="9"/>
            <color indexed="81"/>
            <rFont val="Tahoma"/>
            <family val="2"/>
          </rPr>
          <t xml:space="preserve">
3/22: Entered at 0.</t>
        </r>
      </text>
    </comment>
    <comment ref="Z697" authorId="0" shapeId="0" xr:uid="{01081F68-7CB6-4C1F-9BEE-BA202878B13C}">
      <text>
        <r>
          <rPr>
            <b/>
            <sz val="9"/>
            <color indexed="81"/>
            <rFont val="Tahoma"/>
            <family val="2"/>
          </rPr>
          <t>Jeremy Caudle:</t>
        </r>
        <r>
          <rPr>
            <sz val="9"/>
            <color indexed="81"/>
            <rFont val="Tahoma"/>
            <family val="2"/>
          </rPr>
          <t xml:space="preserve">
3/23: Entered all wages/benefits allocated to this fund in this account for budgetary purposes.
Personal services accounts will need to be added in general ledger.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Jeremy Caudle</author>
  </authors>
  <commentList>
    <comment ref="O1" authorId="0" shapeId="0" xr:uid="{63C25470-2C46-49D8-AA86-63AF8155BF23}">
      <text>
        <r>
          <rPr>
            <b/>
            <sz val="9"/>
            <color indexed="81"/>
            <rFont val="Tahoma"/>
            <family val="2"/>
          </rPr>
          <t>Jeremy Caudle:</t>
        </r>
        <r>
          <rPr>
            <sz val="9"/>
            <color indexed="81"/>
            <rFont val="Tahoma"/>
            <family val="2"/>
          </rPr>
          <t xml:space="preserve">
6/8: YTD as of June 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Jeremy Caudle</author>
  </authors>
  <commentList>
    <comment ref="A1" authorId="0" shapeId="0" xr:uid="{2342FFD4-C7B2-4019-B034-AC70B1B6C51A}">
      <text>
        <r>
          <rPr>
            <b/>
            <sz val="9"/>
            <color indexed="81"/>
            <rFont val="Tahoma"/>
            <family val="2"/>
          </rPr>
          <t xml:space="preserve">Jeremy Caudle:
</t>
        </r>
        <r>
          <rPr>
            <sz val="9"/>
            <color indexed="81"/>
            <rFont val="Tahoma"/>
            <family val="2"/>
          </rPr>
          <t>3/10: From trial balance exported from Casselle on this date.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F0D8AA8-9EC2-4B8B-85C2-4F4B21532FE5}" keepAlive="1" name="Query - 031021_Trial balance" description="Connection to the '031021_Trial balance' query in the workbook." type="5" refreshedVersion="6" background="1">
    <dbPr connection="Provider=Microsoft.Mashup.OleDb.1;Data Source=$Workbook$;Location=031021_Trial balance;Extended Properties=&quot;&quot;" command="SELECT * FROM [031021_Trial balanc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<sst xmlns="http://schemas.openxmlformats.org/spreadsheetml/2006/main" count="28508" uniqueCount="2750">
  <si>
    <t>Total FY 22 expenditures</t>
  </si>
  <si>
    <t>Total FY 22 expenditures $ change</t>
  </si>
  <si>
    <t>Total FY 22 expenditures % change</t>
  </si>
  <si>
    <t>Net FY 22 expenditures</t>
  </si>
  <si>
    <t>Net FY 22 expenditures $ change</t>
  </si>
  <si>
    <t>Net FY 22 expenditures % change</t>
  </si>
  <si>
    <t>Total city budget (expenditures plus unappropriated fund balances)</t>
  </si>
  <si>
    <t>FY 2021 adopted budget</t>
  </si>
  <si>
    <t>$ change from FY 21 budget</t>
  </si>
  <si>
    <t>% change from FY 21 budget</t>
  </si>
  <si>
    <t>Net city budget</t>
  </si>
  <si>
    <t>Property taxes budget</t>
  </si>
  <si>
    <t>Last year's property taxes</t>
  </si>
  <si>
    <t>Property tax $ change</t>
  </si>
  <si>
    <t>Projected tax base FY 22</t>
  </si>
  <si>
    <t>Outstanding permit value</t>
  </si>
  <si>
    <t>Outstanding permits</t>
  </si>
  <si>
    <t>16 new homes estimate of property taxes</t>
  </si>
  <si>
    <t>Value of each dollar on the tax rate</t>
  </si>
  <si>
    <t>Total intergovernmental revenues</t>
  </si>
  <si>
    <t>Sources of intergovernmental revenues:</t>
  </si>
  <si>
    <t>Total other state distributions</t>
  </si>
  <si>
    <t>Sewer sales</t>
  </si>
  <si>
    <t>Water sales</t>
  </si>
  <si>
    <t>Total sales</t>
  </si>
  <si>
    <t>Total water/sewer other revenues (except intergovernmental)</t>
  </si>
  <si>
    <t>All water/sewer revenues</t>
  </si>
  <si>
    <t>% of 36 of all revenues</t>
  </si>
  <si>
    <t>Merit increase wage increase</t>
  </si>
  <si>
    <t>Largest revenue changes:</t>
  </si>
  <si>
    <t>Fund Name</t>
  </si>
  <si>
    <t>Description</t>
  </si>
  <si>
    <t>FY 20/21 Budget</t>
  </si>
  <si>
    <t>FY 21/22 Recommended</t>
  </si>
  <si>
    <t>Increase/(Decrease)</t>
  </si>
  <si>
    <t>General Fund</t>
  </si>
  <si>
    <t>Sales of the cities properties on Hyland Lane and E. Main Street.</t>
  </si>
  <si>
    <t>Loan proceeds to meet grant match for Rolling Rock Park project and to implement Phase I recommendations.</t>
  </si>
  <si>
    <t>Grant to partially fund Rolling Rock Park Phase I renovations.</t>
  </si>
  <si>
    <t>Water Fund</t>
  </si>
  <si>
    <t>Business Oregon grant of $20,000 to partially offset costs of master plan. $100,000 from city's $240,000 allocation from American Recovery Act.</t>
  </si>
  <si>
    <t>Increase in requested grant from library renovation project to increase in construction costs since original application was submitted.</t>
  </si>
  <si>
    <t>Sewer Fund</t>
  </si>
  <si>
    <t xml:space="preserve">Business Oregon grant of $20,000 to partially offset costs of master plan. </t>
  </si>
  <si>
    <t>Increase in utilities charges due to 3% rate increase, as well as projected new home construction.</t>
  </si>
  <si>
    <t>Increase in bulk water sales revenues due to addition of new customer requesting bulk water services.</t>
  </si>
  <si>
    <t>Projected increase in property taxes based on 3% increase in taxable valuation and new construction now on tax rolls.</t>
  </si>
  <si>
    <t>In order to close the Equipment Fund, all resources from that fund were distributed to other funds. All resources have been transferred out of the Equipment Fund, and it is no longer active.</t>
  </si>
  <si>
    <t>Building Fund</t>
  </si>
  <si>
    <t>This is based on current year's projections, which show that actual inspections fees will come in lower than budgeted.</t>
  </si>
  <si>
    <t>The amount of General Fund support is less than budgeted based on projected revenues and expenditures for the Building Fund.</t>
  </si>
  <si>
    <t>Library capital campaign revenues budgeted at $10,000 in the current fiscal year are not budgeted in FY 22.</t>
  </si>
  <si>
    <t>Water Reserve Fund</t>
  </si>
  <si>
    <t>The Water Reserve Fund is now fully funded.</t>
  </si>
  <si>
    <t>An operating grant budgeted in FY 21 is not budgeted in FY 22. For FY 22, this account only includes the American Recovery Act revenues.</t>
  </si>
  <si>
    <t>Street Fund</t>
  </si>
  <si>
    <t>One-time grant revenues in FY 21 are not expected again in FY 22.</t>
  </si>
  <si>
    <t>Loan proceeds budgeted, though not received, in FY 21 are not expected in FY 22.</t>
  </si>
  <si>
    <t>Loan proceeds budgeted for the Canon St. extension were not received and are not expected for FY 22.</t>
  </si>
  <si>
    <t>Net change for major items listed above:</t>
  </si>
  <si>
    <t>Net change for all other revenues accounts:</t>
  </si>
  <si>
    <t>Total revenue change from FY 21 to FY 22:</t>
  </si>
  <si>
    <t>Early pay off of loan principal for E Main Street properties. (Loan due September 2022.)</t>
  </si>
  <si>
    <t>$45,700 for right-of-way acquisition for E Main St. property. $140,000 from American Rescue Act for COVID response.</t>
  </si>
  <si>
    <t>Rolling Rock Park renovation, offset by grants and loan proceeds.</t>
  </si>
  <si>
    <t>Water SDC Fund</t>
  </si>
  <si>
    <t>Master planning project.</t>
  </si>
  <si>
    <t>$8,171 - New loan for Rolling Rock Park property acquisition. $60,000 - projected debt payment for loan to finance Rolling Rock Park renovations.</t>
  </si>
  <si>
    <t>Sewer SDC Fund</t>
  </si>
  <si>
    <t>Purchase of 100 water meters.</t>
  </si>
  <si>
    <t>Increased water bill to pay for irrigation at city parks.</t>
  </si>
  <si>
    <t>Continuing cleaning service for parks that was started in 2020.</t>
  </si>
  <si>
    <t>Increase in engineering services based on current year's projections.</t>
  </si>
  <si>
    <t>Reduction in library building loan interest budgeted in FY 21 based on actual amounts due.</t>
  </si>
  <si>
    <t>Reduction in loan principal budgeted in FY 21 based on actual amounts due.</t>
  </si>
  <si>
    <t>Streets SDC Fund</t>
  </si>
  <si>
    <t>Recommended reduction for street improvements paid out of Streets SDC Fund.</t>
  </si>
  <si>
    <t>Elimination of transfer to Water Reserve Fund since this fund is now full funded.</t>
  </si>
  <si>
    <t>Sewer Reserve Fund</t>
  </si>
  <si>
    <t>Sewer Reserve Fund is now fully funded.</t>
  </si>
  <si>
    <t>Recommended reduction in engineering services based on current year's projections.</t>
  </si>
  <si>
    <t>Water Reserve Fund is now fully funded.</t>
  </si>
  <si>
    <t>Stormwater SDC Fund</t>
  </si>
  <si>
    <t>No planned stormwater projects for FY 21/22 using SDC funds..</t>
  </si>
  <si>
    <t>Parks SDC Fund</t>
  </si>
  <si>
    <t>No planned parks projects for FY 21/22 using SDC funds.</t>
  </si>
  <si>
    <t>No planned sewer system projects in FY 21/22 using SDC funds.</t>
  </si>
  <si>
    <t>No planned water system infrastructure projects in FY 21/22.</t>
  </si>
  <si>
    <t>No planned water system infrastructure projects in FY 21/22 using SDC funds.</t>
  </si>
  <si>
    <t>Cannon St. extension budgeted in FY 20/21 is not recommended for FY 21/22.</t>
  </si>
  <si>
    <t>Net change for all other expenditures accounts:</t>
  </si>
  <si>
    <t>Total expenditures change from FY 21 to FY 22:</t>
  </si>
  <si>
    <t>Overall budget summary</t>
  </si>
  <si>
    <t>Account Title</t>
  </si>
  <si>
    <t>(All)</t>
  </si>
  <si>
    <t>Row Labels</t>
  </si>
  <si>
    <t xml:space="preserve"> FY 20/21 Budget</t>
  </si>
  <si>
    <t xml:space="preserve"> FY 21/22 Recommended</t>
  </si>
  <si>
    <t xml:space="preserve"> $ Change</t>
  </si>
  <si>
    <t xml:space="preserve"> % Change</t>
  </si>
  <si>
    <t>Expenditure</t>
  </si>
  <si>
    <t>Revenue</t>
  </si>
  <si>
    <t>Grand Total</t>
  </si>
  <si>
    <t>(Multiple Items)</t>
  </si>
  <si>
    <t>Major revenue sources</t>
  </si>
  <si>
    <t>Account Type</t>
  </si>
  <si>
    <t xml:space="preserve"> FY 17/18 Actual</t>
  </si>
  <si>
    <t xml:space="preserve"> FY 18/19 Actual</t>
  </si>
  <si>
    <t xml:space="preserve"> FY 19/20 Actual</t>
  </si>
  <si>
    <t>110-360-4225-Loan Proceeds</t>
  </si>
  <si>
    <t>110-370-4849-Capital Asset Disposal</t>
  </si>
  <si>
    <t>240-340-4425-Water/Sewer Sales</t>
  </si>
  <si>
    <t>230-340-4425-Water/Sewer Sales</t>
  </si>
  <si>
    <t>110-325-4160-Parks - Operating Grant</t>
  </si>
  <si>
    <t>110-325-4155-Library - Capital Grant</t>
  </si>
  <si>
    <t>110-310-4112-Property Taxes - Current</t>
  </si>
  <si>
    <t>110-325-4151-General Govt - Operating Grant</t>
  </si>
  <si>
    <t>230-325-4151-Grant Revenue</t>
  </si>
  <si>
    <t>312-320-4142-State Distributions</t>
  </si>
  <si>
    <t>430-345-4530-Water SDC</t>
  </si>
  <si>
    <t>110-330-4312-Electric Franchise Fees</t>
  </si>
  <si>
    <t>220-335-4356-Building Permit Fees</t>
  </si>
  <si>
    <t>220-390-4910-Transfer from General Fund</t>
  </si>
  <si>
    <t>110-320-4136-Liquor Tax</t>
  </si>
  <si>
    <t>110-330-4320-Sewer Franchise Fees</t>
  </si>
  <si>
    <t>240-325-4151-Grant Revenue</t>
  </si>
  <si>
    <t>110-330-4318-Water Franchise Fees</t>
  </si>
  <si>
    <t>440-345-4540-Sewer SDC</t>
  </si>
  <si>
    <t>110-335-4352-Land Use &amp; Development</t>
  </si>
  <si>
    <t>410-345-4510-Park SDC Fees</t>
  </si>
  <si>
    <t>110-320-4132-State Revenue Sharing</t>
  </si>
  <si>
    <t>110-325-4152-Tourism - Operating Grant</t>
  </si>
  <si>
    <t>445-345-4545-Storm Drainage SDC</t>
  </si>
  <si>
    <t>230-340-4426-Bulk Water Sales</t>
  </si>
  <si>
    <t>220-335-4358-Electrical Permit Fees</t>
  </si>
  <si>
    <t>412-345-4512-Transportation SDC</t>
  </si>
  <si>
    <t>230-345-4531-Water Reimbursement SDC</t>
  </si>
  <si>
    <t>240-345-4541-Sewer Reimbursement SDC</t>
  </si>
  <si>
    <t>110-320-4148-Marijuana Tax Distribution</t>
  </si>
  <si>
    <t>110-330-4310-Cable Franchise Fees</t>
  </si>
  <si>
    <t>230-340-4435-Fire Hydrant Fee</t>
  </si>
  <si>
    <t>110-340-4421-SDC/CET Admin Fee</t>
  </si>
  <si>
    <t>314-380-4866-Quilt Raffle Sales</t>
  </si>
  <si>
    <t>110-320-4134-Cigarette Tax</t>
  </si>
  <si>
    <t>110-350-4625-Municipal Court Revenue</t>
  </si>
  <si>
    <t>110-330-4316-Telecom Franchise Fees</t>
  </si>
  <si>
    <t>230-335-4370-Water/Sewer Connection Permit</t>
  </si>
  <si>
    <t>110-310-4114-Property Taxes - Prior</t>
  </si>
  <si>
    <t>110-315-4125-Interest Earned</t>
  </si>
  <si>
    <t>110-385-4895-Miscellaneous Revenue</t>
  </si>
  <si>
    <t>240-340-4450-Water/Sewer Penalties</t>
  </si>
  <si>
    <t>230-315-4125-Interest Earned</t>
  </si>
  <si>
    <t>240-315-4125-Interest Earned</t>
  </si>
  <si>
    <t>312-345-4513-Transportation Reimbursement S</t>
  </si>
  <si>
    <t>230-340-4450-Water/Sewer Penalties</t>
  </si>
  <si>
    <t>312-315-4125-Interest Earned</t>
  </si>
  <si>
    <t>240-335-4370-Water/Sewer Connection Permit</t>
  </si>
  <si>
    <t>110-340-4410-Copy, Fax, Notary &amp; Research</t>
  </si>
  <si>
    <t>430-315-4125-Interest Earned</t>
  </si>
  <si>
    <t>440-315-4125-Interest Earned</t>
  </si>
  <si>
    <t>110-335-4360-Dog Licenses</t>
  </si>
  <si>
    <t>110-345-4511-Parks Reimbursement SDC</t>
  </si>
  <si>
    <t>445-315-4125-Interest Earned</t>
  </si>
  <si>
    <t>110-340-4417-Lien Searches</t>
  </si>
  <si>
    <t>240-385-4895-Miscellaneous Revenue</t>
  </si>
  <si>
    <t>230-385-4895-Miscellaneous Revenue</t>
  </si>
  <si>
    <t>110-335-4354-Misc Permits &amp; Licenses</t>
  </si>
  <si>
    <t>110-340-4415-Library Business Services</t>
  </si>
  <si>
    <t>412-315-4125-Interest Earned</t>
  </si>
  <si>
    <t>410-315-4125-Interest Earned</t>
  </si>
  <si>
    <t>110-340-4423-Pay Station Revenue</t>
  </si>
  <si>
    <t>110-340-4419-Election Filing Fees</t>
  </si>
  <si>
    <t>312-385-4895-Miscellaneous Revenue</t>
  </si>
  <si>
    <t>314-380-4886-Pie Eating Contest Revenue</t>
  </si>
  <si>
    <t>520-390-4930-Transfer from Water Fund</t>
  </si>
  <si>
    <t>417-345-4540-Sewer SDC</t>
  </si>
  <si>
    <t>230-360-4210-Principal Payments Recieved</t>
  </si>
  <si>
    <t>314-380-4870-Sponsorship Revenue</t>
  </si>
  <si>
    <t>230-360-4220-Interim Financing Revenue</t>
  </si>
  <si>
    <t>110-330-4314-Garbage Franchise Fees</t>
  </si>
  <si>
    <t>230-360-4225-Loan Proceeds</t>
  </si>
  <si>
    <t>110-340-4413-Library Memberships</t>
  </si>
  <si>
    <t>230-365-4752-Reimbursement Revenue</t>
  </si>
  <si>
    <t>550-390-4940-Transfer from Sewer Fund</t>
  </si>
  <si>
    <t>230-365-4790-SVDP Project Reimbursement</t>
  </si>
  <si>
    <t>314-380-4878-Car Show Revenue</t>
  </si>
  <si>
    <t>230-370-4849-Capital Asset Disposal</t>
  </si>
  <si>
    <t>110-370-4822-BBJ Admin Fee</t>
  </si>
  <si>
    <t>110-390-4912-Transfer from Street Fund</t>
  </si>
  <si>
    <t>417-345-4510-Park SDC Fees</t>
  </si>
  <si>
    <t>230-390-4910-Transfer from General Fund</t>
  </si>
  <si>
    <t>417-390-4912-Transfer from Street Fund</t>
  </si>
  <si>
    <t>230-390-4917-Transfer from SDC Fund</t>
  </si>
  <si>
    <t>110-365-4752-Reimbursement Revenue</t>
  </si>
  <si>
    <t>230-390-4940-Transfer from Sewer Fund</t>
  </si>
  <si>
    <t>550-370-4849-Capital Asset Disposal</t>
  </si>
  <si>
    <t>230-390-4950-Transfer from Equipment Fund</t>
  </si>
  <si>
    <t>220-385-4895-Miscellaneous Revenue</t>
  </si>
  <si>
    <t>230-390-4955-Transfer from Debt Reserve Fun</t>
  </si>
  <si>
    <t>314-380-4874-50/50 Raffle Sales</t>
  </si>
  <si>
    <t>110-390-4914-Transfer from BBJ Fund</t>
  </si>
  <si>
    <t>314-380-4882-Horseshoe Tourney Revenue</t>
  </si>
  <si>
    <t>110-325-4154-Summer Reading - Oper Grant</t>
  </si>
  <si>
    <t>314-380-4889-BBJ Festival Other Revenue</t>
  </si>
  <si>
    <t>240-325-4162-CDBG Grant</t>
  </si>
  <si>
    <t>410-345-4511-Parks Reimbursement SDC</t>
  </si>
  <si>
    <t>240-335-4354-Misc Permits &amp; Licenses</t>
  </si>
  <si>
    <t>412-390-4917-Transfer from SDC Fund</t>
  </si>
  <si>
    <t>110-390-4917-Transfer from SDC Fund</t>
  </si>
  <si>
    <t>417-345-4512-Transportation SDC</t>
  </si>
  <si>
    <t>110-390-4950-Transfer from Equipment Fund</t>
  </si>
  <si>
    <t>417-360-4210-Interfund Loan Principle from</t>
  </si>
  <si>
    <t>240-340-4430-Water/Sewer Connection Fees</t>
  </si>
  <si>
    <t>417-390-4940-Transfer from Sewer Fund</t>
  </si>
  <si>
    <t>220-315-4125-Interest Earned</t>
  </si>
  <si>
    <t>110-325-4158-Comm Dev - Operating Grant</t>
  </si>
  <si>
    <t>110-335-4356-Building Permit Fees</t>
  </si>
  <si>
    <t>445-390-4917-Transfer from SDC Fund</t>
  </si>
  <si>
    <t>240-360-4220-Interim Financing Revenue</t>
  </si>
  <si>
    <t>521-390-4940-Transfer from Sewer Fund</t>
  </si>
  <si>
    <t>240-360-4225-Loan Proceeds</t>
  </si>
  <si>
    <t>550-390-4912-Transfer from Street Fund</t>
  </si>
  <si>
    <t>240-370-4824-Donations</t>
  </si>
  <si>
    <t>110-385-4893-Rental Revenue</t>
  </si>
  <si>
    <t>240-370-4849-Capital Asset Disposal</t>
  </si>
  <si>
    <t>314-380-4868-Program Ad Sales</t>
  </si>
  <si>
    <t>110-320-4145-Transient Room Tax</t>
  </si>
  <si>
    <t>314-380-4872-Pie Sales</t>
  </si>
  <si>
    <t>240-390-4910-Transfer from General Fund</t>
  </si>
  <si>
    <t>314-380-4876-5K Race Revenue</t>
  </si>
  <si>
    <t>240-390-4917-Transfer from SDC Fund</t>
  </si>
  <si>
    <t>314-380-4880-Fishing Derby Revenue</t>
  </si>
  <si>
    <t>240-390-4921-Transfer from Sewer Reserve Fu</t>
  </si>
  <si>
    <t>314-380-4884-Kidz Korner Revenue</t>
  </si>
  <si>
    <t>240-390-4930-Transfer from Water Fund</t>
  </si>
  <si>
    <t>314-380-4888-RC Flyers Revenue</t>
  </si>
  <si>
    <t>240-390-4950-Transfer from Equipment Fund</t>
  </si>
  <si>
    <t>314-385-4895-Miscellaneous Revenue</t>
  </si>
  <si>
    <t>240-390-4955-Transfer from Debt Reserve Fun</t>
  </si>
  <si>
    <t>110-370-4824-Donations</t>
  </si>
  <si>
    <t>110-365-4790-SVDP Project Reimbursement</t>
  </si>
  <si>
    <t>410-390-4917-Transfer from SDC Fund</t>
  </si>
  <si>
    <t>312-320-4140-Lane County Distributions</t>
  </si>
  <si>
    <t>230-325-4162-CDBG Grant</t>
  </si>
  <si>
    <t>555-390-4917-Transfer from SDC Fund</t>
  </si>
  <si>
    <t>417-315-4125-Interest Earned</t>
  </si>
  <si>
    <t>312-325-4151-Grant Revenue</t>
  </si>
  <si>
    <t>417-345-4511-Parks Reimbursement SDC</t>
  </si>
  <si>
    <t>220-370-4849-Capital Asset Disposal</t>
  </si>
  <si>
    <t>417-345-4530-Water SDC</t>
  </si>
  <si>
    <t>312-360-4210-Principal Payments Received</t>
  </si>
  <si>
    <t>417-345-4545-Storm Drainage SDC</t>
  </si>
  <si>
    <t>312-360-4215-Interest Payments Received</t>
  </si>
  <si>
    <t>417-390-4910-Transfer from General Fund</t>
  </si>
  <si>
    <t>312-360-4225-Loan Proceeds</t>
  </si>
  <si>
    <t>417-390-4930-Transfer from Water Fund</t>
  </si>
  <si>
    <t>312-365-4752-Reimbursement Revenue</t>
  </si>
  <si>
    <t>110-370-4825-Library Donations</t>
  </si>
  <si>
    <t>312-365-4791-SVDP Project Revenue</t>
  </si>
  <si>
    <t>430-390-4917-Transfer from SDC Fund</t>
  </si>
  <si>
    <t>312-370-4849-Capital Asset Disposal</t>
  </si>
  <si>
    <t>110-370-9999-Library Utility Fee</t>
  </si>
  <si>
    <t>440-390-4917-Transfer from SDC Fund</t>
  </si>
  <si>
    <t>230-340-4430-Water/Sewer Connection Fees</t>
  </si>
  <si>
    <t>110-380-4865-Library Capital Campaign</t>
  </si>
  <si>
    <t>312-390-4950-Transfer from Equipment Fund</t>
  </si>
  <si>
    <t>520-315-4125-Interest Earned</t>
  </si>
  <si>
    <t>314-315-4125-Interest Earned</t>
  </si>
  <si>
    <t>521-315-4125-Interest Earned</t>
  </si>
  <si>
    <t>314-370-4824-BBJ Donations</t>
  </si>
  <si>
    <t>550-315-4125-Interest Earned</t>
  </si>
  <si>
    <t>314-370-4849-Capital Asset Disposal</t>
  </si>
  <si>
    <t>550-390-4910-Transfer from General Fund</t>
  </si>
  <si>
    <t>314-380-4861-Craft/Commercial Booth Sales</t>
  </si>
  <si>
    <t>550-390-4930-Transfer from Water Fund</t>
  </si>
  <si>
    <t>314-380-4862-Food Booth Sales</t>
  </si>
  <si>
    <t>555-315-4125-Interest Earned</t>
  </si>
  <si>
    <t>314-380-4863-Beer Garden</t>
  </si>
  <si>
    <t>314-380-4864-Jam Sales</t>
  </si>
  <si>
    <t>110-335-4358-Electrical Permit Fees</t>
  </si>
  <si>
    <t>Intergovernmental revenues</t>
  </si>
  <si>
    <t>Subcategory</t>
  </si>
  <si>
    <t>Full account</t>
  </si>
  <si>
    <t>Personnel summary</t>
  </si>
  <si>
    <t>City Administrator</t>
  </si>
  <si>
    <t>City Clerk</t>
  </si>
  <si>
    <t>DO NOT USE - Wage Adjustment</t>
  </si>
  <si>
    <t>Finance Clerk</t>
  </si>
  <si>
    <t>Health Insurance</t>
  </si>
  <si>
    <t>Librarian/Special Events</t>
  </si>
  <si>
    <t>Maintenance Worker I</t>
  </si>
  <si>
    <t>Overtime</t>
  </si>
  <si>
    <t>Public Employees Retirement</t>
  </si>
  <si>
    <t>Public Works Director</t>
  </si>
  <si>
    <t>Social Security/Medicare</t>
  </si>
  <si>
    <t>Temporary/ Seasonal</t>
  </si>
  <si>
    <t>Temporary/Seasonal</t>
  </si>
  <si>
    <t>Unemployment</t>
  </si>
  <si>
    <t>Utility Worker I</t>
  </si>
  <si>
    <t>Utility Worker II</t>
  </si>
  <si>
    <t>Worker's Comp</t>
  </si>
  <si>
    <t>Total wages/salaries</t>
  </si>
  <si>
    <t>Merit increase amount</t>
  </si>
  <si>
    <t>110-800-7110-Loan Principal</t>
  </si>
  <si>
    <t>110-410-8225-Buildings &amp; Facilities</t>
  </si>
  <si>
    <t>110-420-8520-Parks Improvements</t>
  </si>
  <si>
    <t>430-490-6128-Other Contract Services</t>
  </si>
  <si>
    <t>110-800-7112-Loan Principal - Rolling Rock</t>
  </si>
  <si>
    <t>440-490-6128-Other Contract Services</t>
  </si>
  <si>
    <t>230-700-8335-Equipment &amp; Furnishings</t>
  </si>
  <si>
    <t>110-420-6420-Water Services</t>
  </si>
  <si>
    <t>110-420-6128-Other Contract Services</t>
  </si>
  <si>
    <t>110-440-6116-Engineering Services</t>
  </si>
  <si>
    <t>230-490-5154-Utility Worker II</t>
  </si>
  <si>
    <t>240-490-5154-Utility Worker II</t>
  </si>
  <si>
    <t>110-800-7511-Loan Interest - Library/City</t>
  </si>
  <si>
    <t>240-800-7110-Loan Principal</t>
  </si>
  <si>
    <t>412-700-8530-Street Improvements</t>
  </si>
  <si>
    <t>230-900-9120-Transfer to Water Reserve Fund</t>
  </si>
  <si>
    <t>521-900-9892-Reserved for Sewer Bond Pymt</t>
  </si>
  <si>
    <t>240-490-6116-Engineering Services</t>
  </si>
  <si>
    <t>230-490-6116-Engineering Services</t>
  </si>
  <si>
    <t>520-900-9892-Reserved for Water Bond Pymt</t>
  </si>
  <si>
    <t>445-700-8560-Stormwater Improvements</t>
  </si>
  <si>
    <t>410-700-8520-Parks Improvements</t>
  </si>
  <si>
    <t>440-700-8550-Sewer Systems</t>
  </si>
  <si>
    <t>230-700-8540-Water Systems Improvemts</t>
  </si>
  <si>
    <t>430-700-8540-Water Systems Improvemts</t>
  </si>
  <si>
    <t>312-700-8530-Street Improvements</t>
  </si>
  <si>
    <t>430-900-9899-Unappropriated Ending Balance</t>
  </si>
  <si>
    <t>240-900-9899-Unappropriated Ending Balance</t>
  </si>
  <si>
    <t>110-900-9899-Unappropriated Ending Balance</t>
  </si>
  <si>
    <t>440-900-9899-Unappropriated Ending Balance</t>
  </si>
  <si>
    <t>230-900-9899-Unappropriated Ending Balance</t>
  </si>
  <si>
    <t>410-900-9899-Unappropriated Ending Balance</t>
  </si>
  <si>
    <t>445-900-9899-Unappropriated Ending Balance</t>
  </si>
  <si>
    <t>312-900-9899-Unappropriated Ending Balance</t>
  </si>
  <si>
    <t>520-900-9899-Unappropriated Ending Balance</t>
  </si>
  <si>
    <t>521-900-9899-Unappropriated Ending Balance</t>
  </si>
  <si>
    <t>412-900-9899-Unappropriated Ending Balance</t>
  </si>
  <si>
    <t>110-410-6128-Other Contract Services</t>
  </si>
  <si>
    <t>110-440-8225-Buildings &amp; Facilities</t>
  </si>
  <si>
    <t>110-800-7512-Loan Interest - Rolling Rock</t>
  </si>
  <si>
    <t>240-490-6445-Refuse Services</t>
  </si>
  <si>
    <t>110-800-7510-Loan Interest</t>
  </si>
  <si>
    <t>314-900-9899-Unappropriated Ending Balance</t>
  </si>
  <si>
    <t>110-420-6339-Maintenance - Nelson Land Dona</t>
  </si>
  <si>
    <t>230-490-6128-Other Contract Services</t>
  </si>
  <si>
    <t>240-490-6334-Non-Capitalized Assets</t>
  </si>
  <si>
    <t>240-700-8335-Equipment &amp; Furnishings</t>
  </si>
  <si>
    <t>110-410-6122-IT Services</t>
  </si>
  <si>
    <t>110-450-8225-Buildings &amp; Facilities</t>
  </si>
  <si>
    <t>240-490-6128-Other Contract Services</t>
  </si>
  <si>
    <t>410-900-9895-Reserved for future use - Park</t>
  </si>
  <si>
    <t>110-440-6522-Land Use &amp; Development Costs</t>
  </si>
  <si>
    <t>110-420-5154-Utility Worker II</t>
  </si>
  <si>
    <t>312-800-7125-Loan Principal for Bus Or</t>
  </si>
  <si>
    <t>240-490-5450-Public Employees Retirement</t>
  </si>
  <si>
    <t>230-490-5450-Public Employees Retirement</t>
  </si>
  <si>
    <t>240-490-6430-Electricity Services</t>
  </si>
  <si>
    <t>110-410-6240-Travel &amp; Training</t>
  </si>
  <si>
    <t>230-490-6324-Equipment Repair &amp; Maintenance</t>
  </si>
  <si>
    <t>230-800-7110-Loan Principal - S00006</t>
  </si>
  <si>
    <t>230-490-6758-Water/Sewer Connection Expendi</t>
  </si>
  <si>
    <t>110-420-5156-Temporary/Seasonal</t>
  </si>
  <si>
    <t>230-490-6755-Water/Sewer Analysis</t>
  </si>
  <si>
    <t>412-490-6128-Other Contract Services</t>
  </si>
  <si>
    <t>240-490-6758-Water/Sewer Connection Expendi</t>
  </si>
  <si>
    <t>240-490-6210-Insurance &amp; Bonds</t>
  </si>
  <si>
    <t>230-490-5320-Worker's Comp</t>
  </si>
  <si>
    <t>220-490-6150-Building Inspection Services</t>
  </si>
  <si>
    <t>110-440-6128-Other Contract Services</t>
  </si>
  <si>
    <t>110-460-6445-Refuse Services</t>
  </si>
  <si>
    <t>312-800-7525-Loan Interest for Bus Or</t>
  </si>
  <si>
    <t>312-490-5154-Utility Worker II</t>
  </si>
  <si>
    <t>110-450-5410-Health Insurance</t>
  </si>
  <si>
    <t>230-490-6330-Other Repair &amp; Maintenance</t>
  </si>
  <si>
    <t>230-490-6230-Office Supplies/Equipment</t>
  </si>
  <si>
    <t>240-490-5320-Worker's Comp</t>
  </si>
  <si>
    <t>230-490-5350-Unemployment</t>
  </si>
  <si>
    <t>240-490-5350-Unemployment</t>
  </si>
  <si>
    <t>110-420-6210-Insurance &amp; Bonds</t>
  </si>
  <si>
    <t>240-490-5220-Overtime</t>
  </si>
  <si>
    <t>110-420-5450-Public Employees Retirement</t>
  </si>
  <si>
    <t>230-490-6110-Auditing</t>
  </si>
  <si>
    <t>110-410-6110-Auditing</t>
  </si>
  <si>
    <t>240-490-6110-Auditing</t>
  </si>
  <si>
    <t>230-490-6210-Insurance &amp; Bonds</t>
  </si>
  <si>
    <t>240-490-5150-Public Works Director</t>
  </si>
  <si>
    <t>230-490-5150-Public Works Director</t>
  </si>
  <si>
    <t>240-490-5410-Health Insurance</t>
  </si>
  <si>
    <t>230-490-5410-Health Insurance</t>
  </si>
  <si>
    <t>240-490-6712-Operations &amp; Supplies</t>
  </si>
  <si>
    <t>110-420-6430-Electricity Services</t>
  </si>
  <si>
    <t>312-490-5156-Temporary/ Seasonal</t>
  </si>
  <si>
    <t>240-490-6320-Building Repair &amp; Maintenance</t>
  </si>
  <si>
    <t>312-490-6720-Storm Drain Maintenance</t>
  </si>
  <si>
    <t>110-420-5320-Worker's Comp</t>
  </si>
  <si>
    <t>110-450-6320-Building Repair &amp; Maintenance</t>
  </si>
  <si>
    <t>230-490-5114-City Clerk</t>
  </si>
  <si>
    <t>240-490-5114-City Clerk</t>
  </si>
  <si>
    <t>110-420-6324-Equipment Repair &amp; Maintenance</t>
  </si>
  <si>
    <t>312-490-5320-Worker's Comp</t>
  </si>
  <si>
    <t>240-490-6755-Water/Sewer Analysis</t>
  </si>
  <si>
    <t>110-410-5450-Public Employees Retirement</t>
  </si>
  <si>
    <t>110-410-6435-Internet Services</t>
  </si>
  <si>
    <t>230-490-5156-Temporary/ Seasonal</t>
  </si>
  <si>
    <t>110-450-5156-Temporary/ Seasonal</t>
  </si>
  <si>
    <t>240-490-5156-Temporary/ Seasonal</t>
  </si>
  <si>
    <t>110-450-5450-Public Employees Retirement</t>
  </si>
  <si>
    <t>110-410-6230-Office Supplies/Equipment</t>
  </si>
  <si>
    <t>240-490-6220-Publications, Printing &amp; Dues</t>
  </si>
  <si>
    <t>312-490-5450-Public Employees Retirement</t>
  </si>
  <si>
    <t>240-490-6435-Internet Services</t>
  </si>
  <si>
    <t>220-490-6524-Building State Surcharge</t>
  </si>
  <si>
    <t>230-490-5315-Social Security/Medicare</t>
  </si>
  <si>
    <t>240-490-5315-Social Security/Medicare</t>
  </si>
  <si>
    <t>230-490-6320-Building Repair &amp; Maintenance</t>
  </si>
  <si>
    <t>110-420-6320-Building Repair &amp; Maintenance</t>
  </si>
  <si>
    <t>110-420-5158-Maintenance Worker I</t>
  </si>
  <si>
    <t>230-800-7122-Loan Principal - J05001 SPWF</t>
  </si>
  <si>
    <t>240-800-7122-Loan Principal - J05001 SPWF</t>
  </si>
  <si>
    <t>230-490-6760-Water/Sewer Franchise Fees</t>
  </si>
  <si>
    <t>230-800-7124-Loan Principal - RD</t>
  </si>
  <si>
    <t>230-490-6710-Gas &amp; Oil</t>
  </si>
  <si>
    <t>110-420-5220-Overtime</t>
  </si>
  <si>
    <t>240-490-6440-Telephone Services</t>
  </si>
  <si>
    <t>110-420-5315-Social Security/Medicare</t>
  </si>
  <si>
    <t>312-490-6110-Auditing</t>
  </si>
  <si>
    <t>110-420-5350-Unemployment</t>
  </si>
  <si>
    <t>110-450-5350-Unemployment</t>
  </si>
  <si>
    <t>230-490-6430-Electricity Services</t>
  </si>
  <si>
    <t>312-490-5350-Unemployment</t>
  </si>
  <si>
    <t>110-410-5114-City Clerk</t>
  </si>
  <si>
    <t>230-490-6445-Refuse Services</t>
  </si>
  <si>
    <t>110-410-5410-Health Insurance</t>
  </si>
  <si>
    <t>240-490-6420-Water Services</t>
  </si>
  <si>
    <t>240-490-6750-Chemicals &amp; Lab Supplies</t>
  </si>
  <si>
    <t>230-490-6234-General Supplies</t>
  </si>
  <si>
    <t>110-480-5410-Health Insurance</t>
  </si>
  <si>
    <t>110-460-5450-Public Employees Retirement</t>
  </si>
  <si>
    <t>230-490-6220-Publications, Printing &amp; Dues</t>
  </si>
  <si>
    <t>220-490-5410-Health Insurance</t>
  </si>
  <si>
    <t>110-460-5350-Unemployment</t>
  </si>
  <si>
    <t>110-480-5450-Public Employees Retirement</t>
  </si>
  <si>
    <t>312-490-5220-Overtime</t>
  </si>
  <si>
    <t>240-800-7124-Loan Principal - RD</t>
  </si>
  <si>
    <t>110-420-5150-Public Works Director</t>
  </si>
  <si>
    <t>110-460-5150-Public Works Director</t>
  </si>
  <si>
    <t>312-490-5150-Public Works Director</t>
  </si>
  <si>
    <t>110-420-6425-Sewer Services</t>
  </si>
  <si>
    <t>230-490-6238-Bank Service Charges</t>
  </si>
  <si>
    <t>240-490-6238-Bank Service Charges</t>
  </si>
  <si>
    <t>240-490-5158-Maintenance Worker I</t>
  </si>
  <si>
    <t>230-490-5158-Maintenance Worker I</t>
  </si>
  <si>
    <t>220-490-5114-City Clerk</t>
  </si>
  <si>
    <t>110-480-5114-City Clerk</t>
  </si>
  <si>
    <t>312-490-5315-Social Security/Medicare</t>
  </si>
  <si>
    <t>110-480-6560-State Assessments</t>
  </si>
  <si>
    <t>110-440-5350-Unemployment</t>
  </si>
  <si>
    <t>110-460-5410-Health Insurance</t>
  </si>
  <si>
    <t>220-490-6525-Electrical State Surcharge</t>
  </si>
  <si>
    <t>110-410-5158-Maintenance Worker I</t>
  </si>
  <si>
    <t>110-450-5158-Maintenance Worker I</t>
  </si>
  <si>
    <t>110-450-5315-Social Security/Medicare</t>
  </si>
  <si>
    <t>110-480-5350-Unemployment</t>
  </si>
  <si>
    <t>312-490-6210-Insurance &amp; Bonds</t>
  </si>
  <si>
    <t>110-440-5450-Public Employees Retirement</t>
  </si>
  <si>
    <t>110-410-6420-Water Services</t>
  </si>
  <si>
    <t>110-480-6565-Court Collection Fees</t>
  </si>
  <si>
    <t>220-490-5450-Public Employees Retirement</t>
  </si>
  <si>
    <t>220-490-6435-Internet Services</t>
  </si>
  <si>
    <t>314-490-6122-IT Services</t>
  </si>
  <si>
    <t>230-490-6435-Internet Services</t>
  </si>
  <si>
    <t>110-410-5315-Social Security/Medicare</t>
  </si>
  <si>
    <t>220-490-5315-Social Security/Medicare</t>
  </si>
  <si>
    <t>110-480-5315-Social Security/Medicare</t>
  </si>
  <si>
    <t>110-460-5315-Social Security/Medicare</t>
  </si>
  <si>
    <t>110-410-5220-Overtime</t>
  </si>
  <si>
    <t>110-420-6238-Bank Service Charges</t>
  </si>
  <si>
    <t>110-480-5220-Overtime</t>
  </si>
  <si>
    <t>312-490-6238-Bank Service Charges</t>
  </si>
  <si>
    <t>220-490-5220-Overtime</t>
  </si>
  <si>
    <t>110-460-5220-Overtime</t>
  </si>
  <si>
    <t>110-450-6238-Bank Service Charges</t>
  </si>
  <si>
    <t>110-460-6238-Bank Service Charges</t>
  </si>
  <si>
    <t>550-900-9899-Unappropriated Ending Balance</t>
  </si>
  <si>
    <t>110-410-6132-LCOG</t>
  </si>
  <si>
    <t>440-900-9897-Reserved for future use - Sewe</t>
  </si>
  <si>
    <t>110-900-9140-Transfer to Sewer Fund</t>
  </si>
  <si>
    <t>220-490-6110-Auditing</t>
  </si>
  <si>
    <t>240-800-7111-Loan Principal - Library/City</t>
  </si>
  <si>
    <t>220-490-6112-Legal Services</t>
  </si>
  <si>
    <t>312-490-6430-Electricity Services</t>
  </si>
  <si>
    <t>220-490-6122-IT Services</t>
  </si>
  <si>
    <t>417-900-9110-Transfer to Parks SDC Fund</t>
  </si>
  <si>
    <t>220-490-6238-Bank Service Charges</t>
  </si>
  <si>
    <t>110-420-6334-Non-Capitalized Assets</t>
  </si>
  <si>
    <t>220-490-6290-Miscellaneous</t>
  </si>
  <si>
    <t>240-900-9893-Reserved for future use - Sewe</t>
  </si>
  <si>
    <t>220-490-6420-Water Services</t>
  </si>
  <si>
    <t>312-490-6128-Other Contract Services</t>
  </si>
  <si>
    <t>220-490-6425-Sewer Services</t>
  </si>
  <si>
    <t>312-700-8532-Signage</t>
  </si>
  <si>
    <t>220-490-6430-Electricity Services</t>
  </si>
  <si>
    <t>110-410-5320-Worker's Comp</t>
  </si>
  <si>
    <t>110-450-6234-General Supplies</t>
  </si>
  <si>
    <t>417-900-9896-Reserved for future use - Stor</t>
  </si>
  <si>
    <t>220-490-6440-Telephone Services</t>
  </si>
  <si>
    <t>555-900-9893-Reserved for future use - Wate</t>
  </si>
  <si>
    <t>220-490-6445-Refuse Services</t>
  </si>
  <si>
    <t>110-480-6121-Bailiff Contract</t>
  </si>
  <si>
    <t>110-420-8335-Equipment &amp; Furnishings</t>
  </si>
  <si>
    <t>240-800-7511-Loan Interest - Library/City</t>
  </si>
  <si>
    <t>110-450-6290-Miscellaneous</t>
  </si>
  <si>
    <t>110-480-6290-Miscellaneous</t>
  </si>
  <si>
    <t>220-700-8335-Equipment &amp; Furnishings</t>
  </si>
  <si>
    <t>110-410-6210-Insurance &amp; Bonds</t>
  </si>
  <si>
    <t>220-900-9893-Reserved for future use - Bldg</t>
  </si>
  <si>
    <t>312-490-6290-Miscellaneous</t>
  </si>
  <si>
    <t>230-490-5112-Finance Clerk</t>
  </si>
  <si>
    <t>312-700-8225-Buildings &amp; Facilities</t>
  </si>
  <si>
    <t>110-420-8425-Vehicles &amp; Rolling Stock</t>
  </si>
  <si>
    <t>110-420-5910-DO NOT USE - Wage Adjustment</t>
  </si>
  <si>
    <t>110-450-6334-Non-Capitalized Assets</t>
  </si>
  <si>
    <t>314-490-6816-Quilt Raffle</t>
  </si>
  <si>
    <t>110-410-6234-General Supplies</t>
  </si>
  <si>
    <t>417-700-8530-Street Improvements</t>
  </si>
  <si>
    <t>110-450-6420-Water Services</t>
  </si>
  <si>
    <t>417-900-9145-Transfer to Stormwater SDC Fun</t>
  </si>
  <si>
    <t>110-450-6425-Sewer Services</t>
  </si>
  <si>
    <t>430-490-6714-Materials &amp; Services</t>
  </si>
  <si>
    <t>110-450-6430-Electricity Services</t>
  </si>
  <si>
    <t>521-900-9140-Transfer to Sewer Fund</t>
  </si>
  <si>
    <t>110-410-6238-Bank Service Charges</t>
  </si>
  <si>
    <t>220-490-5110-City Administrator</t>
  </si>
  <si>
    <t>110-410-5152-Utility Worker I</t>
  </si>
  <si>
    <t>110-450-6226-Postage</t>
  </si>
  <si>
    <t>555-900-9899-Unappropriated Ending Balance</t>
  </si>
  <si>
    <t>240-700-8550-Sewer Systems</t>
  </si>
  <si>
    <t>110-410-6290-Miscellaneous</t>
  </si>
  <si>
    <t>110-480-6220-Publications, Printing &amp; Dues</t>
  </si>
  <si>
    <t>110-410-6320-Building Repair &amp; Maintenance</t>
  </si>
  <si>
    <t>240-900-9117-Transfer to SDC Fund</t>
  </si>
  <si>
    <t>230-490-6112-Legal Services</t>
  </si>
  <si>
    <t>110-480-6226-Postage</t>
  </si>
  <si>
    <t>110-410-6324-Equipment Repair &amp; Maintenance</t>
  </si>
  <si>
    <t>110-440-5112-Finance Clerk</t>
  </si>
  <si>
    <t>230-490-6130-General Contract Services</t>
  </si>
  <si>
    <t>110-800-7120-Loan Principal - SDC Fund Loan</t>
  </si>
  <si>
    <t>230-490-6190-Computer Serv/Warr/Contracts</t>
  </si>
  <si>
    <t>312-490-6116-Engineering Services</t>
  </si>
  <si>
    <t>110-410-6334-Non-Capitalized Assets</t>
  </si>
  <si>
    <t>312-490-6234-General Supplies</t>
  </si>
  <si>
    <t>110-450-6435-Internet Services</t>
  </si>
  <si>
    <t>312-490-6330-Other Repair &amp; Maintenance</t>
  </si>
  <si>
    <t>110-450-6440-Telephone Services</t>
  </si>
  <si>
    <t>312-490-6724-Street Signs</t>
  </si>
  <si>
    <t>110-450-6445-Refuse Services</t>
  </si>
  <si>
    <t>312-700-8335-Equipment &amp; Furnishings</t>
  </si>
  <si>
    <t>110-450-6530-Summer Reading Program</t>
  </si>
  <si>
    <t>110-900-9130-Transfer to Water Fund</t>
  </si>
  <si>
    <t>230-490-6240-Travel &amp; Training</t>
  </si>
  <si>
    <t>312-900-9898-Reserved for future use - Stre</t>
  </si>
  <si>
    <t>230-490-6290-Miscellaneous</t>
  </si>
  <si>
    <t>314-490-6714-Materials &amp; Services</t>
  </si>
  <si>
    <t>110-410-6124-Copier Contract</t>
  </si>
  <si>
    <t>314-900-9110-Transfer to General Fund</t>
  </si>
  <si>
    <t>110-410-6425-Sewer Services</t>
  </si>
  <si>
    <t>412-900-9898-Reserved for future use - Stre</t>
  </si>
  <si>
    <t>110-410-6430-Electricity Services</t>
  </si>
  <si>
    <t>417-700-8550-Sewer Systems</t>
  </si>
  <si>
    <t>230-490-6425-Sewer Services</t>
  </si>
  <si>
    <t>417-900-9130-Transfer to Water SDC Fund</t>
  </si>
  <si>
    <t>110-450-8335-Equipment &amp; Furnishings</t>
  </si>
  <si>
    <t>417-900-9893-Reserved for future use - Wate</t>
  </si>
  <si>
    <t>110-410-5910-DO NOT USE - Wage Adjustment</t>
  </si>
  <si>
    <t>417-900-9898-Reserved for future use - Stre</t>
  </si>
  <si>
    <t>230-490-6440-Telephone Services</t>
  </si>
  <si>
    <t>110-900-9895-Reserved for future use - Park</t>
  </si>
  <si>
    <t>110-410-5112-Finance Clerk</t>
  </si>
  <si>
    <t>445-900-9897-Reserved for future use - Sewe</t>
  </si>
  <si>
    <t>230-490-6520-Permits</t>
  </si>
  <si>
    <t>555-900-9130-Transfer to Water Fund</t>
  </si>
  <si>
    <t>110-440-6220-Publications, Printing &amp; Dues</t>
  </si>
  <si>
    <t>220-900-9899-Unappropriated Ending Balance</t>
  </si>
  <si>
    <t>110-440-6226-Postage</t>
  </si>
  <si>
    <t>110-420-6328-Property Maintenance</t>
  </si>
  <si>
    <t>110-410-6440-Telephone Services</t>
  </si>
  <si>
    <t>110-450-6122-IT Services</t>
  </si>
  <si>
    <t>110-440-6238-Bank Service Charges</t>
  </si>
  <si>
    <t>240-700-8320-Software</t>
  </si>
  <si>
    <t>230-700-8225-Buildings &amp; Facilities</t>
  </si>
  <si>
    <t>240-700-8425-Vehicles &amp; Rolling Stock</t>
  </si>
  <si>
    <t>230-700-8320-Software</t>
  </si>
  <si>
    <t>240-700-8890-Projects</t>
  </si>
  <si>
    <t>110-410-6445-Refuse Services</t>
  </si>
  <si>
    <t>110-480-6128-Other Contract Services</t>
  </si>
  <si>
    <t>230-700-8425-Vehicles &amp; Rolling Stock</t>
  </si>
  <si>
    <t>240-800-7126-Loan Principal - Interfund Loa</t>
  </si>
  <si>
    <t>230-700-8895-Other Improvements</t>
  </si>
  <si>
    <t>240-800-7911-Interim Loan RD Financing</t>
  </si>
  <si>
    <t>110-410-6510-Council Expenditure</t>
  </si>
  <si>
    <t>240-900-9150-Transfer to Equipment Fund</t>
  </si>
  <si>
    <t>110-420-6445-Refuse Services</t>
  </si>
  <si>
    <t>312-490-5112-Finance Clerk</t>
  </si>
  <si>
    <t>110-440-6290-Miscellaneous</t>
  </si>
  <si>
    <t>110-480-6238-Bank Service Charges</t>
  </si>
  <si>
    <t>110-460-6234-General Supplies</t>
  </si>
  <si>
    <t>312-490-5158-Maintenance Worker I</t>
  </si>
  <si>
    <t>230-800-7511-Loan Interest - Library/City</t>
  </si>
  <si>
    <t>110-440-5114-City Clerk</t>
  </si>
  <si>
    <t>230-900-9117-Transfer to SDC Fund</t>
  </si>
  <si>
    <t>110-410-6190-Computer Serv/Warr/Contracts</t>
  </si>
  <si>
    <t>230-900-9140-Transfer to Sewer Fund</t>
  </si>
  <si>
    <t>312-490-5910-DO NOT USE - Wage Adjustment</t>
  </si>
  <si>
    <t>230-900-9150-Transfer to Equipment Fund</t>
  </si>
  <si>
    <t>312-490-6114-Financial Services</t>
  </si>
  <si>
    <t>230-900-9893-Reserved for future use - Wate</t>
  </si>
  <si>
    <t>312-490-6122-IT Services</t>
  </si>
  <si>
    <t>240-490-5112-Finance Clerk</t>
  </si>
  <si>
    <t>110-410-6222-Newsletter Expenditure</t>
  </si>
  <si>
    <t>110-410-6112-Legal Services</t>
  </si>
  <si>
    <t>110-800-7520-Loan Interest - SDC Fund Loan</t>
  </si>
  <si>
    <t>110-410-6512-State Ethics Commission</t>
  </si>
  <si>
    <t>312-490-6324-Equipment Repair &amp; Maintenance</t>
  </si>
  <si>
    <t>110-410-6514-League of Oregon Cities(LOC)</t>
  </si>
  <si>
    <t>312-490-6334-Non-Capitalized Assets</t>
  </si>
  <si>
    <t>110-460-6290-Miscellaneous</t>
  </si>
  <si>
    <t>110-900-9117-Transfer to SDC Fund</t>
  </si>
  <si>
    <t>110-410-5150-Public Works Director</t>
  </si>
  <si>
    <t>312-490-6726-Street Lights</t>
  </si>
  <si>
    <t>110-410-6792-Reimbursable Expenditure</t>
  </si>
  <si>
    <t>312-700-8320-Software</t>
  </si>
  <si>
    <t>110-460-6540-Dog/Cat Control</t>
  </si>
  <si>
    <t>312-700-8425-Vehicles &amp; Rolling Stock</t>
  </si>
  <si>
    <t>110-410-5154-Utility Worker II</t>
  </si>
  <si>
    <t>312-800-7111-Loan Principal - Library/City</t>
  </si>
  <si>
    <t>110-410-8320-Software</t>
  </si>
  <si>
    <t>312-800-7511-Loan Interest - Library/City</t>
  </si>
  <si>
    <t>110-410-8335-Equipment &amp; Furnishings</t>
  </si>
  <si>
    <t>312-900-9150-Transfer to Equipment Fund</t>
  </si>
  <si>
    <t>110-410-8425-Vehicles &amp; Rolling Stock</t>
  </si>
  <si>
    <t>314-490-5110-City Administrator</t>
  </si>
  <si>
    <t>240-490-6112-Legal Services</t>
  </si>
  <si>
    <t>314-490-6705-Rent</t>
  </si>
  <si>
    <t>110-470-6226-Postage</t>
  </si>
  <si>
    <t>314-490-6813-Beer Garden</t>
  </si>
  <si>
    <t>240-490-6130-General Contract Services</t>
  </si>
  <si>
    <t>314-490-6822-Pie Sales Exp</t>
  </si>
  <si>
    <t>240-490-6190-Computer Serv/Warr/Contracts</t>
  </si>
  <si>
    <t>110-900-9150-Transfer to Equipment Fund</t>
  </si>
  <si>
    <t>110-410-5156-Temporary/ Seasonal</t>
  </si>
  <si>
    <t>412-490-6714-Materials &amp; Services</t>
  </si>
  <si>
    <t>110-470-6290-Miscellaneous</t>
  </si>
  <si>
    <t>417-700-8520-Parks Improvements</t>
  </si>
  <si>
    <t>240-490-6230-Office Supplies/Equipment</t>
  </si>
  <si>
    <t>417-700-8540-Water Systems Improvemts</t>
  </si>
  <si>
    <t>240-490-6234-General Supplies</t>
  </si>
  <si>
    <t>417-700-8560-Stormwater Improvements</t>
  </si>
  <si>
    <t>110-470-6326-Covered Bridge Maintenance</t>
  </si>
  <si>
    <t>417-900-9112-Transfer to Streets SDC Fund</t>
  </si>
  <si>
    <t>240-490-6240-Travel &amp; Training</t>
  </si>
  <si>
    <t>417-900-9140-Transfer to Sewer SDC Fund</t>
  </si>
  <si>
    <t>240-490-6290-Miscellaneous</t>
  </si>
  <si>
    <t>417-900-9155-Transfer to Debt Reserve Fund</t>
  </si>
  <si>
    <t>110-470-6328-Matching Grant Funds</t>
  </si>
  <si>
    <t>417-900-9895-Reserved for future use - Park</t>
  </si>
  <si>
    <t>240-490-6324-Equipment Repair &amp; Maintenance</t>
  </si>
  <si>
    <t>417-900-9897-Reserved for future use - Sewe</t>
  </si>
  <si>
    <t>240-490-6330-Other Repair &amp; Maintenance</t>
  </si>
  <si>
    <t>110-420-6234-General Supplies</t>
  </si>
  <si>
    <t>110-470-6527-Community Grant Program</t>
  </si>
  <si>
    <t>430-900-9893-Reserved for future use - Wate</t>
  </si>
  <si>
    <t>110-470-6550-Tourism Funded Projects</t>
  </si>
  <si>
    <t>440-490-6714-Materials &amp; Services</t>
  </si>
  <si>
    <t>110-480-5112-Finance Clerk</t>
  </si>
  <si>
    <t>445-490-6714-Materials &amp; Services</t>
  </si>
  <si>
    <t>110-440-6524-Building Permit Costs</t>
  </si>
  <si>
    <t>520-900-9130-Transfer to Water Fund</t>
  </si>
  <si>
    <t>110-440-6525-Electrical Permit Costs</t>
  </si>
  <si>
    <t>550-700-8425-Vehicles &amp; Rolling Stock</t>
  </si>
  <si>
    <t>110-410-6114-Financial Services</t>
  </si>
  <si>
    <t>555-900-9140-Transfer to Sewer Fund</t>
  </si>
  <si>
    <t>240-490-6710-Gas &amp; Oil</t>
  </si>
  <si>
    <t>555-900-9897-Reserved for future use - Sewe</t>
  </si>
  <si>
    <t>110-420-8225-Buildings &amp; Facilities</t>
  </si>
  <si>
    <t>110-420-6290-Miscellaneous</t>
  </si>
  <si>
    <t>110-430-6118-Police Services</t>
  </si>
  <si>
    <t>110-440-5220-Overtime</t>
  </si>
  <si>
    <t>110-430-6334-Non-Capitalized Assets</t>
  </si>
  <si>
    <t>110-420-6330-Other Repair &amp; Maintenance</t>
  </si>
  <si>
    <t>110-480-6120-Judge Contract</t>
  </si>
  <si>
    <t>417-900-9899-Unappropriated Ending Balance</t>
  </si>
  <si>
    <t>240-490-6760-Water/Sewer Franchise Fees</t>
  </si>
  <si>
    <t>110-450-6128-Other Contract Services</t>
  </si>
  <si>
    <t>240-490-6792-Reimbursable Expenditure</t>
  </si>
  <si>
    <t>110-450-6230-Office Supplies/Equipment</t>
  </si>
  <si>
    <t>240-700-8225-Buildings &amp; Facilities</t>
  </si>
  <si>
    <t>110-420-6710-Gas &amp; Oil</t>
  </si>
  <si>
    <t>230-800-7111-Loan Principal - Library/City</t>
  </si>
  <si>
    <t>110-440-5315-Social Security/Medicare</t>
  </si>
  <si>
    <t>220-490-5350-Unemployment</t>
  </si>
  <si>
    <t>110-440-5410-Health Insurance</t>
  </si>
  <si>
    <t>110-410-5350-Unemployment</t>
  </si>
  <si>
    <t>110-440-5110-City Administrator</t>
  </si>
  <si>
    <t>110-420-5110-City Administrator</t>
  </si>
  <si>
    <t>312-490-5110-City Administrator</t>
  </si>
  <si>
    <t>110-460-5110-City Administrator</t>
  </si>
  <si>
    <t>110-480-5110-City Administrator</t>
  </si>
  <si>
    <t>220-490-5320-Worker's Comp</t>
  </si>
  <si>
    <t>314-490-6856-Horseshoe Tourney Exp</t>
  </si>
  <si>
    <t>314-490-6226-Postage</t>
  </si>
  <si>
    <t>314-490-6820-Sponsorship Exp</t>
  </si>
  <si>
    <t>110-440-5320-Worker's Comp</t>
  </si>
  <si>
    <t>314-490-6238-Bank Service Charges</t>
  </si>
  <si>
    <t>220-490-6226-Postage</t>
  </si>
  <si>
    <t>110-480-5320-Worker's Comp</t>
  </si>
  <si>
    <t>220-490-6240-Travel &amp; Training</t>
  </si>
  <si>
    <t>314-490-6862-RC Flyers Exp</t>
  </si>
  <si>
    <t>110-460-5320-Worker's Comp</t>
  </si>
  <si>
    <t>220-490-6220-Publications, Printing &amp; Dues</t>
  </si>
  <si>
    <t>110-450-5320-Worker's Comp</t>
  </si>
  <si>
    <t>220-490-6230-Office Supplies/Equipment</t>
  </si>
  <si>
    <t>110-410-5110-City Administrator</t>
  </si>
  <si>
    <t>314-490-6812-Food Booth Exp</t>
  </si>
  <si>
    <t>230-490-6712-Operations &amp; Supplies</t>
  </si>
  <si>
    <t>240-800-7524-Loan Interest - RD</t>
  </si>
  <si>
    <t>240-490-6520-Permits</t>
  </si>
  <si>
    <t>220-490-6330-Other Repair &amp; Maintenance</t>
  </si>
  <si>
    <t>240-490-5110-City Administrator</t>
  </si>
  <si>
    <t>230-490-5110-City Administrator</t>
  </si>
  <si>
    <t>240-490-6114-Financial Services</t>
  </si>
  <si>
    <t>110-410-6226-Postage</t>
  </si>
  <si>
    <t>314-490-6440-Telephone Services</t>
  </si>
  <si>
    <t>314-490-6860-Pie Eating Contest Exp</t>
  </si>
  <si>
    <t>314-490-6854-Fishing Derby Exp</t>
  </si>
  <si>
    <t>230-800-7524-Loan Interest - RD</t>
  </si>
  <si>
    <t>240-800-7522-Loan Interest - J05001 SPWF</t>
  </si>
  <si>
    <t>230-800-7522-Loan Interest - J05001 SPWF</t>
  </si>
  <si>
    <t>110-410-6228-Public Notices</t>
  </si>
  <si>
    <t>220-490-6334-Non-Capitalized Assets</t>
  </si>
  <si>
    <t>110-440-6240-Travel &amp; Training</t>
  </si>
  <si>
    <t>220-490-6128-Other Contract Services</t>
  </si>
  <si>
    <t>240-490-6425-Sewer Services</t>
  </si>
  <si>
    <t>314-490-6850-5K Race Exp</t>
  </si>
  <si>
    <t>314-490-6810-Craft/Commercial Booth Exp</t>
  </si>
  <si>
    <t>230-490-6334-Non-Capitalized Assets</t>
  </si>
  <si>
    <t>230-800-7510-Loan Interest - S00006</t>
  </si>
  <si>
    <t>220-490-6152-Electrical Inspection Services</t>
  </si>
  <si>
    <t>240-490-6122-IT Services</t>
  </si>
  <si>
    <t>230-490-6122-IT Services</t>
  </si>
  <si>
    <t>314-490-6814-Jam Sales Exp</t>
  </si>
  <si>
    <t>110-470-6128-Other Contract Services</t>
  </si>
  <si>
    <t>110-460-6128-Other Contract Services</t>
  </si>
  <si>
    <t>314-490-6220-Publications, Printing &amp; Dues</t>
  </si>
  <si>
    <t>240-490-6226-Postage</t>
  </si>
  <si>
    <t>314-490-6858-Kidz Korner Exp</t>
  </si>
  <si>
    <t>230-490-6226-Postage</t>
  </si>
  <si>
    <t>230-490-5220-Overtime</t>
  </si>
  <si>
    <t>230-490-6114-Financial Services</t>
  </si>
  <si>
    <t>314-490-6445-Refuse Services</t>
  </si>
  <si>
    <t>110-410-6220-Publications, Printing &amp; Dues</t>
  </si>
  <si>
    <t>312-490-5410-Health Insurance</t>
  </si>
  <si>
    <t>230-490-6420-Water Services</t>
  </si>
  <si>
    <t>314-490-6224-Festival Advertisement</t>
  </si>
  <si>
    <t>314-490-6118-Police Services</t>
  </si>
  <si>
    <t>312-490-5152-Utility Worker I</t>
  </si>
  <si>
    <t>110-450-5130-Librarian/Special Events</t>
  </si>
  <si>
    <t>410-490-6714-Materials &amp; Services</t>
  </si>
  <si>
    <t>314-490-6290-Miscellaneous</t>
  </si>
  <si>
    <t>445-490-6128-Other Contract Services</t>
  </si>
  <si>
    <t>314-490-6852-Car Show Exp</t>
  </si>
  <si>
    <t>110-420-5410-Health Insurance</t>
  </si>
  <si>
    <t>230-490-6750-Chemicals &amp; Lab Supplies</t>
  </si>
  <si>
    <t>110-470-6224-Marketing</t>
  </si>
  <si>
    <t>110-420-5152-Utility Worker I</t>
  </si>
  <si>
    <t>314-490-6864-Entertainment Exp</t>
  </si>
  <si>
    <t>550-900-9112-Transfer to Street Fund</t>
  </si>
  <si>
    <t>240-800-7510-Loan Interest</t>
  </si>
  <si>
    <t>240-900-9121-Transfer to Sewer Reserve Fund</t>
  </si>
  <si>
    <t>550-900-9140-Transfer to Sewer Fund</t>
  </si>
  <si>
    <t>550-900-9110-Transfer to General Fund</t>
  </si>
  <si>
    <t>550-900-9130-Transfer to Water Fund</t>
  </si>
  <si>
    <t>110-800-7111-Loan Principal - Library/City</t>
  </si>
  <si>
    <t>220-700-8320-Software</t>
  </si>
  <si>
    <t>220-900-9590-Contingency</t>
  </si>
  <si>
    <t>110-900-9120-Transfer to Building Fund</t>
  </si>
  <si>
    <t>314-900-9590-Contingency</t>
  </si>
  <si>
    <t>230-490-5152-Utility Worker I</t>
  </si>
  <si>
    <t>240-490-5152-Utility Worker I</t>
  </si>
  <si>
    <t>110-900-9590-Contingency</t>
  </si>
  <si>
    <t>230-900-9590-Contingency</t>
  </si>
  <si>
    <t>312-900-9590-Contingency</t>
  </si>
  <si>
    <t>240-900-9590-Contingency</t>
  </si>
  <si>
    <t xml:space="preserve">  </t>
  </si>
  <si>
    <t>Fund</t>
  </si>
  <si>
    <t>Resources:</t>
  </si>
  <si>
    <t xml:space="preserve"> </t>
  </si>
  <si>
    <t xml:space="preserve"> FY 18/19 
Actual</t>
  </si>
  <si>
    <t xml:space="preserve"> FY 19/20 
Actual</t>
  </si>
  <si>
    <t xml:space="preserve"> FY 20/21 
Budget</t>
  </si>
  <si>
    <t>Beginning Fund Balance</t>
  </si>
  <si>
    <t>Charges for Services</t>
  </si>
  <si>
    <t>Fines &amp; Forfeitures</t>
  </si>
  <si>
    <t>Franchise Fees</t>
  </si>
  <si>
    <t>Fundraising &amp; Event Revenue</t>
  </si>
  <si>
    <t>Grant Revenue</t>
  </si>
  <si>
    <t>Intergovernmental Revenue</t>
  </si>
  <si>
    <t>Investment Revenue</t>
  </si>
  <si>
    <t>Licenses &amp; Permits</t>
  </si>
  <si>
    <t>Loan Payments &amp; Proceeds</t>
  </si>
  <si>
    <t>Miscellaneous Revenue</t>
  </si>
  <si>
    <t>Other Revenue</t>
  </si>
  <si>
    <t>Reimbursement Revenue</t>
  </si>
  <si>
    <t>Tax Revenue</t>
  </si>
  <si>
    <t>Transfers In</t>
  </si>
  <si>
    <t>Requirements</t>
  </si>
  <si>
    <t>Requirements:</t>
  </si>
  <si>
    <t>Personal Services</t>
  </si>
  <si>
    <t>Materials &amp; Services</t>
  </si>
  <si>
    <t>Capital Outlay</t>
  </si>
  <si>
    <t>Contingencies</t>
  </si>
  <si>
    <t>Debt Service</t>
  </si>
  <si>
    <t>Reserves &amp; Ending Balance</t>
  </si>
  <si>
    <t>Transfers Out</t>
  </si>
  <si>
    <t>Account Number</t>
  </si>
  <si>
    <t>Cost center</t>
  </si>
  <si>
    <t>Object</t>
  </si>
  <si>
    <t>Cost Center Name</t>
  </si>
  <si>
    <t>Category</t>
  </si>
  <si>
    <t>Stmt Activities Type</t>
  </si>
  <si>
    <t>Stmt Activities Groups</t>
  </si>
  <si>
    <t>Stmt Activities Category</t>
  </si>
  <si>
    <t>FY 17/18 Actual</t>
  </si>
  <si>
    <t>FY 18/19 Actual</t>
  </si>
  <si>
    <t>FY 19/20 Actual</t>
  </si>
  <si>
    <t>FY 20/21 YTD</t>
  </si>
  <si>
    <t>FY 21/22 Requested</t>
  </si>
  <si>
    <t>Notes</t>
  </si>
  <si>
    <t>110-1110</t>
  </si>
  <si>
    <t>Asset</t>
  </si>
  <si>
    <t>Cash</t>
  </si>
  <si>
    <t>Current Assets</t>
  </si>
  <si>
    <t>Governmental Activities</t>
  </si>
  <si>
    <t>None</t>
  </si>
  <si>
    <t>110-1110-ALLOCATED CASH</t>
  </si>
  <si>
    <t>ALLOCATED CASH</t>
  </si>
  <si>
    <t>110-1115</t>
  </si>
  <si>
    <t>110-1115-Cash in Bank - LGIP</t>
  </si>
  <si>
    <t>Cash in Bank - LGIP</t>
  </si>
  <si>
    <t>110-1118</t>
  </si>
  <si>
    <t>110-1118-Cash in Bank - Court</t>
  </si>
  <si>
    <t>Cash in Bank - Court</t>
  </si>
  <si>
    <t>110-1120</t>
  </si>
  <si>
    <t>110-1120-Petty Cash</t>
  </si>
  <si>
    <t>Petty Cash</t>
  </si>
  <si>
    <t>110-1250</t>
  </si>
  <si>
    <t>Other Current Assets</t>
  </si>
  <si>
    <t>110-1250-Due from Other Funds</t>
  </si>
  <si>
    <t>Due from Other Funds</t>
  </si>
  <si>
    <t>110-1510</t>
  </si>
  <si>
    <t>Accounts Receivable</t>
  </si>
  <si>
    <t>110-1510-Accounts Receivable</t>
  </si>
  <si>
    <t>110-1520</t>
  </si>
  <si>
    <t>110-1520-Taxes Receivable</t>
  </si>
  <si>
    <t>Taxes Receivable</t>
  </si>
  <si>
    <t>110-1620</t>
  </si>
  <si>
    <t>Inventory</t>
  </si>
  <si>
    <t>Other Assets</t>
  </si>
  <si>
    <t>110-1620-Inventory</t>
  </si>
  <si>
    <t>110-1710</t>
  </si>
  <si>
    <t>Fixed Assets</t>
  </si>
  <si>
    <t>110-1710-Land</t>
  </si>
  <si>
    <t>Land</t>
  </si>
  <si>
    <t>110-1720</t>
  </si>
  <si>
    <t>110-1720-Buildings &amp; Facilities</t>
  </si>
  <si>
    <t>Buildings &amp; Facilities</t>
  </si>
  <si>
    <t>110-1730</t>
  </si>
  <si>
    <t>110-1730-Equipment &amp; Furnishings</t>
  </si>
  <si>
    <t>Equipment &amp; Furnishings</t>
  </si>
  <si>
    <t>110-1740</t>
  </si>
  <si>
    <t>110-1740-Vehicles &amp; Rolling Stock</t>
  </si>
  <si>
    <t>Vehicles &amp; Rolling Stock</t>
  </si>
  <si>
    <t>110-1750</t>
  </si>
  <si>
    <t>110-1750-Infrastructure</t>
  </si>
  <si>
    <t>Infrastructure</t>
  </si>
  <si>
    <t>110-1795</t>
  </si>
  <si>
    <t>110-1795-Construction in Progress</t>
  </si>
  <si>
    <t>Construction in Progress</t>
  </si>
  <si>
    <t>110-1820</t>
  </si>
  <si>
    <t>Depreciation</t>
  </si>
  <si>
    <t>110-1820-AD - Buildings &amp; Facilities</t>
  </si>
  <si>
    <t>AD - Buildings &amp; Facilities</t>
  </si>
  <si>
    <t>110-1830</t>
  </si>
  <si>
    <t>110-1830-AD - Equipment &amp; Furnishings</t>
  </si>
  <si>
    <t>AD - Equipment &amp; Furnishings</t>
  </si>
  <si>
    <t>110-1840</t>
  </si>
  <si>
    <t>110-1840-AD - Vehicles &amp; Rolling Stock</t>
  </si>
  <si>
    <t>AD - Vehicles &amp; Rolling Stock</t>
  </si>
  <si>
    <t>110-1850</t>
  </si>
  <si>
    <t>110-1850-AD - Infrastructure</t>
  </si>
  <si>
    <t>AD - Infrastructure</t>
  </si>
  <si>
    <t>110-1950</t>
  </si>
  <si>
    <t>110-1950-Deferred Outflows of Resources</t>
  </si>
  <si>
    <t>Deferred Outflows of Resources</t>
  </si>
  <si>
    <t>110-2125</t>
  </si>
  <si>
    <t>Liability</t>
  </si>
  <si>
    <t>Accounts Payable</t>
  </si>
  <si>
    <t>Current Liabilities</t>
  </si>
  <si>
    <t>General Government</t>
  </si>
  <si>
    <t>110-2125-Accounts Payable</t>
  </si>
  <si>
    <t>110-2205</t>
  </si>
  <si>
    <t>Payroll Payable</t>
  </si>
  <si>
    <t>110-2205-Wages Payable</t>
  </si>
  <si>
    <t>Wages Payable</t>
  </si>
  <si>
    <t>110-2210</t>
  </si>
  <si>
    <t>110-2210-Payroll Taxes Payable</t>
  </si>
  <si>
    <t>Payroll Taxes Payable</t>
  </si>
  <si>
    <t>110-2245</t>
  </si>
  <si>
    <t>110-2245-Health Insurance Payable</t>
  </si>
  <si>
    <t>Health Insurance Payable</t>
  </si>
  <si>
    <t>110-2250</t>
  </si>
  <si>
    <t>110-2250-Retirement Payable</t>
  </si>
  <si>
    <t>Retirement Payable</t>
  </si>
  <si>
    <t>110-2255</t>
  </si>
  <si>
    <t>110-2255-Deferred Comp Payable</t>
  </si>
  <si>
    <t>Deferred Comp Payable</t>
  </si>
  <si>
    <t>110-2510</t>
  </si>
  <si>
    <t>Other Current Liabilities</t>
  </si>
  <si>
    <t>110-2510-Bail Held</t>
  </si>
  <si>
    <t>Bail Held</t>
  </si>
  <si>
    <t>110-2515</t>
  </si>
  <si>
    <t>110-2515-CET Tax Collected</t>
  </si>
  <si>
    <t>CET Tax Collected</t>
  </si>
  <si>
    <t>110-2525</t>
  </si>
  <si>
    <t>110-2525-Other Deposits</t>
  </si>
  <si>
    <t>Other Deposits</t>
  </si>
  <si>
    <t>110-2725</t>
  </si>
  <si>
    <t>110-2725-Long Term Debt - Due in 1yr</t>
  </si>
  <si>
    <t>Long Term Debt - Due in 1yr</t>
  </si>
  <si>
    <t>110-2750</t>
  </si>
  <si>
    <t>Other Liabilities</t>
  </si>
  <si>
    <t>110-2750-Long Term Debt</t>
  </si>
  <si>
    <t>Long Term Debt</t>
  </si>
  <si>
    <t>110-2950</t>
  </si>
  <si>
    <t>110-2950-Deferred Inflows of Resources</t>
  </si>
  <si>
    <t>Deferred Inflows of Resources</t>
  </si>
  <si>
    <t>110-3100</t>
  </si>
  <si>
    <t>Equity</t>
  </si>
  <si>
    <t>Beginning Balance</t>
  </si>
  <si>
    <t>110-3100-Beginning Fund Balance</t>
  </si>
  <si>
    <t>110-310-4112</t>
  </si>
  <si>
    <t>Taxes</t>
  </si>
  <si>
    <t>General Revenues</t>
  </si>
  <si>
    <t>Property Taxes</t>
  </si>
  <si>
    <t>Property Taxes - Current</t>
  </si>
  <si>
    <t>110-310-4114</t>
  </si>
  <si>
    <t>Property Taxes - Prior</t>
  </si>
  <si>
    <t>110-315-4125</t>
  </si>
  <si>
    <t>Investment Earnings</t>
  </si>
  <si>
    <t>Interest Earned</t>
  </si>
  <si>
    <t>110-320-4132</t>
  </si>
  <si>
    <t>Intergovernmental</t>
  </si>
  <si>
    <t>Operating Grants</t>
  </si>
  <si>
    <t>State Revenue Sharing</t>
  </si>
  <si>
    <t>110-320-4134</t>
  </si>
  <si>
    <t>Cigarette Tax</t>
  </si>
  <si>
    <t>110-320-4136</t>
  </si>
  <si>
    <t>Liquor Tax</t>
  </si>
  <si>
    <t>110-320-4145</t>
  </si>
  <si>
    <t>Transient Room Tax</t>
  </si>
  <si>
    <t>110-320-4148</t>
  </si>
  <si>
    <t>Marijuana Tax Distribution</t>
  </si>
  <si>
    <t>110-3250</t>
  </si>
  <si>
    <t>Current Year Change</t>
  </si>
  <si>
    <t>110-3250-Current Year Change in Fund Ba</t>
  </si>
  <si>
    <t>Current Year Change in Fund Ba</t>
  </si>
  <si>
    <t>110-325-4151</t>
  </si>
  <si>
    <t>Grant Revenues</t>
  </si>
  <si>
    <t>General Govt - Operating Grant</t>
  </si>
  <si>
    <t>$140,000 American Rescue Act grant; other $100,000 in water fund.</t>
  </si>
  <si>
    <t>110-325-4152</t>
  </si>
  <si>
    <t>Tourism</t>
  </si>
  <si>
    <t>Tourism - Operating Grant</t>
  </si>
  <si>
    <t>110-325-4154</t>
  </si>
  <si>
    <t>Culture &amp; Recreation</t>
  </si>
  <si>
    <t>Summer Reading - Oper Grant</t>
  </si>
  <si>
    <t>110-325-4155</t>
  </si>
  <si>
    <t>Capital Grants</t>
  </si>
  <si>
    <t>Library - Capital Grant</t>
  </si>
  <si>
    <t>Grant from Ford Foundation.</t>
  </si>
  <si>
    <t>110-325-4158</t>
  </si>
  <si>
    <t>Community Development</t>
  </si>
  <si>
    <t>Comm Dev - Operating Grant</t>
  </si>
  <si>
    <t>110-325-4160</t>
  </si>
  <si>
    <t>Parks - Operating Grant</t>
  </si>
  <si>
    <t>LWCF grant applied for in 2019 and application still pending for Rolling Rock Park.</t>
  </si>
  <si>
    <t>110-3275</t>
  </si>
  <si>
    <t>110-3275-GASB - Fixed Assets</t>
  </si>
  <si>
    <t>GASB - Fixed Assets</t>
  </si>
  <si>
    <t>110-3277</t>
  </si>
  <si>
    <t>110-3277-GAAP - Long Term Debt</t>
  </si>
  <si>
    <t>GAAP - Long Term Debt</t>
  </si>
  <si>
    <t>110-3300</t>
  </si>
  <si>
    <t>Ending Balance</t>
  </si>
  <si>
    <t>110-3300-Ending Fund Balance</t>
  </si>
  <si>
    <t>Ending Fund Balance</t>
  </si>
  <si>
    <t>110-330-4310</t>
  </si>
  <si>
    <t>Cable Franchise Fees</t>
  </si>
  <si>
    <t>110-330-4312</t>
  </si>
  <si>
    <t>Electric Franchise Fees</t>
  </si>
  <si>
    <t>110-330-4314</t>
  </si>
  <si>
    <t>Garbage Franchise Fees</t>
  </si>
  <si>
    <t>110-330-4316</t>
  </si>
  <si>
    <t>Telecom Franchise Fees</t>
  </si>
  <si>
    <t>110-330-4318</t>
  </si>
  <si>
    <t>Water Franchise Fees</t>
  </si>
  <si>
    <t>110-330-4320</t>
  </si>
  <si>
    <t>Sewer Franchise Fees</t>
  </si>
  <si>
    <t>110-335-4352</t>
  </si>
  <si>
    <t>Land Use &amp; Development</t>
  </si>
  <si>
    <t>110-335-4354</t>
  </si>
  <si>
    <t>Misc Permits &amp; Licenses</t>
  </si>
  <si>
    <t>110-335-4356</t>
  </si>
  <si>
    <t>Building Permit Fees</t>
  </si>
  <si>
    <t>110-335-4358</t>
  </si>
  <si>
    <t>Electrical Permit Fees</t>
  </si>
  <si>
    <t>110-335-4360</t>
  </si>
  <si>
    <t>Code Enforcement</t>
  </si>
  <si>
    <t>Dog Licenses</t>
  </si>
  <si>
    <t>110-340-4410</t>
  </si>
  <si>
    <t>Charges for Service</t>
  </si>
  <si>
    <t>Copy, Fax, Notary &amp; Research</t>
  </si>
  <si>
    <t>110-340-4413</t>
  </si>
  <si>
    <t>Library Memberships</t>
  </si>
  <si>
    <t>110-340-4415</t>
  </si>
  <si>
    <t>Library Business Services</t>
  </si>
  <si>
    <t>110-340-4417</t>
  </si>
  <si>
    <t>Lien Searches</t>
  </si>
  <si>
    <t>110-340-4419</t>
  </si>
  <si>
    <t>Election Filing Fees</t>
  </si>
  <si>
    <t>110-340-4421</t>
  </si>
  <si>
    <t>SDC/CET Admin Fee</t>
  </si>
  <si>
    <t>110-340-4423</t>
  </si>
  <si>
    <t>Pay Station Revenue</t>
  </si>
  <si>
    <t>110-345-4511</t>
  </si>
  <si>
    <t>System Development Charges</t>
  </si>
  <si>
    <t>Parks Reimbursement SDC</t>
  </si>
  <si>
    <t>110-350-4625</t>
  </si>
  <si>
    <t>Municipal Court</t>
  </si>
  <si>
    <t>Municipal Court Revenue</t>
  </si>
  <si>
    <t>110-360-4225</t>
  </si>
  <si>
    <t>Loan Proceeds</t>
  </si>
  <si>
    <t>Loan for Rolling Rock Park and to meet LWCF grant match.</t>
  </si>
  <si>
    <t>110-365-4752</t>
  </si>
  <si>
    <t>110-365-4790</t>
  </si>
  <si>
    <t>SVDP Project Reimbursement</t>
  </si>
  <si>
    <t>110-370-4822</t>
  </si>
  <si>
    <t>Other Resources</t>
  </si>
  <si>
    <t>BBJ Admin Fee</t>
  </si>
  <si>
    <t>110-370-4824</t>
  </si>
  <si>
    <t>Donations</t>
  </si>
  <si>
    <t>110-370-4825</t>
  </si>
  <si>
    <t>Library Donations</t>
  </si>
  <si>
    <t>110-370-4849</t>
  </si>
  <si>
    <t>Gain (Loss) Assets</t>
  </si>
  <si>
    <t>Capital Asset Disposal</t>
  </si>
  <si>
    <t>$75,000 sale of 8 N Hyland St property; $343,700 sale of E Main St properties.</t>
  </si>
  <si>
    <t>110-370-9999</t>
  </si>
  <si>
    <t>Library Utility Fee</t>
  </si>
  <si>
    <t>110-380-4865</t>
  </si>
  <si>
    <t>Library Capital Campaign</t>
  </si>
  <si>
    <t>110-385-4893</t>
  </si>
  <si>
    <t>Miscellaneous</t>
  </si>
  <si>
    <t>Rental Revenue</t>
  </si>
  <si>
    <t>110-385-4895</t>
  </si>
  <si>
    <t>110-390-4912</t>
  </si>
  <si>
    <t>Transfers</t>
  </si>
  <si>
    <t>Transfer from Street Fund</t>
  </si>
  <si>
    <t>110-390-4914</t>
  </si>
  <si>
    <t>Transfer from BBJ Fund</t>
  </si>
  <si>
    <t>110-390-4917</t>
  </si>
  <si>
    <t>Transfer from SDC Fund</t>
  </si>
  <si>
    <t>110-390-4950</t>
  </si>
  <si>
    <t>Transfer from Equipment Fund</t>
  </si>
  <si>
    <t>110-410-5110</t>
  </si>
  <si>
    <t>Administration</t>
  </si>
  <si>
    <t>Wages</t>
  </si>
  <si>
    <t>Expenses</t>
  </si>
  <si>
    <t>110-410-5112</t>
  </si>
  <si>
    <t>110-410-5114</t>
  </si>
  <si>
    <t>110-410-5150</t>
  </si>
  <si>
    <t>110-410-5152</t>
  </si>
  <si>
    <t>110-410-5154</t>
  </si>
  <si>
    <t>110-410-5156</t>
  </si>
  <si>
    <t>110-410-5158</t>
  </si>
  <si>
    <t>110-410-5220</t>
  </si>
  <si>
    <t>Other Wages</t>
  </si>
  <si>
    <t>110-410-5315</t>
  </si>
  <si>
    <t>Payroll Taxes</t>
  </si>
  <si>
    <t>110-410-5320</t>
  </si>
  <si>
    <t>110-410-5350</t>
  </si>
  <si>
    <t>110-410-5410</t>
  </si>
  <si>
    <t>Benefits</t>
  </si>
  <si>
    <t>110-410-5450</t>
  </si>
  <si>
    <t>110-410-5910</t>
  </si>
  <si>
    <t>110-410-6110</t>
  </si>
  <si>
    <t>Contract Services</t>
  </si>
  <si>
    <t>Auditing</t>
  </si>
  <si>
    <t>Includes billed hours from contract accountant.</t>
  </si>
  <si>
    <t>110-410-6112</t>
  </si>
  <si>
    <t>Legal Services</t>
  </si>
  <si>
    <t>110-410-6114</t>
  </si>
  <si>
    <t>Financial Services</t>
  </si>
  <si>
    <t>110-410-6122</t>
  </si>
  <si>
    <t>IT Services</t>
  </si>
  <si>
    <t>LCOG IT services; Casselle customer suppport; Office 365 subscriptions, including email.</t>
  </si>
  <si>
    <t>110-410-6124</t>
  </si>
  <si>
    <t>Copier Contract</t>
  </si>
  <si>
    <t>110-410-6128</t>
  </si>
  <si>
    <t>Other Contract Services</t>
  </si>
  <si>
    <t>Cleaning service; postage equipment.</t>
  </si>
  <si>
    <t>110-410-6132</t>
  </si>
  <si>
    <t>LCOG</t>
  </si>
  <si>
    <t>110-410-6190</t>
  </si>
  <si>
    <t>Computer Serv/Warr/Contracts</t>
  </si>
  <si>
    <t>110-410-6210</t>
  </si>
  <si>
    <t>Insurance &amp; Bonds</t>
  </si>
  <si>
    <t>Property and liability insurances.</t>
  </si>
  <si>
    <t>110-410-6220</t>
  </si>
  <si>
    <t>Office Expenses &amp; Supplies</t>
  </si>
  <si>
    <t>Publications, Printing &amp; Dues</t>
  </si>
  <si>
    <t>$1,000 dues for LCOG.</t>
  </si>
  <si>
    <t>110-410-6222</t>
  </si>
  <si>
    <t>Newsletter Expenditure</t>
  </si>
  <si>
    <t>Printing for The Bridge</t>
  </si>
  <si>
    <t>110-410-6226</t>
  </si>
  <si>
    <t>Postage</t>
  </si>
  <si>
    <t>Recommended reduction.</t>
  </si>
  <si>
    <t>110-410-6228</t>
  </si>
  <si>
    <t>Public Notices</t>
  </si>
  <si>
    <t>110-410-6230</t>
  </si>
  <si>
    <t>Office Supplies/Equipment</t>
  </si>
  <si>
    <t>110-410-6234</t>
  </si>
  <si>
    <t>General Supplies</t>
  </si>
  <si>
    <t>110-410-6238</t>
  </si>
  <si>
    <t>Bank Service Charges</t>
  </si>
  <si>
    <t>110-410-6240</t>
  </si>
  <si>
    <t>Travel &amp; Training</t>
  </si>
  <si>
    <t>110-410-6290</t>
  </si>
  <si>
    <t>110-410-6320</t>
  </si>
  <si>
    <t>Maintenance &amp; Repairs</t>
  </si>
  <si>
    <t>Building Repair &amp; Maintenance</t>
  </si>
  <si>
    <t>Note: need to add HVAC system and kitchenette installation.</t>
  </si>
  <si>
    <t>110-410-6324</t>
  </si>
  <si>
    <t>Equipment Repair &amp; Maintenance</t>
  </si>
  <si>
    <t>Fire extinguisher inspections and maintenance.</t>
  </si>
  <si>
    <t>110-410-6334</t>
  </si>
  <si>
    <t>Non-Capitalized Assets</t>
  </si>
  <si>
    <t>Office equipment under $5,000.</t>
  </si>
  <si>
    <t>110-410-6420</t>
  </si>
  <si>
    <t>Utilities</t>
  </si>
  <si>
    <t>Water Services</t>
  </si>
  <si>
    <t>110-410-6425</t>
  </si>
  <si>
    <t>Sewer Services</t>
  </si>
  <si>
    <t>110-410-6430</t>
  </si>
  <si>
    <t>Electricity Services</t>
  </si>
  <si>
    <t>110-410-6435</t>
  </si>
  <si>
    <t>Internet Services</t>
  </si>
  <si>
    <t>110-410-6440</t>
  </si>
  <si>
    <t>Telephone Services</t>
  </si>
  <si>
    <t>110-410-6445</t>
  </si>
  <si>
    <t>Refuse Services</t>
  </si>
  <si>
    <t>110-410-6510</t>
  </si>
  <si>
    <t>Other Expenses</t>
  </si>
  <si>
    <t>Council Expenditure</t>
  </si>
  <si>
    <t>110-410-6512</t>
  </si>
  <si>
    <t>State Ethics Commission</t>
  </si>
  <si>
    <t>110-410-6514</t>
  </si>
  <si>
    <t>League of Oregon Cities(LOC)</t>
  </si>
  <si>
    <t>110-410-6792</t>
  </si>
  <si>
    <t>Other Operational Expenses</t>
  </si>
  <si>
    <t>Reimbursable Expenditure</t>
  </si>
  <si>
    <t>110-410-8225</t>
  </si>
  <si>
    <t>$140000 for building repairs/COVID response from American Rescue Act; $45,700 for ROW acquisition E Main St property.</t>
  </si>
  <si>
    <t>110-410-8320</t>
  </si>
  <si>
    <t>Software &amp; Technology</t>
  </si>
  <si>
    <t>Software</t>
  </si>
  <si>
    <t>110-410-8335</t>
  </si>
  <si>
    <t>110-410-8425</t>
  </si>
  <si>
    <t>110-420-5110</t>
  </si>
  <si>
    <t>Parks &amp; Recreation</t>
  </si>
  <si>
    <t>110-420-5150</t>
  </si>
  <si>
    <t>110-420-5152</t>
  </si>
  <si>
    <t>110-420-5154</t>
  </si>
  <si>
    <t>110-420-5156</t>
  </si>
  <si>
    <t>110-420-5158</t>
  </si>
  <si>
    <t>110-420-5220</t>
  </si>
  <si>
    <t>110-420-5315</t>
  </si>
  <si>
    <t>110-420-5320</t>
  </si>
  <si>
    <t>110-420-5350</t>
  </si>
  <si>
    <t>110-420-5410</t>
  </si>
  <si>
    <t>110-420-5450</t>
  </si>
  <si>
    <t>110-420-5910</t>
  </si>
  <si>
    <t>Other Personal Services</t>
  </si>
  <si>
    <t>110-420-6128</t>
  </si>
  <si>
    <t>Cleaning services for parks.</t>
  </si>
  <si>
    <t>110-420-6210</t>
  </si>
  <si>
    <t>110-420-6234</t>
  </si>
  <si>
    <t>110-420-6238</t>
  </si>
  <si>
    <t>110-420-6290</t>
  </si>
  <si>
    <t>110-420-6320</t>
  </si>
  <si>
    <t>Recommended increase to cover vandalism remediation and painting.</t>
  </si>
  <si>
    <t>110-420-6324</t>
  </si>
  <si>
    <t>Recommended increase for mower and trimmer maintenance.</t>
  </si>
  <si>
    <t>110-420-6328</t>
  </si>
  <si>
    <t>Property Maintenance</t>
  </si>
  <si>
    <t>110-420-6330</t>
  </si>
  <si>
    <t>Other Repair &amp; Maintenance</t>
  </si>
  <si>
    <t>110-420-6334</t>
  </si>
  <si>
    <t>110-420-6339</t>
  </si>
  <si>
    <t>Maintenance - Nelson Land Dona</t>
  </si>
  <si>
    <t>110-420-6420</t>
  </si>
  <si>
    <t>Estimated increase due to irrigation at parks.</t>
  </si>
  <si>
    <t>110-420-6425</t>
  </si>
  <si>
    <t>110-420-6430</t>
  </si>
  <si>
    <t>110-420-6445</t>
  </si>
  <si>
    <t>110-420-6710</t>
  </si>
  <si>
    <t>Gas &amp; Oil</t>
  </si>
  <si>
    <t>110-420-8225</t>
  </si>
  <si>
    <t>110-420-8335</t>
  </si>
  <si>
    <t>110-420-8425</t>
  </si>
  <si>
    <t>110-420-8520</t>
  </si>
  <si>
    <t>Parks Improvements</t>
  </si>
  <si>
    <t>Irrigiation to be paid out of FY 2020 budget. $740,000 for Rolling Rock Park.</t>
  </si>
  <si>
    <t>110-430-6118</t>
  </si>
  <si>
    <t>Police</t>
  </si>
  <si>
    <t>Public Safety</t>
  </si>
  <si>
    <t>Police Services</t>
  </si>
  <si>
    <t>110-430-6334</t>
  </si>
  <si>
    <t>Does not include patrol vehicle requested by City of Oakridge.</t>
  </si>
  <si>
    <t>110-440-5110</t>
  </si>
  <si>
    <t>110-440-5112</t>
  </si>
  <si>
    <t>110-440-5114</t>
  </si>
  <si>
    <t>110-440-5220</t>
  </si>
  <si>
    <t>110-440-5315</t>
  </si>
  <si>
    <t>110-440-5320</t>
  </si>
  <si>
    <t>110-440-5350</t>
  </si>
  <si>
    <t>110-440-5410</t>
  </si>
  <si>
    <t>110-440-5450</t>
  </si>
  <si>
    <t>110-440-6116</t>
  </si>
  <si>
    <t>Engineering Services</t>
  </si>
  <si>
    <t>Based on current trends and projected new development.</t>
  </si>
  <si>
    <t>110-440-6128</t>
  </si>
  <si>
    <t>$7,500 for RAIN; $2,500 for legal services.</t>
  </si>
  <si>
    <t>110-440-6220</t>
  </si>
  <si>
    <t>110-440-6226</t>
  </si>
  <si>
    <t>110-440-6238</t>
  </si>
  <si>
    <t>110-440-6240</t>
  </si>
  <si>
    <t>110-440-6290</t>
  </si>
  <si>
    <t>110-440-6522</t>
  </si>
  <si>
    <t>Land Use &amp; Development Costs</t>
  </si>
  <si>
    <t>Civil West and LCOG planning services and engineering fees.</t>
  </si>
  <si>
    <t>110-440-6524</t>
  </si>
  <si>
    <t>Building Permit Costs</t>
  </si>
  <si>
    <t>110-440-6525</t>
  </si>
  <si>
    <t>Electrical Permit Costs</t>
  </si>
  <si>
    <t>110-440-8225</t>
  </si>
  <si>
    <t>House demolition and site prep for E Main St property.</t>
  </si>
  <si>
    <t>110-450-5130</t>
  </si>
  <si>
    <t>Library</t>
  </si>
  <si>
    <t>Assumes librarian starts in November (66% of the year @ $15,600 annually).</t>
  </si>
  <si>
    <t>110-450-5156</t>
  </si>
  <si>
    <t>110-450-5158</t>
  </si>
  <si>
    <t>110-450-5315</t>
  </si>
  <si>
    <t>110-450-5320</t>
  </si>
  <si>
    <t>110-450-5350</t>
  </si>
  <si>
    <t>110-450-5410</t>
  </si>
  <si>
    <t>110-450-5450</t>
  </si>
  <si>
    <t>110-450-6122</t>
  </si>
  <si>
    <t>110-450-6128</t>
  </si>
  <si>
    <t>110-450-6226</t>
  </si>
  <si>
    <t>110-450-6230</t>
  </si>
  <si>
    <t>110-450-6234</t>
  </si>
  <si>
    <t>110-450-6238</t>
  </si>
  <si>
    <t>110-450-6290</t>
  </si>
  <si>
    <t>110-450-6320</t>
  </si>
  <si>
    <t>110-450-6334</t>
  </si>
  <si>
    <t>110-450-6420</t>
  </si>
  <si>
    <t>110-450-6425</t>
  </si>
  <si>
    <t>110-450-6430</t>
  </si>
  <si>
    <t>110-450-6435</t>
  </si>
  <si>
    <t>110-450-6440</t>
  </si>
  <si>
    <t>110-450-6445</t>
  </si>
  <si>
    <t>110-450-6530</t>
  </si>
  <si>
    <t>Summer Reading Program</t>
  </si>
  <si>
    <t>110-450-8225</t>
  </si>
  <si>
    <t>Original estimate of $284,450 times 115% minus $20,000 in architect fees from FY 2021.</t>
  </si>
  <si>
    <t>110-450-8335</t>
  </si>
  <si>
    <t>110-460-5110</t>
  </si>
  <si>
    <t>110-460-5150</t>
  </si>
  <si>
    <t>110-460-5220</t>
  </si>
  <si>
    <t>110-460-5315</t>
  </si>
  <si>
    <t>110-460-5320</t>
  </si>
  <si>
    <t>110-460-5350</t>
  </si>
  <si>
    <t>110-460-5410</t>
  </si>
  <si>
    <t>110-460-5450</t>
  </si>
  <si>
    <t>110-460-6128</t>
  </si>
  <si>
    <t>Recommended reduction. Verify with Max.</t>
  </si>
  <si>
    <t>110-460-6234</t>
  </si>
  <si>
    <t>110-460-6238</t>
  </si>
  <si>
    <t>110-460-6290</t>
  </si>
  <si>
    <t>110-460-6445</t>
  </si>
  <si>
    <t>Green waste program.</t>
  </si>
  <si>
    <t>110-460-6540</t>
  </si>
  <si>
    <t>Dog/Cat Control</t>
  </si>
  <si>
    <t>110-470-6128</t>
  </si>
  <si>
    <t>110-470-6224</t>
  </si>
  <si>
    <t>Marketing</t>
  </si>
  <si>
    <t>Travel Lane County dues.</t>
  </si>
  <si>
    <t>110-470-6226</t>
  </si>
  <si>
    <t>110-470-6290</t>
  </si>
  <si>
    <t>110-470-6326</t>
  </si>
  <si>
    <t>Covered Bridge Maintenance</t>
  </si>
  <si>
    <t>110-470-6328</t>
  </si>
  <si>
    <t>Matching Grant Funds</t>
  </si>
  <si>
    <t>110-470-6527</t>
  </si>
  <si>
    <t>Community Grant Program</t>
  </si>
  <si>
    <t>110-470-6550</t>
  </si>
  <si>
    <t>Tourism Funded Projects</t>
  </si>
  <si>
    <t>110-480-5110</t>
  </si>
  <si>
    <t>110-480-5112</t>
  </si>
  <si>
    <t>110-480-5114</t>
  </si>
  <si>
    <t>110-480-5220</t>
  </si>
  <si>
    <t>110-480-5315</t>
  </si>
  <si>
    <t>110-480-5320</t>
  </si>
  <si>
    <t>110-480-5350</t>
  </si>
  <si>
    <t>110-480-5410</t>
  </si>
  <si>
    <t>110-480-5450</t>
  </si>
  <si>
    <t>110-480-6120</t>
  </si>
  <si>
    <t>Judge Contract</t>
  </si>
  <si>
    <t>110-480-6121</t>
  </si>
  <si>
    <t>Bailiff Contract</t>
  </si>
  <si>
    <t>110-480-6128</t>
  </si>
  <si>
    <t>110-480-6220</t>
  </si>
  <si>
    <t>110-480-6226</t>
  </si>
  <si>
    <t>110-480-6238</t>
  </si>
  <si>
    <t>110-480-6290</t>
  </si>
  <si>
    <t>110-480-6560</t>
  </si>
  <si>
    <t>State Assessments</t>
  </si>
  <si>
    <t>110-480-6565</t>
  </si>
  <si>
    <t>Court Collection Fees</t>
  </si>
  <si>
    <t>110-800-7110</t>
  </si>
  <si>
    <t>Principal Payments</t>
  </si>
  <si>
    <t>Loan Principal</t>
  </si>
  <si>
    <t>Early pay off of loan principal for E Main Street properties (due  September 2022).</t>
  </si>
  <si>
    <t>110-800-7111</t>
  </si>
  <si>
    <t>Loan Principal - Library/City</t>
  </si>
  <si>
    <t>110-800-7112</t>
  </si>
  <si>
    <t>Loan Principal - Rolling Rock</t>
  </si>
  <si>
    <t>$8,171 for property purchase; $60,000 estimated for loan for Rolling Rock Park.</t>
  </si>
  <si>
    <t>110-800-7120</t>
  </si>
  <si>
    <t>Loan Principal - SDC Fund Loan</t>
  </si>
  <si>
    <t>110-800-7510</t>
  </si>
  <si>
    <t>Interest Payments</t>
  </si>
  <si>
    <t>Loan Interest</t>
  </si>
  <si>
    <t>Interest only loan for E Main Street payments. Principal due September 2022.</t>
  </si>
  <si>
    <t>110-800-7511</t>
  </si>
  <si>
    <t>Loan Interest - Library/City</t>
  </si>
  <si>
    <t>110-800-7512</t>
  </si>
  <si>
    <t>Loan Interest - Rolling Rock</t>
  </si>
  <si>
    <t>110-800-7520</t>
  </si>
  <si>
    <t>Loan Interest - SDC Fund Loan</t>
  </si>
  <si>
    <t>110-900-9117</t>
  </si>
  <si>
    <t>Other Requirements</t>
  </si>
  <si>
    <t>Transfer to SDC Fund</t>
  </si>
  <si>
    <t>110-900-9120</t>
  </si>
  <si>
    <t>Transfer to Building Fund</t>
  </si>
  <si>
    <t>110-900-9130</t>
  </si>
  <si>
    <t>Transfer to Water Fund</t>
  </si>
  <si>
    <t>110-900-9140</t>
  </si>
  <si>
    <t>Transfer to Sewer Fund</t>
  </si>
  <si>
    <t>110-900-9150</t>
  </si>
  <si>
    <t>Transfer to Equipment Fund</t>
  </si>
  <si>
    <t>110-900-9590</t>
  </si>
  <si>
    <t>Contingency</t>
  </si>
  <si>
    <t>$39,825 - 10% of personnel and operations costs per Res. 644.</t>
  </si>
  <si>
    <t>110-900-9895</t>
  </si>
  <si>
    <t>Reserves &amp; Ending Balances</t>
  </si>
  <si>
    <t>Reserves</t>
  </si>
  <si>
    <t>Reserved for future use - Park</t>
  </si>
  <si>
    <t>110-900-9899</t>
  </si>
  <si>
    <t>Unappropriated Ending Balance</t>
  </si>
  <si>
    <t>220-1110</t>
  </si>
  <si>
    <t>Business-type Activities</t>
  </si>
  <si>
    <t>220-1110-ALLOCATED CASH</t>
  </si>
  <si>
    <t>220-1115</t>
  </si>
  <si>
    <t>220-1115-Cash in Bank - LGIP</t>
  </si>
  <si>
    <t>220-1510</t>
  </si>
  <si>
    <t>220-1510-Accounts Receivable</t>
  </si>
  <si>
    <t>220-1620</t>
  </si>
  <si>
    <t>220-1620-Inventory</t>
  </si>
  <si>
    <t>220-1710</t>
  </si>
  <si>
    <t>220-1710-Land</t>
  </si>
  <si>
    <t>220-1720</t>
  </si>
  <si>
    <t>220-1720-Buildings &amp; Facilities</t>
  </si>
  <si>
    <t>220-1730</t>
  </si>
  <si>
    <t>220-1730-Equipment &amp; Furnishings</t>
  </si>
  <si>
    <t>220-1740</t>
  </si>
  <si>
    <t>220-1740-Vehicles &amp; Rolling Stock</t>
  </si>
  <si>
    <t>220-1795</t>
  </si>
  <si>
    <t>220-1795-Construction in Progress</t>
  </si>
  <si>
    <t>220-1820</t>
  </si>
  <si>
    <t>220-1820-AD - Buildings &amp; Facilities</t>
  </si>
  <si>
    <t>220-1830</t>
  </si>
  <si>
    <t>220-1830-AD - Equipment &amp; Furnishings</t>
  </si>
  <si>
    <t>220-1840</t>
  </si>
  <si>
    <t>220-1840-AD - Vehicles &amp; Rolling Stock</t>
  </si>
  <si>
    <t>220-2125</t>
  </si>
  <si>
    <t>Building</t>
  </si>
  <si>
    <t>220-2125-Accounts Payable</t>
  </si>
  <si>
    <t>220-2205</t>
  </si>
  <si>
    <t>220-2205-Wages Payable</t>
  </si>
  <si>
    <t>220-2210</t>
  </si>
  <si>
    <t>220-2210-Payroll Taxes Payable</t>
  </si>
  <si>
    <t>220-2245</t>
  </si>
  <si>
    <t>220-2245-Health Insurance Payable</t>
  </si>
  <si>
    <t>220-2250</t>
  </si>
  <si>
    <t>220-2250-Retirement Payable</t>
  </si>
  <si>
    <t>220-2255</t>
  </si>
  <si>
    <t>220-2255-Deferred Comp Payable</t>
  </si>
  <si>
    <t>220-3100</t>
  </si>
  <si>
    <t>220-3100-Beginning Fund Balance</t>
  </si>
  <si>
    <t>220-315-4125</t>
  </si>
  <si>
    <t>General Business</t>
  </si>
  <si>
    <t>220-3250</t>
  </si>
  <si>
    <t>220-3250-Current Year Change in Fund Ba</t>
  </si>
  <si>
    <t>220-3275</t>
  </si>
  <si>
    <t>220-3275-GASB - Fixed Assets</t>
  </si>
  <si>
    <t>220-3300</t>
  </si>
  <si>
    <t>220-3300-Ending Fund Balance</t>
  </si>
  <si>
    <t>220-335-4356</t>
  </si>
  <si>
    <t>220-335-4358</t>
  </si>
  <si>
    <t>220-370-4849</t>
  </si>
  <si>
    <t>220-385-4895</t>
  </si>
  <si>
    <t>220-390-4910</t>
  </si>
  <si>
    <t>Transfer from General Fund</t>
  </si>
  <si>
    <t>220-490-5110</t>
  </si>
  <si>
    <t>Non-Departmental</t>
  </si>
  <si>
    <t>220-490-5114</t>
  </si>
  <si>
    <t>220-490-5220</t>
  </si>
  <si>
    <t>220-490-5315</t>
  </si>
  <si>
    <t>220-490-5320</t>
  </si>
  <si>
    <t>220-490-5350</t>
  </si>
  <si>
    <t>220-490-5410</t>
  </si>
  <si>
    <t>220-490-5450</t>
  </si>
  <si>
    <t>220-490-6110</t>
  </si>
  <si>
    <t>220-490-6112</t>
  </si>
  <si>
    <t>220-490-6122</t>
  </si>
  <si>
    <t>220-490-6128</t>
  </si>
  <si>
    <t>220-490-6150</t>
  </si>
  <si>
    <t>Building Inspection Services</t>
  </si>
  <si>
    <t>220-490-6152</t>
  </si>
  <si>
    <t>Electrical Inspection Services</t>
  </si>
  <si>
    <t>220-490-6220</t>
  </si>
  <si>
    <t>220-490-6226</t>
  </si>
  <si>
    <t>220-490-6230</t>
  </si>
  <si>
    <t>220-490-6238</t>
  </si>
  <si>
    <t>220-490-6240</t>
  </si>
  <si>
    <t>220-490-6290</t>
  </si>
  <si>
    <t>220-490-6330</t>
  </si>
  <si>
    <t>220-490-6334</t>
  </si>
  <si>
    <t>220-490-6420</t>
  </si>
  <si>
    <t>220-490-6425</t>
  </si>
  <si>
    <t>220-490-6430</t>
  </si>
  <si>
    <t>220-490-6435</t>
  </si>
  <si>
    <t>220-490-6440</t>
  </si>
  <si>
    <t>220-490-6445</t>
  </si>
  <si>
    <t>220-490-6524</t>
  </si>
  <si>
    <t>Building State Surcharge</t>
  </si>
  <si>
    <t>220-490-6525</t>
  </si>
  <si>
    <t>Electrical State Surcharge</t>
  </si>
  <si>
    <t>220-700-8320</t>
  </si>
  <si>
    <t>220-700-8335</t>
  </si>
  <si>
    <t>220-900-9590</t>
  </si>
  <si>
    <t>Budgeted at 10% of personnel and operations costs per Res. 644.</t>
  </si>
  <si>
    <t>220-900-9893</t>
  </si>
  <si>
    <t>Reserved for future use - Bldg</t>
  </si>
  <si>
    <t>220-900-9899</t>
  </si>
  <si>
    <t>230-1110</t>
  </si>
  <si>
    <t>230-1110-ALLOCATED CASH</t>
  </si>
  <si>
    <t>230-1115</t>
  </si>
  <si>
    <t>230-1115-Cash in Bank - LGIP</t>
  </si>
  <si>
    <t>230-1250</t>
  </si>
  <si>
    <t>230-1250-Due from Other Funds</t>
  </si>
  <si>
    <t>230-1510</t>
  </si>
  <si>
    <t>230-1510-Accounts Receivable</t>
  </si>
  <si>
    <t>230-1530</t>
  </si>
  <si>
    <t>230-1530-Grants Receivable</t>
  </si>
  <si>
    <t>Grants Receivable</t>
  </si>
  <si>
    <t>230-1540</t>
  </si>
  <si>
    <t>230-1540-Loans Receivable</t>
  </si>
  <si>
    <t>Loans Receivable</t>
  </si>
  <si>
    <t>230-1620</t>
  </si>
  <si>
    <t>230-1620-Inventory</t>
  </si>
  <si>
    <t>230-1710</t>
  </si>
  <si>
    <t>230-1710-Land</t>
  </si>
  <si>
    <t>230-1720</t>
  </si>
  <si>
    <t>230-1720-Buildings &amp; Facilities</t>
  </si>
  <si>
    <t>230-1730</t>
  </si>
  <si>
    <t>230-1730-Equipment &amp; Furnishings</t>
  </si>
  <si>
    <t>230-1740</t>
  </si>
  <si>
    <t>230-1740-Vehicles &amp; Rolling Stock</t>
  </si>
  <si>
    <t>230-1750</t>
  </si>
  <si>
    <t>230-1750-Infrastructure</t>
  </si>
  <si>
    <t>230-1795</t>
  </si>
  <si>
    <t>230-1795-Construction in Progress</t>
  </si>
  <si>
    <t>230-1820</t>
  </si>
  <si>
    <t>230-1820-AD - Buildings &amp; Facilities</t>
  </si>
  <si>
    <t>230-1830</t>
  </si>
  <si>
    <t>230-1830-AD - Equipment &amp; Furnishings</t>
  </si>
  <si>
    <t>230-1840</t>
  </si>
  <si>
    <t>230-1840-AD - Vehicles &amp; Rolling Stock</t>
  </si>
  <si>
    <t>230-1850</t>
  </si>
  <si>
    <t>230-1850-AD - Infrastructure</t>
  </si>
  <si>
    <t>230-1950</t>
  </si>
  <si>
    <t>230-1950-Deferred Outflows of Resources</t>
  </si>
  <si>
    <t>230-2125</t>
  </si>
  <si>
    <t>Water</t>
  </si>
  <si>
    <t>230-2125-Accounts Payable</t>
  </si>
  <si>
    <t>230-2205</t>
  </si>
  <si>
    <t>230-2205-Wages Payable</t>
  </si>
  <si>
    <t>230-2210</t>
  </si>
  <si>
    <t>230-2210-Payroll Taxes Payable</t>
  </si>
  <si>
    <t>230-2245</t>
  </si>
  <si>
    <t>230-2245-Health Insurance Payable</t>
  </si>
  <si>
    <t>230-2250</t>
  </si>
  <si>
    <t>230-2250-Retirement Payable</t>
  </si>
  <si>
    <t>230-2255</t>
  </si>
  <si>
    <t>230-2255-Deferred Comp Payable</t>
  </si>
  <si>
    <t>230-2450</t>
  </si>
  <si>
    <t>230-2450-Due to Other Funds</t>
  </si>
  <si>
    <t>Due to Other Funds</t>
  </si>
  <si>
    <t>230-2520</t>
  </si>
  <si>
    <t>230-2520-Utility Deposits</t>
  </si>
  <si>
    <t>Utility Deposits</t>
  </si>
  <si>
    <t>230-2725</t>
  </si>
  <si>
    <t>230-2725-Long Term Debt - Due in 1yr</t>
  </si>
  <si>
    <t>230-2750</t>
  </si>
  <si>
    <t>230-2750-Long Term Debt</t>
  </si>
  <si>
    <t>230-2950</t>
  </si>
  <si>
    <t>230-2950-Deferred Inflows of Resources</t>
  </si>
  <si>
    <t>230-3100</t>
  </si>
  <si>
    <t>230-3100-Beginning Fund Balance</t>
  </si>
  <si>
    <t>230-315-4125</t>
  </si>
  <si>
    <t>230-3250</t>
  </si>
  <si>
    <t>230-3250-Current Year Change in Fund Ba</t>
  </si>
  <si>
    <t>230-325-4151</t>
  </si>
  <si>
    <t>$20,000 Business Oregon stormwater master plan; $100,000 from American Rescue Act for water infrastructure.</t>
  </si>
  <si>
    <t>230-325-4162</t>
  </si>
  <si>
    <t>CDBG Grant</t>
  </si>
  <si>
    <t>230-3275</t>
  </si>
  <si>
    <t>230-3275-GASB - Fixed Assets</t>
  </si>
  <si>
    <t>230-3277</t>
  </si>
  <si>
    <t>230-3277-GAAP - Long Term Debt</t>
  </si>
  <si>
    <t>230-3300</t>
  </si>
  <si>
    <t>230-3300-Ending Fund Balance</t>
  </si>
  <si>
    <t>230-335-4370</t>
  </si>
  <si>
    <t>Water/Sewer Connection Permit</t>
  </si>
  <si>
    <t>SDC reimbursement for 10 new homes.</t>
  </si>
  <si>
    <t>230-340-4425</t>
  </si>
  <si>
    <t>Water/Sewer Sales</t>
  </si>
  <si>
    <t>Includes 3% increase.</t>
  </si>
  <si>
    <t>230-340-4426</t>
  </si>
  <si>
    <t>Bulk Water Sales</t>
  </si>
  <si>
    <t>Due to new customer estimated to use 200,000 gallons per month.</t>
  </si>
  <si>
    <t>230-340-4430</t>
  </si>
  <si>
    <t>Water/Sewer Connection Fees</t>
  </si>
  <si>
    <t>230-340-4435</t>
  </si>
  <si>
    <t>Fire Hydrant Fee</t>
  </si>
  <si>
    <t>28 fire hydrants - $12.64 per month fee with proposed 3% increase.</t>
  </si>
  <si>
    <t>230-340-4450</t>
  </si>
  <si>
    <t>Water/Sewer Penalties</t>
  </si>
  <si>
    <t>230-345-4531</t>
  </si>
  <si>
    <t>SDC Revenue</t>
  </si>
  <si>
    <t>Water Reimbursement SDC</t>
  </si>
  <si>
    <t>10 new homes at $745 per home.</t>
  </si>
  <si>
    <t>230-360-4210</t>
  </si>
  <si>
    <t>Principal Payments Recieved</t>
  </si>
  <si>
    <t>230-360-4220</t>
  </si>
  <si>
    <t>Interim Financing Revenue</t>
  </si>
  <si>
    <t>230-360-4225</t>
  </si>
  <si>
    <t>230-365-4752</t>
  </si>
  <si>
    <t>230-365-4790</t>
  </si>
  <si>
    <t>230-370-4849</t>
  </si>
  <si>
    <t>230-385-4895</t>
  </si>
  <si>
    <t>230-390-4910</t>
  </si>
  <si>
    <t>230-390-4917</t>
  </si>
  <si>
    <t>230-390-4940</t>
  </si>
  <si>
    <t>Transfer from Sewer Fund</t>
  </si>
  <si>
    <t>230-390-4950</t>
  </si>
  <si>
    <t>230-390-4955</t>
  </si>
  <si>
    <t>Transfer from Debt Reserve Fun</t>
  </si>
  <si>
    <t>230-490-5110</t>
  </si>
  <si>
    <t>230-490-5112</t>
  </si>
  <si>
    <t>230-490-5114</t>
  </si>
  <si>
    <t>230-490-5150</t>
  </si>
  <si>
    <t>230-490-5152</t>
  </si>
  <si>
    <t>230-490-5154</t>
  </si>
  <si>
    <t>230-490-5156</t>
  </si>
  <si>
    <t>230-490-5158</t>
  </si>
  <si>
    <t>230-490-5220</t>
  </si>
  <si>
    <t>230-490-5315</t>
  </si>
  <si>
    <t>230-490-5320</t>
  </si>
  <si>
    <t>230-490-5350</t>
  </si>
  <si>
    <t>230-490-5410</t>
  </si>
  <si>
    <t>230-490-5450</t>
  </si>
  <si>
    <t>230-490-6110</t>
  </si>
  <si>
    <t>230-490-6112</t>
  </si>
  <si>
    <t>230-490-6114</t>
  </si>
  <si>
    <t>230-490-6116</t>
  </si>
  <si>
    <t>Recommended reduction. Water line replacement done in FY 21 is not repeated in FY 22.</t>
  </si>
  <si>
    <t>230-490-6122</t>
  </si>
  <si>
    <t>230-490-6128</t>
  </si>
  <si>
    <t>Includes meter system support at $1464 annually; $5,000 for income survey.</t>
  </si>
  <si>
    <t>230-490-6130</t>
  </si>
  <si>
    <t>General Contract Services</t>
  </si>
  <si>
    <t>230-490-6190</t>
  </si>
  <si>
    <t>230-490-6210</t>
  </si>
  <si>
    <t>230-490-6220</t>
  </si>
  <si>
    <t>230-490-6226</t>
  </si>
  <si>
    <t>230-490-6230</t>
  </si>
  <si>
    <t>Includes one time purchase of new Casselle module of $1700 for auto meter system.</t>
  </si>
  <si>
    <t>230-490-6234</t>
  </si>
  <si>
    <t>230-490-6238</t>
  </si>
  <si>
    <t>230-490-6240</t>
  </si>
  <si>
    <t>230-490-6290</t>
  </si>
  <si>
    <t>230-490-6320</t>
  </si>
  <si>
    <t>230-490-6324</t>
  </si>
  <si>
    <t>230-490-6330</t>
  </si>
  <si>
    <t>To repair water leaks and other service line/distribution issues.</t>
  </si>
  <si>
    <t>230-490-6334</t>
  </si>
  <si>
    <t>230-490-6420</t>
  </si>
  <si>
    <t>230-490-6425</t>
  </si>
  <si>
    <t>230-490-6430</t>
  </si>
  <si>
    <t>230-490-6435</t>
  </si>
  <si>
    <t>230-490-6440</t>
  </si>
  <si>
    <t>230-490-6445</t>
  </si>
  <si>
    <t>230-490-6520</t>
  </si>
  <si>
    <t>Permits</t>
  </si>
  <si>
    <t>230-490-6710</t>
  </si>
  <si>
    <t>230-490-6712</t>
  </si>
  <si>
    <t>Operations &amp; Supplies</t>
  </si>
  <si>
    <t>230-490-6750</t>
  </si>
  <si>
    <t>Chemicals &amp; Lab Supplies</t>
  </si>
  <si>
    <t>230-490-6755</t>
  </si>
  <si>
    <t>Water/Sewer Analysis</t>
  </si>
  <si>
    <t>Includes blue gree algae, lead, copper, and other tests.</t>
  </si>
  <si>
    <t>230-490-6758</t>
  </si>
  <si>
    <t>Water/Sewer Connection Expendi</t>
  </si>
  <si>
    <t>230-490-6760</t>
  </si>
  <si>
    <t>Water/Sewer Franchise Fees</t>
  </si>
  <si>
    <t>230-700-8225</t>
  </si>
  <si>
    <t>230-700-8320</t>
  </si>
  <si>
    <t>230-700-8335</t>
  </si>
  <si>
    <t>230-700-8425</t>
  </si>
  <si>
    <t>230-700-8540</t>
  </si>
  <si>
    <t>Water Systems Improvemts</t>
  </si>
  <si>
    <t>Recommended reduction - no large projects anticipated in FY 22.</t>
  </si>
  <si>
    <t>230-700-8895</t>
  </si>
  <si>
    <t>Other Improvements</t>
  </si>
  <si>
    <t>230-800-7110</t>
  </si>
  <si>
    <t>Loan Principal - S00006</t>
  </si>
  <si>
    <t>Loan is retired as of FY 2021. New water line.</t>
  </si>
  <si>
    <t>230-800-7111</t>
  </si>
  <si>
    <t>230-800-7122</t>
  </si>
  <si>
    <t>Loan Principal - J05001 SPWF</t>
  </si>
  <si>
    <t>Pioneer St line relocation from Business Oregon.</t>
  </si>
  <si>
    <t>230-800-7124</t>
  </si>
  <si>
    <t>Loan Principal - RD</t>
  </si>
  <si>
    <t>230-800-7510</t>
  </si>
  <si>
    <t>Loan Interest - S00006</t>
  </si>
  <si>
    <t>Loan is retired as of FY 2021.</t>
  </si>
  <si>
    <t>230-800-7511</t>
  </si>
  <si>
    <t>230-800-7522</t>
  </si>
  <si>
    <t>Loan Interest - J05001 SPWF</t>
  </si>
  <si>
    <t>230-800-7524</t>
  </si>
  <si>
    <t>Loan Interest - RD</t>
  </si>
  <si>
    <t>230-900-9117</t>
  </si>
  <si>
    <t>230-900-9120</t>
  </si>
  <si>
    <t>Transfer to Water Reserve Fund</t>
  </si>
  <si>
    <t>230-900-9140</t>
  </si>
  <si>
    <t>Reserve funds are now full funded.</t>
  </si>
  <si>
    <t>230-900-9150</t>
  </si>
  <si>
    <t>230-900-9590</t>
  </si>
  <si>
    <t>230-900-9893</t>
  </si>
  <si>
    <t>Reserved for future use - Wate</t>
  </si>
  <si>
    <t>230-900-9899</t>
  </si>
  <si>
    <t>240-1110</t>
  </si>
  <si>
    <t>Sewer</t>
  </si>
  <si>
    <t>240-1110-ALLOCATED CASH</t>
  </si>
  <si>
    <t>240-1115</t>
  </si>
  <si>
    <t>240-1115-Cash in Bank - LGIP</t>
  </si>
  <si>
    <t>240-1510</t>
  </si>
  <si>
    <t>240-1510-Accounts Receivable</t>
  </si>
  <si>
    <t>240-1530</t>
  </si>
  <si>
    <t>240-1530-Grants Receivable</t>
  </si>
  <si>
    <t>240-1540</t>
  </si>
  <si>
    <t>240-1540-Loans Receivable</t>
  </si>
  <si>
    <t>240-1620</t>
  </si>
  <si>
    <t>240-1620-Inventory</t>
  </si>
  <si>
    <t>240-1710</t>
  </si>
  <si>
    <t>240-1710-Land</t>
  </si>
  <si>
    <t>240-1720</t>
  </si>
  <si>
    <t>240-1720-Buildings &amp; Facilities</t>
  </si>
  <si>
    <t>240-1730</t>
  </si>
  <si>
    <t>240-1730-Equipment &amp; Furnishings</t>
  </si>
  <si>
    <t>240-1740</t>
  </si>
  <si>
    <t>240-1740-Vehicles &amp; Rolling Stock</t>
  </si>
  <si>
    <t>240-1750</t>
  </si>
  <si>
    <t>240-1750-Infrastructure</t>
  </si>
  <si>
    <t>240-1795</t>
  </si>
  <si>
    <t>240-1795-Construction in Progress</t>
  </si>
  <si>
    <t>240-1820</t>
  </si>
  <si>
    <t>240-1820-AD - Buildings &amp; Facilities</t>
  </si>
  <si>
    <t>240-1830</t>
  </si>
  <si>
    <t>240-1830-AD - Equipment &amp; Furnishings</t>
  </si>
  <si>
    <t>240-1840</t>
  </si>
  <si>
    <t>240-1840-AD - Vehicles &amp; Rolling Stock</t>
  </si>
  <si>
    <t>240-1850</t>
  </si>
  <si>
    <t>240-1850-AD - Infrastructure</t>
  </si>
  <si>
    <t>240-1950</t>
  </si>
  <si>
    <t>240-1950-Deferred Outflows of Resources</t>
  </si>
  <si>
    <t>240-2125</t>
  </si>
  <si>
    <t>240-2125-Accounts Payable</t>
  </si>
  <si>
    <t>240-2205</t>
  </si>
  <si>
    <t>240-2205-Wages Payable</t>
  </si>
  <si>
    <t>240-2210</t>
  </si>
  <si>
    <t>240-2210-Payroll Taxes Payable</t>
  </si>
  <si>
    <t>240-2245</t>
  </si>
  <si>
    <t>240-2245-Health Insurance Payable</t>
  </si>
  <si>
    <t>240-2250</t>
  </si>
  <si>
    <t>240-2250-Retirement Payable</t>
  </si>
  <si>
    <t>240-2255</t>
  </si>
  <si>
    <t>240-2255-Deferred Comp Payable</t>
  </si>
  <si>
    <t>240-2450</t>
  </si>
  <si>
    <t>240-2450-Due to Other Funds</t>
  </si>
  <si>
    <t>240-2725</t>
  </si>
  <si>
    <t>240-2725-Long Term Debt - Due in 1yr</t>
  </si>
  <si>
    <t>240-2750</t>
  </si>
  <si>
    <t>240-2750-Long Term Debt</t>
  </si>
  <si>
    <t>240-2950</t>
  </si>
  <si>
    <t>240-2950-Deferred Inflows of Resources</t>
  </si>
  <si>
    <t>240-3100</t>
  </si>
  <si>
    <t>240-3100-Beginning Fund Balance</t>
  </si>
  <si>
    <t>240-315-4125</t>
  </si>
  <si>
    <t>240-3250</t>
  </si>
  <si>
    <t>240-3250-Current Year Change in Fund Ba</t>
  </si>
  <si>
    <t>240-325-4151</t>
  </si>
  <si>
    <t>240-325-4162</t>
  </si>
  <si>
    <t>240-3275</t>
  </si>
  <si>
    <t>240-3275-GASB - Fixed Assets</t>
  </si>
  <si>
    <t>240-3277</t>
  </si>
  <si>
    <t>240-3277-GAAP - Long Term Debt</t>
  </si>
  <si>
    <t>240-3300</t>
  </si>
  <si>
    <t>240-3300-Ending Fund Balance</t>
  </si>
  <si>
    <t>240-335-4354</t>
  </si>
  <si>
    <t>240-335-4370</t>
  </si>
  <si>
    <t>240-340-4425</t>
  </si>
  <si>
    <t>Based on projected sales</t>
  </si>
  <si>
    <t>240-340-4430</t>
  </si>
  <si>
    <t>240-340-4450</t>
  </si>
  <si>
    <t>240-345-4541</t>
  </si>
  <si>
    <t>Sewer Reimbursement SDC</t>
  </si>
  <si>
    <t>240-360-4220</t>
  </si>
  <si>
    <t>240-360-4225</t>
  </si>
  <si>
    <t>240-370-4824</t>
  </si>
  <si>
    <t>240-370-4849</t>
  </si>
  <si>
    <t>240-385-4895</t>
  </si>
  <si>
    <t>240-390-4910</t>
  </si>
  <si>
    <t>240-390-4917</t>
  </si>
  <si>
    <t>240-390-4921</t>
  </si>
  <si>
    <t>Transfer from Sewer Reserve Fu</t>
  </si>
  <si>
    <t>240-390-4930</t>
  </si>
  <si>
    <t>Transfer from Water Fund</t>
  </si>
  <si>
    <t>240-390-4950</t>
  </si>
  <si>
    <t>Equipment fund is eliminated</t>
  </si>
  <si>
    <t>240-390-4955</t>
  </si>
  <si>
    <t>240-490-5110</t>
  </si>
  <si>
    <t>240-490-5112</t>
  </si>
  <si>
    <t>240-490-5114</t>
  </si>
  <si>
    <t>240-490-5150</t>
  </si>
  <si>
    <t>240-490-5152</t>
  </si>
  <si>
    <t>240-490-5154</t>
  </si>
  <si>
    <t>240-490-5156</t>
  </si>
  <si>
    <t>240-490-5158</t>
  </si>
  <si>
    <t>240-490-5220</t>
  </si>
  <si>
    <t>240-490-5315</t>
  </si>
  <si>
    <t>240-490-5320</t>
  </si>
  <si>
    <t>240-490-5350</t>
  </si>
  <si>
    <t>240-490-5410</t>
  </si>
  <si>
    <t>240-490-5450</t>
  </si>
  <si>
    <t>240-490-6110</t>
  </si>
  <si>
    <t>240-490-6112</t>
  </si>
  <si>
    <t>240-490-6114</t>
  </si>
  <si>
    <t>240-490-6116</t>
  </si>
  <si>
    <t>240-490-6122</t>
  </si>
  <si>
    <t>240-490-6128</t>
  </si>
  <si>
    <t>Direct responsible and in charge fee. $300 per month; $5,000 for income survey.</t>
  </si>
  <si>
    <t>240-490-6130</t>
  </si>
  <si>
    <t>240-490-6190</t>
  </si>
  <si>
    <t>240-490-6210</t>
  </si>
  <si>
    <t>240-490-6220</t>
  </si>
  <si>
    <t>APWA, OAWU dues and certification renewals.</t>
  </si>
  <si>
    <t>240-490-6226</t>
  </si>
  <si>
    <t>Recommended reduction</t>
  </si>
  <si>
    <t>240-490-6230</t>
  </si>
  <si>
    <t>240-490-6234</t>
  </si>
  <si>
    <t>240-490-6238</t>
  </si>
  <si>
    <t>240-490-6240</t>
  </si>
  <si>
    <t>Maintain current certifications for all staff and advancement for certifications</t>
  </si>
  <si>
    <t>240-490-6290</t>
  </si>
  <si>
    <t>240-490-6320</t>
  </si>
  <si>
    <t>Includes sewer plant painting and electrical upgrades</t>
  </si>
  <si>
    <t>240-490-6324</t>
  </si>
  <si>
    <t>240-490-6330</t>
  </si>
  <si>
    <t>240-490-6334</t>
  </si>
  <si>
    <t>Anticipated purchases include new pressure washer; handrailing for clarifier; fencing; other unplanned needs.</t>
  </si>
  <si>
    <t>240-490-6420</t>
  </si>
  <si>
    <t>240-490-6425</t>
  </si>
  <si>
    <t>240-490-6430</t>
  </si>
  <si>
    <t>Recommended increase based on monthly billing.</t>
  </si>
  <si>
    <t>240-490-6435</t>
  </si>
  <si>
    <t>240-490-6440</t>
  </si>
  <si>
    <t>240-490-6445</t>
  </si>
  <si>
    <t>$450 for monthly refuse pick-up. $9,000 for annual bio-solid haul off.</t>
  </si>
  <si>
    <t>240-490-6520</t>
  </si>
  <si>
    <t>240-490-6710</t>
  </si>
  <si>
    <t>240-490-6712</t>
  </si>
  <si>
    <t>Recommended increase due to recoding certain transcations previously recorded elsehwere.</t>
  </si>
  <si>
    <t>240-490-6750</t>
  </si>
  <si>
    <t>Recommended increase due to increase in quoted chemical prices.</t>
  </si>
  <si>
    <t>240-490-6755</t>
  </si>
  <si>
    <t>Recommended increase due to increase in quoted laboratory services.</t>
  </si>
  <si>
    <t>240-490-6758</t>
  </si>
  <si>
    <t>Materials for installing/repairing lines.</t>
  </si>
  <si>
    <t>240-490-6760</t>
  </si>
  <si>
    <t>240-490-6792</t>
  </si>
  <si>
    <t>240-700-8225</t>
  </si>
  <si>
    <t>240-700-8320</t>
  </si>
  <si>
    <t>240-700-8335</t>
  </si>
  <si>
    <t>Line locator project and tracing.</t>
  </si>
  <si>
    <t>240-700-8425</t>
  </si>
  <si>
    <t>240-700-8550</t>
  </si>
  <si>
    <t>Sewer Systems</t>
  </si>
  <si>
    <t>240-700-8890</t>
  </si>
  <si>
    <t>Projects</t>
  </si>
  <si>
    <t>240-800-7110</t>
  </si>
  <si>
    <t>240-800-7111</t>
  </si>
  <si>
    <t>240-800-7122</t>
  </si>
  <si>
    <t>240-800-7124</t>
  </si>
  <si>
    <t>240-800-7126</t>
  </si>
  <si>
    <t>Loan Principal - Interfund Loa</t>
  </si>
  <si>
    <t>240-800-7510</t>
  </si>
  <si>
    <t>240-800-7511</t>
  </si>
  <si>
    <t>240-800-7522</t>
  </si>
  <si>
    <t>240-800-7524</t>
  </si>
  <si>
    <t>240-800-7911</t>
  </si>
  <si>
    <t>Interim Loan RD Financing</t>
  </si>
  <si>
    <t>240-900-9117</t>
  </si>
  <si>
    <t>240-900-9121</t>
  </si>
  <si>
    <t>Transfer to Sewer Reserve Fund</t>
  </si>
  <si>
    <t>240-900-9150</t>
  </si>
  <si>
    <t>240-900-9590</t>
  </si>
  <si>
    <t>240-900-9893</t>
  </si>
  <si>
    <t>Reserved for future use - Sewe</t>
  </si>
  <si>
    <t>240-900-9899</t>
  </si>
  <si>
    <t>312-1110</t>
  </si>
  <si>
    <t>Highways &amp; Streets</t>
  </si>
  <si>
    <t>312-1110-ALLOCATED CASH</t>
  </si>
  <si>
    <t>312-1115</t>
  </si>
  <si>
    <t>312-1115-Cash in Bank - LGIP</t>
  </si>
  <si>
    <t>312-1510</t>
  </si>
  <si>
    <t>312-1510-Accounts Receivable</t>
  </si>
  <si>
    <t>312-1620</t>
  </si>
  <si>
    <t>312-1620-Inventory</t>
  </si>
  <si>
    <t>312-1710</t>
  </si>
  <si>
    <t>312-1710-Land</t>
  </si>
  <si>
    <t>312-1720</t>
  </si>
  <si>
    <t>312-1720-Buildings &amp; Facilities</t>
  </si>
  <si>
    <t>312-1730</t>
  </si>
  <si>
    <t>312-1730-Equipment &amp; Furnishings</t>
  </si>
  <si>
    <t>312-1740</t>
  </si>
  <si>
    <t>312-1740-Vehicles &amp; Rolling Stock</t>
  </si>
  <si>
    <t>312-1750</t>
  </si>
  <si>
    <t>312-1750-Infrastructure</t>
  </si>
  <si>
    <t>312-1795</t>
  </si>
  <si>
    <t>312-1795-Construction in Progress</t>
  </si>
  <si>
    <t>312-1820</t>
  </si>
  <si>
    <t>312-1820-AD - Buildings &amp; Facilities</t>
  </si>
  <si>
    <t>312-1830</t>
  </si>
  <si>
    <t>312-1830-AD - Equipment &amp; Furnishings</t>
  </si>
  <si>
    <t>312-1840</t>
  </si>
  <si>
    <t>312-1840-AD - Vehicles &amp; Rolling Stock</t>
  </si>
  <si>
    <t>312-1850</t>
  </si>
  <si>
    <t>312-1850-AD - Infrastructure</t>
  </si>
  <si>
    <t>312-2125</t>
  </si>
  <si>
    <t>312-2125-Accounts Payable</t>
  </si>
  <si>
    <t>312-2205</t>
  </si>
  <si>
    <t>312-2205-Wages Payable</t>
  </si>
  <si>
    <t>312-2210</t>
  </si>
  <si>
    <t>312-2210-Payroll Taxes Payable</t>
  </si>
  <si>
    <t>312-2245</t>
  </si>
  <si>
    <t>312-2245-Health Insurance Payable</t>
  </si>
  <si>
    <t>312-2250</t>
  </si>
  <si>
    <t>312-2250-Retirement Payable</t>
  </si>
  <si>
    <t>312-2255</t>
  </si>
  <si>
    <t>312-2255-Deferred Comp Payable</t>
  </si>
  <si>
    <t>312-2450</t>
  </si>
  <si>
    <t>312-2450-Due to Other Funds</t>
  </si>
  <si>
    <t>312-3100</t>
  </si>
  <si>
    <t>312-3100-Beginning Fund Balance</t>
  </si>
  <si>
    <t>312-315-4125</t>
  </si>
  <si>
    <t>312-320-4140</t>
  </si>
  <si>
    <t>Lane County Distributions</t>
  </si>
  <si>
    <t>312-320-4142</t>
  </si>
  <si>
    <t>State Distributions</t>
  </si>
  <si>
    <t>312-3250</t>
  </si>
  <si>
    <t>312-3250-Current Year Change in Fund Ba</t>
  </si>
  <si>
    <t>312-325-4151</t>
  </si>
  <si>
    <t>312-3275</t>
  </si>
  <si>
    <t>312-3275-GASB - Fixed Assets</t>
  </si>
  <si>
    <t>312-3300</t>
  </si>
  <si>
    <t>312-3300-Ending Fund Balance</t>
  </si>
  <si>
    <t>312-345-4513</t>
  </si>
  <si>
    <t>Transportation Reimbursement S</t>
  </si>
  <si>
    <t>312-360-4210</t>
  </si>
  <si>
    <t>Principal Payments Received</t>
  </si>
  <si>
    <t>312-360-4215</t>
  </si>
  <si>
    <t>Interest Payments Received</t>
  </si>
  <si>
    <t>312-360-4225</t>
  </si>
  <si>
    <t>312-365-4752</t>
  </si>
  <si>
    <t>312-365-4791</t>
  </si>
  <si>
    <t>SVDP Project Revenue</t>
  </si>
  <si>
    <t>312-370-4849</t>
  </si>
  <si>
    <t>312-385-4895</t>
  </si>
  <si>
    <t>312-390-4950</t>
  </si>
  <si>
    <t>312-490-5110</t>
  </si>
  <si>
    <t>312-490-5112</t>
  </si>
  <si>
    <t>312-490-5150</t>
  </si>
  <si>
    <t>312-490-5152</t>
  </si>
  <si>
    <t>312-490-5154</t>
  </si>
  <si>
    <t>312-490-5156</t>
  </si>
  <si>
    <t>312-490-5158</t>
  </si>
  <si>
    <t>312-490-5220</t>
  </si>
  <si>
    <t>312-490-5315</t>
  </si>
  <si>
    <t>312-490-5320</t>
  </si>
  <si>
    <t>312-490-5350</t>
  </si>
  <si>
    <t>312-490-5410</t>
  </si>
  <si>
    <t>312-490-5450</t>
  </si>
  <si>
    <t>312-490-5910</t>
  </si>
  <si>
    <t>312-490-6110</t>
  </si>
  <si>
    <t>312-490-6114</t>
  </si>
  <si>
    <t>312-490-6116</t>
  </si>
  <si>
    <t>312-490-6122</t>
  </si>
  <si>
    <t>312-490-6128</t>
  </si>
  <si>
    <t>312-490-6210</t>
  </si>
  <si>
    <t>312-490-6234</t>
  </si>
  <si>
    <t>312-490-6238</t>
  </si>
  <si>
    <t>312-490-6290</t>
  </si>
  <si>
    <t>312-490-6324</t>
  </si>
  <si>
    <t>312-490-6330</t>
  </si>
  <si>
    <t>312-490-6334</t>
  </si>
  <si>
    <t>312-490-6430</t>
  </si>
  <si>
    <t>312-490-6720</t>
  </si>
  <si>
    <t>Storm Drain Maintenance</t>
  </si>
  <si>
    <t>312-490-6724</t>
  </si>
  <si>
    <t>Street Signs</t>
  </si>
  <si>
    <t>312-490-6726</t>
  </si>
  <si>
    <t>Street Lights</t>
  </si>
  <si>
    <t>312-700-8225</t>
  </si>
  <si>
    <t>312-700-8320</t>
  </si>
  <si>
    <t>312-700-8335</t>
  </si>
  <si>
    <t>312-700-8425</t>
  </si>
  <si>
    <t>312-700-8530</t>
  </si>
  <si>
    <t>Street Improvements</t>
  </si>
  <si>
    <t>312-700-8532</t>
  </si>
  <si>
    <t>Signage</t>
  </si>
  <si>
    <t>312-800-7111</t>
  </si>
  <si>
    <t>312-800-7125</t>
  </si>
  <si>
    <t>Loan Principal for Bus Or</t>
  </si>
  <si>
    <t>NEW ACCOUNT. Business Oregon loan.</t>
  </si>
  <si>
    <t>312-800-7511</t>
  </si>
  <si>
    <t>312-800-7525</t>
  </si>
  <si>
    <t>Loan Interest for Bus Or</t>
  </si>
  <si>
    <t>312-900-9150</t>
  </si>
  <si>
    <t>312-900-9590</t>
  </si>
  <si>
    <t>312-900-9898</t>
  </si>
  <si>
    <t>Reserved for future use - Stre</t>
  </si>
  <si>
    <t>312-900-9899</t>
  </si>
  <si>
    <t>314-1110</t>
  </si>
  <si>
    <t>Blackberry Jam</t>
  </si>
  <si>
    <t>314-1110-ALLOCATED CASH</t>
  </si>
  <si>
    <t>314-1116</t>
  </si>
  <si>
    <t>314-1116-Cash in Bank - BBJ Checking</t>
  </si>
  <si>
    <t>Cash in Bank - BBJ Checking</t>
  </si>
  <si>
    <t>314-1117</t>
  </si>
  <si>
    <t>314-1117-Blackberry Jam CD</t>
  </si>
  <si>
    <t>Blackberry Jam CD</t>
  </si>
  <si>
    <t>314-1510</t>
  </si>
  <si>
    <t>314-1510-Accounts Receivable</t>
  </si>
  <si>
    <t>314-2125</t>
  </si>
  <si>
    <t>314-2125-Accounts Payable</t>
  </si>
  <si>
    <t>314-3100</t>
  </si>
  <si>
    <t>314-3100-Beginning Fund Balance</t>
  </si>
  <si>
    <t>314-315-4125</t>
  </si>
  <si>
    <t>314-3250</t>
  </si>
  <si>
    <t>314-3250-Current Year Change in Fund Ba</t>
  </si>
  <si>
    <t>314-3300</t>
  </si>
  <si>
    <t>314-3300-Ending Fund Balance</t>
  </si>
  <si>
    <t>314-370-4824</t>
  </si>
  <si>
    <t>BBJ Donations</t>
  </si>
  <si>
    <t>314-370-4849</t>
  </si>
  <si>
    <t>314-380-4861</t>
  </si>
  <si>
    <t>Craft/Commercial Booth Sales</t>
  </si>
  <si>
    <t>314-380-4862</t>
  </si>
  <si>
    <t>Food Booth Sales</t>
  </si>
  <si>
    <t>314-380-4863</t>
  </si>
  <si>
    <t>Beer Garden</t>
  </si>
  <si>
    <t>314-380-4864</t>
  </si>
  <si>
    <t>Jam Sales</t>
  </si>
  <si>
    <t>314-380-4866</t>
  </si>
  <si>
    <t>Quilt Raffle Sales</t>
  </si>
  <si>
    <t>314-380-4868</t>
  </si>
  <si>
    <t>Program Ad Sales</t>
  </si>
  <si>
    <t>314-380-4870</t>
  </si>
  <si>
    <t>Sponsorship Revenue</t>
  </si>
  <si>
    <t>314-380-4872</t>
  </si>
  <si>
    <t>Pie Sales</t>
  </si>
  <si>
    <t>314-380-4874</t>
  </si>
  <si>
    <t>50/50 Raffle Sales</t>
  </si>
  <si>
    <t>314-380-4876</t>
  </si>
  <si>
    <t>5K Race Revenue</t>
  </si>
  <si>
    <t>314-380-4878</t>
  </si>
  <si>
    <t>Car Show Revenue</t>
  </si>
  <si>
    <t>314-380-4880</t>
  </si>
  <si>
    <t>Fishing Derby Revenue</t>
  </si>
  <si>
    <t>314-380-4882</t>
  </si>
  <si>
    <t>Horseshoe Tourney Revenue</t>
  </si>
  <si>
    <t>314-380-4884</t>
  </si>
  <si>
    <t>Kidz Korner Revenue</t>
  </si>
  <si>
    <t>314-380-4886</t>
  </si>
  <si>
    <t>Pie Eating Contest Revenue</t>
  </si>
  <si>
    <t>314-380-4888</t>
  </si>
  <si>
    <t>RC Flyers Revenue</t>
  </si>
  <si>
    <t>314-380-4889</t>
  </si>
  <si>
    <t>BBJ Festival Other Revenue</t>
  </si>
  <si>
    <t>314-385-4895</t>
  </si>
  <si>
    <t>314-490-5110</t>
  </si>
  <si>
    <t>314-490-6118</t>
  </si>
  <si>
    <t>314-490-6122</t>
  </si>
  <si>
    <t>314-490-6220</t>
  </si>
  <si>
    <t>314-490-6224</t>
  </si>
  <si>
    <t>Festival Advertisement</t>
  </si>
  <si>
    <t>314-490-6226</t>
  </si>
  <si>
    <t>314-490-6238</t>
  </si>
  <si>
    <t>314-490-6290</t>
  </si>
  <si>
    <t>314-490-6440</t>
  </si>
  <si>
    <t>314-490-6445</t>
  </si>
  <si>
    <t>314-490-6705</t>
  </si>
  <si>
    <t>Rent</t>
  </si>
  <si>
    <t>314-490-6714</t>
  </si>
  <si>
    <t>314-490-6810</t>
  </si>
  <si>
    <t>Event Expenses</t>
  </si>
  <si>
    <t>Craft/Commercial Booth Exp</t>
  </si>
  <si>
    <t>314-490-6812</t>
  </si>
  <si>
    <t>Food Booth Exp</t>
  </si>
  <si>
    <t>314-490-6813</t>
  </si>
  <si>
    <t>314-490-6814</t>
  </si>
  <si>
    <t>Jam Sales Exp</t>
  </si>
  <si>
    <t>314-490-6816</t>
  </si>
  <si>
    <t>Quilt Raffle</t>
  </si>
  <si>
    <t>314-490-6820</t>
  </si>
  <si>
    <t>Sponsorship Exp</t>
  </si>
  <si>
    <t>314-490-6822</t>
  </si>
  <si>
    <t>Pie Sales Exp</t>
  </si>
  <si>
    <t>314-490-6850</t>
  </si>
  <si>
    <t>5K Race Exp</t>
  </si>
  <si>
    <t>314-490-6852</t>
  </si>
  <si>
    <t>Car Show Exp</t>
  </si>
  <si>
    <t>314-490-6854</t>
  </si>
  <si>
    <t>Fishing Derby Exp</t>
  </si>
  <si>
    <t>314-490-6856</t>
  </si>
  <si>
    <t>Horseshoe Tourney Exp</t>
  </si>
  <si>
    <t>314-490-6858</t>
  </si>
  <si>
    <t>Kidz Korner Exp</t>
  </si>
  <si>
    <t>314-490-6860</t>
  </si>
  <si>
    <t>Pie Eating Contest Exp</t>
  </si>
  <si>
    <t>314-490-6862</t>
  </si>
  <si>
    <t>RC Flyers Exp</t>
  </si>
  <si>
    <t>314-490-6864</t>
  </si>
  <si>
    <t>Entertainment Exp</t>
  </si>
  <si>
    <t>314-900-9110</t>
  </si>
  <si>
    <t>Transfer to General Fund</t>
  </si>
  <si>
    <t>314-900-9590</t>
  </si>
  <si>
    <t>Contingency not required in this fund.</t>
  </si>
  <si>
    <t>314-900-9899</t>
  </si>
  <si>
    <t>410-1110</t>
  </si>
  <si>
    <t>410-1110-ALLOCATED CASH</t>
  </si>
  <si>
    <t>410-1115</t>
  </si>
  <si>
    <t>410-1115-Cash in Bank - LGIP</t>
  </si>
  <si>
    <t>410-1510</t>
  </si>
  <si>
    <t>410-1510-Accounts Receivable</t>
  </si>
  <si>
    <t>410-2125</t>
  </si>
  <si>
    <t>410-2125-Accounts Payable</t>
  </si>
  <si>
    <t>410-3100</t>
  </si>
  <si>
    <t>410-3100-Beginning Fund Balance</t>
  </si>
  <si>
    <t>410-315-4125</t>
  </si>
  <si>
    <t>410-3250</t>
  </si>
  <si>
    <t>410-3250-Current Year Change in Fund Ba</t>
  </si>
  <si>
    <t>410-3400</t>
  </si>
  <si>
    <t>410-3400-Ending Fund Balance</t>
  </si>
  <si>
    <t>410-345-4510</t>
  </si>
  <si>
    <t>Park SDC Fees</t>
  </si>
  <si>
    <t>Estimated 15 new homes and payment of deferred agreements.</t>
  </si>
  <si>
    <t>410-345-4511</t>
  </si>
  <si>
    <t>410-390-4917</t>
  </si>
  <si>
    <t>410-490-6714</t>
  </si>
  <si>
    <t>410-700-8520</t>
  </si>
  <si>
    <t>410-900-9895</t>
  </si>
  <si>
    <t>Master plan for SDC funds and list of acceptable projects.</t>
  </si>
  <si>
    <t>410-900-9899</t>
  </si>
  <si>
    <t>412-1110</t>
  </si>
  <si>
    <t>Street SDC Fund</t>
  </si>
  <si>
    <t>412-1110-ALLOCATED CASH</t>
  </si>
  <si>
    <t>412-1115</t>
  </si>
  <si>
    <t>412-1115-Cash in Bank - LGIP</t>
  </si>
  <si>
    <t>412-1510</t>
  </si>
  <si>
    <t>412-1510-Accounts Receivable</t>
  </si>
  <si>
    <t>412-2125</t>
  </si>
  <si>
    <t>412-2125-Accounts Payable</t>
  </si>
  <si>
    <t>412-3100</t>
  </si>
  <si>
    <t>412-3100-Beginning Fund Balance</t>
  </si>
  <si>
    <t>412-315-4125</t>
  </si>
  <si>
    <t>412-3250</t>
  </si>
  <si>
    <t>412-3250-Current Year Change in Fund Ba</t>
  </si>
  <si>
    <t>412-3400</t>
  </si>
  <si>
    <t>412-3400-Ending Fund Balance</t>
  </si>
  <si>
    <t>412-345-4512</t>
  </si>
  <si>
    <t>Transportation SDC</t>
  </si>
  <si>
    <t>412-390-4917</t>
  </si>
  <si>
    <t>412-490-6128</t>
  </si>
  <si>
    <t>City Engineer - master plan to identify acceptable uses for SDC funds.</t>
  </si>
  <si>
    <t>412-490-6714</t>
  </si>
  <si>
    <t>412-700-8530</t>
  </si>
  <si>
    <t>412-900-9898</t>
  </si>
  <si>
    <t>412-900-9899</t>
  </si>
  <si>
    <t>417-1110</t>
  </si>
  <si>
    <t>SDC Fund</t>
  </si>
  <si>
    <t>417-1110-ALLOCATED CASH</t>
  </si>
  <si>
    <t>417-1115</t>
  </si>
  <si>
    <t>417-1115-Cash in Bank - LGIP</t>
  </si>
  <si>
    <t>417-1510</t>
  </si>
  <si>
    <t>417-1510-Accounts Receivable</t>
  </si>
  <si>
    <t>417-2125</t>
  </si>
  <si>
    <t>417-2125-Accounts Payable</t>
  </si>
  <si>
    <t>417-3100</t>
  </si>
  <si>
    <t>417-3100-Beginning Fund Balance</t>
  </si>
  <si>
    <t>417-315-4125</t>
  </si>
  <si>
    <t>417-3250</t>
  </si>
  <si>
    <t>417-3250-Current Year Change in Fund Ba</t>
  </si>
  <si>
    <t>417-3300</t>
  </si>
  <si>
    <t>417-3300-Ending Fund Balance</t>
  </si>
  <si>
    <t>417-345-4510</t>
  </si>
  <si>
    <t>417-345-4511</t>
  </si>
  <si>
    <t>417-345-4512</t>
  </si>
  <si>
    <t>417-345-4530</t>
  </si>
  <si>
    <t>Water SDC</t>
  </si>
  <si>
    <t>417-345-4540</t>
  </si>
  <si>
    <t>Sewer SDC</t>
  </si>
  <si>
    <t>417-345-4545</t>
  </si>
  <si>
    <t>Storm Drainage SDC</t>
  </si>
  <si>
    <t>417-360-4210</t>
  </si>
  <si>
    <t>Interfund Loan Principle from</t>
  </si>
  <si>
    <t>417-390-4910</t>
  </si>
  <si>
    <t>417-390-4912</t>
  </si>
  <si>
    <t>417-390-4930</t>
  </si>
  <si>
    <t>417-390-4940</t>
  </si>
  <si>
    <t>417-700-8520</t>
  </si>
  <si>
    <t>417-700-8530</t>
  </si>
  <si>
    <t>417-700-8540</t>
  </si>
  <si>
    <t>417-700-8550</t>
  </si>
  <si>
    <t>417-700-8560</t>
  </si>
  <si>
    <t>Stormwater Improvements</t>
  </si>
  <si>
    <t>417-900-9110</t>
  </si>
  <si>
    <t>Transfer to Parks SDC Fund</t>
  </si>
  <si>
    <t>417-900-9112</t>
  </si>
  <si>
    <t>Transfer to Streets SDC Fund</t>
  </si>
  <si>
    <t>417-900-9130</t>
  </si>
  <si>
    <t>Transfer to Water SDC Fund</t>
  </si>
  <si>
    <t>417-900-9140</t>
  </si>
  <si>
    <t>Transfer to Sewer SDC Fund</t>
  </si>
  <si>
    <t>417-900-9145</t>
  </si>
  <si>
    <t>Transfer to Stormwater SDC Fun</t>
  </si>
  <si>
    <t>417-900-9155</t>
  </si>
  <si>
    <t>Transfer to Debt Reserve Fund</t>
  </si>
  <si>
    <t>417-900-9893</t>
  </si>
  <si>
    <t>417-900-9895</t>
  </si>
  <si>
    <t>417-900-9896</t>
  </si>
  <si>
    <t>Reserved for future use - Stor</t>
  </si>
  <si>
    <t>417-900-9897</t>
  </si>
  <si>
    <t>417-900-9898</t>
  </si>
  <si>
    <t>417-900-9899</t>
  </si>
  <si>
    <t>430-1110</t>
  </si>
  <si>
    <t>430-1110-ALLOCATED CASH</t>
  </si>
  <si>
    <t>430-1115</t>
  </si>
  <si>
    <t>430-1115-Cash in Bank - LGIP</t>
  </si>
  <si>
    <t>430-1510</t>
  </si>
  <si>
    <t>430-1510-Accounts Receivable</t>
  </si>
  <si>
    <t>430-2125</t>
  </si>
  <si>
    <t>430-2125-Accounts Payable</t>
  </si>
  <si>
    <t>430-3100</t>
  </si>
  <si>
    <t>430-3100-Beginning Fund Balance</t>
  </si>
  <si>
    <t>430-315-4125</t>
  </si>
  <si>
    <t>430-3250</t>
  </si>
  <si>
    <t>430-3250-Current Year Change in Fund Ba</t>
  </si>
  <si>
    <t>430-3400</t>
  </si>
  <si>
    <t>430-3400-Ending Fund Balance</t>
  </si>
  <si>
    <t>430-345-4530</t>
  </si>
  <si>
    <t>430-390-4917</t>
  </si>
  <si>
    <t>430-490-6128</t>
  </si>
  <si>
    <t>City Engineer - master plan and mapping project.</t>
  </si>
  <si>
    <t>430-490-6714</t>
  </si>
  <si>
    <t>430-700-8540</t>
  </si>
  <si>
    <t>430-900-9893</t>
  </si>
  <si>
    <t>430-900-9899</t>
  </si>
  <si>
    <t>440-1110</t>
  </si>
  <si>
    <t>440-1110-ALLOCATED CASH</t>
  </si>
  <si>
    <t>440-1115</t>
  </si>
  <si>
    <t>440-1115-Cash in Bank - LGIP</t>
  </si>
  <si>
    <t>440-2125</t>
  </si>
  <si>
    <t>440-2125-Accounts Payable</t>
  </si>
  <si>
    <t>440-3100</t>
  </si>
  <si>
    <t>440-3100-Beginning Fund Balance</t>
  </si>
  <si>
    <t>440-315-4125</t>
  </si>
  <si>
    <t>440-3250</t>
  </si>
  <si>
    <t>440-3250-Current Year Change in Fund Ba</t>
  </si>
  <si>
    <t>440-3400</t>
  </si>
  <si>
    <t>440-3400-Ending Fund Balance</t>
  </si>
  <si>
    <t>440-345-4540</t>
  </si>
  <si>
    <t>440-390-4917</t>
  </si>
  <si>
    <t>440-490-6128</t>
  </si>
  <si>
    <t>440-490-6714</t>
  </si>
  <si>
    <t>440-700-8550</t>
  </si>
  <si>
    <t>440-900-9897</t>
  </si>
  <si>
    <t>440-900-9899</t>
  </si>
  <si>
    <t>445-1110</t>
  </si>
  <si>
    <t>445-1110-ALLOCATED CASH</t>
  </si>
  <si>
    <t>445-1115</t>
  </si>
  <si>
    <t>445-1115-Cash in Bank - LGIP</t>
  </si>
  <si>
    <t>445-1510</t>
  </si>
  <si>
    <t>445-1510-Accounts Receivable</t>
  </si>
  <si>
    <t>445-1610</t>
  </si>
  <si>
    <t>445-1610-Accounts Receivable</t>
  </si>
  <si>
    <t>445-2125</t>
  </si>
  <si>
    <t>445-2125-Accounts Payable</t>
  </si>
  <si>
    <t>445-3100</t>
  </si>
  <si>
    <t>445-3100-Beginning Fund Balance</t>
  </si>
  <si>
    <t>445-315-4125</t>
  </si>
  <si>
    <t>445-3250</t>
  </si>
  <si>
    <t>445-3250-Current Year Change in Fund Ba</t>
  </si>
  <si>
    <t>445-3400</t>
  </si>
  <si>
    <t>445-3400-Ending Fund Balance</t>
  </si>
  <si>
    <t>445-345-4545</t>
  </si>
  <si>
    <t>445-390-4917</t>
  </si>
  <si>
    <t>445-490-6128</t>
  </si>
  <si>
    <t>445-490-6714</t>
  </si>
  <si>
    <t>445-700-8560</t>
  </si>
  <si>
    <t>445-900-9897</t>
  </si>
  <si>
    <t>445-900-9899</t>
  </si>
  <si>
    <t>520-1110</t>
  </si>
  <si>
    <t>520-1110-ALLOCATED CASH</t>
  </si>
  <si>
    <t>520-1510</t>
  </si>
  <si>
    <t>520-1510-Accounts Receivable</t>
  </si>
  <si>
    <t>520-2125</t>
  </si>
  <si>
    <t>520-2125-Accounts Payable</t>
  </si>
  <si>
    <t>520-3100</t>
  </si>
  <si>
    <t>520-3100-Beginning Fund Balance</t>
  </si>
  <si>
    <t>520-315-4125</t>
  </si>
  <si>
    <t>520-3250</t>
  </si>
  <si>
    <t>520-3250-Current Year Change in Fund Ba</t>
  </si>
  <si>
    <t>520-3300</t>
  </si>
  <si>
    <t>520-3300-Ending Fund Balance</t>
  </si>
  <si>
    <t>520-390-4930</t>
  </si>
  <si>
    <t>520-900-9130</t>
  </si>
  <si>
    <t>520-900-9892</t>
  </si>
  <si>
    <t>Reserved for Water Bond Pymt</t>
  </si>
  <si>
    <t>520-900-9899</t>
  </si>
  <si>
    <t>521-1110</t>
  </si>
  <si>
    <t>521-1110-ALLOCATED CASH</t>
  </si>
  <si>
    <t>521-1510</t>
  </si>
  <si>
    <t>521-1510-Accounts Receivable</t>
  </si>
  <si>
    <t>521-2125</t>
  </si>
  <si>
    <t>521-2125-Accounts Payable</t>
  </si>
  <si>
    <t>521-3100</t>
  </si>
  <si>
    <t>521-3100-Beginning Fund Balance</t>
  </si>
  <si>
    <t>521-315-4125</t>
  </si>
  <si>
    <t>521-3250</t>
  </si>
  <si>
    <t>521-3250-Current Year Change in Fund Ba</t>
  </si>
  <si>
    <t>521-3300</t>
  </si>
  <si>
    <t>521-3300-Ending Fund Balance</t>
  </si>
  <si>
    <t>521-390-4940</t>
  </si>
  <si>
    <t>521-900-9140</t>
  </si>
  <si>
    <t>521-900-9892</t>
  </si>
  <si>
    <t>Reserved for Sewer Bond Pymt</t>
  </si>
  <si>
    <t>521-900-9899</t>
  </si>
  <si>
    <t>550-1110</t>
  </si>
  <si>
    <t>Equipment Fund</t>
  </si>
  <si>
    <t>550-1110-ALLOCATED CASH</t>
  </si>
  <si>
    <t>550-1510</t>
  </si>
  <si>
    <t>550-1510-Accounts Receivable</t>
  </si>
  <si>
    <t>550-2125</t>
  </si>
  <si>
    <t>550-2125-Accounts Payable</t>
  </si>
  <si>
    <t>550-3100</t>
  </si>
  <si>
    <t>550-3100-Beginning Fund Balance</t>
  </si>
  <si>
    <t>550-315-4125</t>
  </si>
  <si>
    <t>550-3250</t>
  </si>
  <si>
    <t>550-3250-Current Year Change in Fund Ba</t>
  </si>
  <si>
    <t>550-3300</t>
  </si>
  <si>
    <t>550-3300-Ending Fund Balance</t>
  </si>
  <si>
    <t>550-370-4849</t>
  </si>
  <si>
    <t>550-390-4910</t>
  </si>
  <si>
    <t>550-390-4912</t>
  </si>
  <si>
    <t>550-390-4930</t>
  </si>
  <si>
    <t>550-390-4940</t>
  </si>
  <si>
    <t>550-700-8425</t>
  </si>
  <si>
    <t>550-900-9110</t>
  </si>
  <si>
    <t>550-900-9112</t>
  </si>
  <si>
    <t>Transfer to Street Fund</t>
  </si>
  <si>
    <t>550-900-9130</t>
  </si>
  <si>
    <t>550-900-9140</t>
  </si>
  <si>
    <t>550-900-9899</t>
  </si>
  <si>
    <t>555-1110</t>
  </si>
  <si>
    <t>Debt Reserve Fund</t>
  </si>
  <si>
    <t>555-1110-ALLOCATED CASH</t>
  </si>
  <si>
    <t>555-1115</t>
  </si>
  <si>
    <t>555-1115-Cash in Bank - LGIP</t>
  </si>
  <si>
    <t>555-1510</t>
  </si>
  <si>
    <t>555-1510-Accounts Receivable</t>
  </si>
  <si>
    <t>555-2125</t>
  </si>
  <si>
    <t>555-2125-Accounts Payable</t>
  </si>
  <si>
    <t>555-3100</t>
  </si>
  <si>
    <t>555-3100-Beginning Fund Balance</t>
  </si>
  <si>
    <t>555-315-4125</t>
  </si>
  <si>
    <t>555-3250</t>
  </si>
  <si>
    <t>555-3250-Current Year Change in Fund Ba</t>
  </si>
  <si>
    <t>555-3300</t>
  </si>
  <si>
    <t>555-3300-Ending Fund Balance</t>
  </si>
  <si>
    <t>555-390-4917</t>
  </si>
  <si>
    <t>555-900-9130</t>
  </si>
  <si>
    <t>555-900-9140</t>
  </si>
  <si>
    <t>555-900-9893</t>
  </si>
  <si>
    <t>555-900-9897</t>
  </si>
  <si>
    <t>555-900-9899</t>
  </si>
  <si>
    <t>999-1110</t>
  </si>
  <si>
    <t>Cash Clearing Account</t>
  </si>
  <si>
    <t>Select Type</t>
  </si>
  <si>
    <t>999-1110-CASH ALLOCATED TO FUNDS</t>
  </si>
  <si>
    <t>CASH ALLOCATED TO FUNDS</t>
  </si>
  <si>
    <t>999-1111</t>
  </si>
  <si>
    <t>999-1111-CASH IN BANK - CHECKING</t>
  </si>
  <si>
    <t>CASH IN BANK - CHECKING</t>
  </si>
  <si>
    <t>999-1112</t>
  </si>
  <si>
    <t>999-1112-CASH IN BANK - XPRESS DEP</t>
  </si>
  <si>
    <t>CASH IN BANK - XPRESS DEP</t>
  </si>
  <si>
    <t>999-1115</t>
  </si>
  <si>
    <t>999-1115-CASH IN BANK - LGIP</t>
  </si>
  <si>
    <t>CASH IN BANK - LGIP</t>
  </si>
  <si>
    <t>999-1175</t>
  </si>
  <si>
    <t>999-1175-UTILITY CASH CLEARING</t>
  </si>
  <si>
    <t>UTILITY CASH CLEARING</t>
  </si>
  <si>
    <t xml:space="preserve"> $ 
Change</t>
  </si>
  <si>
    <t>Beginning FY 20/21 fund balance</t>
  </si>
  <si>
    <t>Projected FY 20/21 revenues</t>
  </si>
  <si>
    <t>Projected FY 20/21 expenditures</t>
  </si>
  <si>
    <t>Surplus/(Deficit)</t>
  </si>
  <si>
    <t>Projected ending FY 20/21 fund balance</t>
  </si>
  <si>
    <t>Expenditures as % of fund balance</t>
  </si>
  <si>
    <t>Beginning FY 21/22 fund balance</t>
  </si>
  <si>
    <t>Projected FY 21/22 revenues</t>
  </si>
  <si>
    <t>Projected FY 21/22 expenditures</t>
  </si>
  <si>
    <t>Projected ending FY 21/22 fund balance</t>
  </si>
  <si>
    <t>Materials and services and personnel</t>
  </si>
  <si>
    <t>As % of fund balance</t>
  </si>
  <si>
    <t>Sources of revenues</t>
  </si>
  <si>
    <t>Sum of FY 21/22 Recommended</t>
  </si>
  <si>
    <t>Surplus/
(Deficit)</t>
  </si>
  <si>
    <t>Calculation of % of year elapsed</t>
  </si>
  <si>
    <t>Today's date</t>
  </si>
  <si>
    <t>Beginning of fiscal year</t>
  </si>
  <si>
    <t>Days elapsed</t>
  </si>
  <si>
    <t>% of year elapsed</t>
  </si>
  <si>
    <t>Projected EOY algorithm</t>
  </si>
  <si>
    <t xml:space="preserve"> =IF((OR($E3="Expenditure",$E3="Revenue")*1)=1,
IF(($S3*(1/var_PctYr))&gt;$R3,$S3*(1/var_PctYr),
$R3),
0)</t>
  </si>
  <si>
    <t>Estimated assessed valuation and property taxes for 21/22</t>
  </si>
  <si>
    <t>#</t>
  </si>
  <si>
    <t>Fiscal year</t>
  </si>
  <si>
    <t>Year</t>
  </si>
  <si>
    <t>Taxable valuation</t>
  </si>
  <si>
    <t>$ change</t>
  </si>
  <si>
    <t>Permanent rate</t>
  </si>
  <si>
    <t>% taking early discount</t>
  </si>
  <si>
    <t>Early discount %</t>
  </si>
  <si>
    <t>100% taking early discount</t>
  </si>
  <si>
    <t>Weighted discount</t>
  </si>
  <si>
    <t>Weighted no discount</t>
  </si>
  <si>
    <t>Average of two options</t>
  </si>
  <si>
    <t>Collection %</t>
  </si>
  <si>
    <t>Total collected</t>
  </si>
  <si>
    <t>Previous years' collection</t>
  </si>
  <si>
    <t xml:space="preserve">Total property taxes </t>
  </si>
  <si>
    <t>2020 Building permits that are closed</t>
  </si>
  <si>
    <t>2020 building permits that are open</t>
  </si>
  <si>
    <t>Demuth - no value listed</t>
  </si>
  <si>
    <t>Total valuation of outstanding permits</t>
  </si>
  <si>
    <t>Total number of outstanding permits</t>
  </si>
  <si>
    <t>Projected tax increases from 16 new homes</t>
  </si>
  <si>
    <t>Tax rate yields?</t>
  </si>
  <si>
    <t>Fund code</t>
  </si>
  <si>
    <t>Fund name</t>
  </si>
  <si>
    <t>Dept code</t>
  </si>
  <si>
    <t>Dept name</t>
  </si>
  <si>
    <t>Other Requiements</t>
  </si>
  <si>
    <t>Account,Number</t>
  </si>
  <si>
    <t>,Title</t>
  </si>
  <si>
    <t>Debit,Amount</t>
  </si>
  <si>
    <t>Credit,Amount</t>
  </si>
  <si>
    <t>Net Amount</t>
  </si>
  <si>
    <t>Billed hours for contract accountant plus $1,000 for special finance projects.</t>
  </si>
  <si>
    <t>Total</t>
  </si>
  <si>
    <t>Sreet Department</t>
  </si>
  <si>
    <t>Water Depatment</t>
  </si>
  <si>
    <t>Sewer Department</t>
  </si>
  <si>
    <t>Debt Services</t>
  </si>
  <si>
    <t>Water Department</t>
  </si>
  <si>
    <t>Stormwater Department</t>
  </si>
  <si>
    <t>Street Department</t>
  </si>
  <si>
    <t>Parks Department</t>
  </si>
  <si>
    <t>Blackberry Jam Festival Fund</t>
  </si>
  <si>
    <t>Blackberry Jam Committee</t>
  </si>
  <si>
    <t>Building Department</t>
  </si>
  <si>
    <t>FY 2021-2022 Budget:</t>
  </si>
  <si>
    <t>Sub-Total</t>
  </si>
  <si>
    <t>All Funds:</t>
  </si>
  <si>
    <t>Appropriations</t>
  </si>
  <si>
    <t xml:space="preserve">Unappropriated &amp; Reserved </t>
  </si>
  <si>
    <t>Attachment A: Adopted budget for the fical year beginning July 1, 2021</t>
  </si>
  <si>
    <t>FY 21/22
Approved</t>
  </si>
  <si>
    <t>Account + title</t>
  </si>
  <si>
    <t>110-420-6122</t>
  </si>
  <si>
    <t>110-420-6122-IT Services</t>
  </si>
  <si>
    <t>110-440-6122</t>
  </si>
  <si>
    <t>110-440-6122-IT Services</t>
  </si>
  <si>
    <t>230-800-7125</t>
  </si>
  <si>
    <t>230-800-7125-Loan Principal - L21001</t>
  </si>
  <si>
    <t>Loan Principal - L21001</t>
  </si>
  <si>
    <t>230-800-7525</t>
  </si>
  <si>
    <t>230-800-7525-Loan Interest - L21001</t>
  </si>
  <si>
    <t>Loan Interest - L21001</t>
  </si>
  <si>
    <t>312-2750</t>
  </si>
  <si>
    <t>312-2750-Long Term Debt</t>
  </si>
  <si>
    <t>312-3277</t>
  </si>
  <si>
    <t>312-3277-GAAP - Long Term Debt</t>
  </si>
  <si>
    <t>312-800-7125-Loan Principal - L21001</t>
  </si>
  <si>
    <t>312-800-7525-Loan Interest - L21001</t>
  </si>
  <si>
    <t>FY 20/21 YTD as of 4/6/21</t>
  </si>
  <si>
    <t>FY 20/21 Amended as of 6/8/21</t>
  </si>
  <si>
    <t>FY 20/21 Amended as of 6/15/21</t>
  </si>
  <si>
    <t>FY 21/22 Projected as of 6/8/21</t>
  </si>
  <si>
    <t>FY 21/22 Projected as of 4/28/21</t>
  </si>
  <si>
    <t>Sum of FY 20/21 Amended as of 6/8/21</t>
  </si>
  <si>
    <t>FY 20/21 YTD as of 6/8/21</t>
  </si>
  <si>
    <t xml:space="preserve"> FY 20/21 Amended as of 6/15/21</t>
  </si>
  <si>
    <t>City of Lowell</t>
  </si>
  <si>
    <t>Approved June 15, 2021</t>
  </si>
  <si>
    <t>Fund/Department</t>
  </si>
  <si>
    <t>Account number</t>
  </si>
  <si>
    <t>Beginning appropriation</t>
  </si>
  <si>
    <t>Increase</t>
  </si>
  <si>
    <t>Decrease</t>
  </si>
  <si>
    <t>Revised appropriation</t>
  </si>
  <si>
    <t>Total General Fund transfer:</t>
  </si>
  <si>
    <t>Transfer of appropriations:</t>
  </si>
  <si>
    <t>Parks and Recreation</t>
  </si>
  <si>
    <t>Travel and Training</t>
  </si>
  <si>
    <t>Equipment and Furnishings</t>
  </si>
  <si>
    <t>Workers Comp</t>
  </si>
  <si>
    <t>Land Use and Development Costs</t>
  </si>
  <si>
    <t>Sum of Amended budget change</t>
  </si>
  <si>
    <t>6/8: Added $10,000 for decorations for parks</t>
  </si>
  <si>
    <t>Lakeview and Main Street project</t>
  </si>
  <si>
    <t>Loan Principal - Lakeview</t>
  </si>
  <si>
    <t>Loan Interest - Lakeview</t>
  </si>
  <si>
    <t>230-800-7125-Loan Principal - Lakeview</t>
  </si>
  <si>
    <t>230-800-7525-Loan Interest - Lakeview</t>
  </si>
  <si>
    <t>G02002 - Business Oregon - Drinking Water</t>
  </si>
  <si>
    <t>USDA RUS - Water Revenue Loan - RUS 92-05</t>
  </si>
  <si>
    <t>USDA RUS 91-03</t>
  </si>
  <si>
    <t>110-1110--ALLOCATED CASH</t>
  </si>
  <si>
    <t>110-1115--Cash in Bank - LGIP</t>
  </si>
  <si>
    <t>110-1118--Cash in Bank - Court</t>
  </si>
  <si>
    <t>110-1120--Petty Cash</t>
  </si>
  <si>
    <t>110-1250--Due from Other Funds</t>
  </si>
  <si>
    <t>110-1510--Accounts Receivable</t>
  </si>
  <si>
    <t>110-1520--Taxes Receivable</t>
  </si>
  <si>
    <t>110-1620--Inventory</t>
  </si>
  <si>
    <t>110-1710--Land</t>
  </si>
  <si>
    <t>110-1720--Buildings &amp; Facilities</t>
  </si>
  <si>
    <t>110-1730--Equipment &amp; Furnishings</t>
  </si>
  <si>
    <t>110-1740--Vehicles &amp; Rolling Stock</t>
  </si>
  <si>
    <t>110-1750--Infrastructure</t>
  </si>
  <si>
    <t>110-1795--Construction in Progress</t>
  </si>
  <si>
    <t>110-1820--AD - Buildings &amp; Facilities</t>
  </si>
  <si>
    <t>110-1830--AD - Equipment &amp; Furnishings</t>
  </si>
  <si>
    <t>110-1840--AD - Vehicles &amp; Rolling Stock</t>
  </si>
  <si>
    <t>110-1850--AD - Infrastructure</t>
  </si>
  <si>
    <t>110-1950--Deferred Outflows of Resources</t>
  </si>
  <si>
    <t>110-2125--Accounts Payable</t>
  </si>
  <si>
    <t>110-2205--Wages Payable</t>
  </si>
  <si>
    <t>110-2210--Payroll Taxes Payable</t>
  </si>
  <si>
    <t>110-2245--Health Insurance Payable</t>
  </si>
  <si>
    <t>110-2250--Retirement Payable</t>
  </si>
  <si>
    <t>110-2255--Deferred Comp Payable</t>
  </si>
  <si>
    <t>110-2510--Bail Held</t>
  </si>
  <si>
    <t>110-2515--CET Tax Collected</t>
  </si>
  <si>
    <t>110-2525--Other Deposits</t>
  </si>
  <si>
    <t>110-2725--Long Term Debt - Due in 1yr</t>
  </si>
  <si>
    <t>110-2750--Long Term Debt</t>
  </si>
  <si>
    <t>110-2950--Deferred Inflows of Resources</t>
  </si>
  <si>
    <t>110-3100--Beginning Fund Balance</t>
  </si>
  <si>
    <t>110-3250--Current Year Change in Fund Ba</t>
  </si>
  <si>
    <t>110-3275--GASB - Fixed Assets</t>
  </si>
  <si>
    <t>110-3277--GAAP - Long Term Debt</t>
  </si>
  <si>
    <t>110-3300--Ending Fund Balance</t>
  </si>
  <si>
    <t>220-1110--ALLOCATED CASH</t>
  </si>
  <si>
    <t>220-1115--Cash in Bank - LGIP</t>
  </si>
  <si>
    <t>220-1510--Accounts Receivable</t>
  </si>
  <si>
    <t>220-1620--Inventory</t>
  </si>
  <si>
    <t>220-1710--Land</t>
  </si>
  <si>
    <t>220-1720--Buildings &amp; Facilities</t>
  </si>
  <si>
    <t>220-1730--Equipment &amp; Furnishings</t>
  </si>
  <si>
    <t>220-1740--Vehicles &amp; Rolling Stock</t>
  </si>
  <si>
    <t>220-1795--Construction in Progress</t>
  </si>
  <si>
    <t>220-1820--AD - Buildings &amp; Facilities</t>
  </si>
  <si>
    <t>220-1830--AD - Equipment &amp; Furnishings</t>
  </si>
  <si>
    <t>220-1840--AD - Vehicles &amp; Rolling Stock</t>
  </si>
  <si>
    <t>220-2125--Accounts Payable</t>
  </si>
  <si>
    <t>220-2205--Wages Payable</t>
  </si>
  <si>
    <t>220-2210--Payroll Taxes Payable</t>
  </si>
  <si>
    <t>220-2245--Health Insurance Payable</t>
  </si>
  <si>
    <t>220-2250--Retirement Payable</t>
  </si>
  <si>
    <t>220-2255--Deferred Comp Payable</t>
  </si>
  <si>
    <t>220-3100--Beginning Fund Balance</t>
  </si>
  <si>
    <t>220-3250--Current Year Change in Fund Ba</t>
  </si>
  <si>
    <t>220-3275--GASB - Fixed Assets</t>
  </si>
  <si>
    <t>220-3300--Ending Fund Balance</t>
  </si>
  <si>
    <t>230-1110--ALLOCATED CASH</t>
  </si>
  <si>
    <t>230-1115--Cash in Bank - LGIP</t>
  </si>
  <si>
    <t>230-1250--Due from Other Funds</t>
  </si>
  <si>
    <t>230-1510--Accounts Receivable</t>
  </si>
  <si>
    <t>230-1530--Grants Receivable</t>
  </si>
  <si>
    <t>230-1540--Loans Receivable</t>
  </si>
  <si>
    <t>230-1620--Inventory</t>
  </si>
  <si>
    <t>230-1710--Land</t>
  </si>
  <si>
    <t>230-1720--Buildings &amp; Facilities</t>
  </si>
  <si>
    <t>230-1730--Equipment &amp; Furnishings</t>
  </si>
  <si>
    <t>230-1740--Vehicles &amp; Rolling Stock</t>
  </si>
  <si>
    <t>230-1750--Infrastructure</t>
  </si>
  <si>
    <t>230-1795--Construction in Progress</t>
  </si>
  <si>
    <t>230-1820--AD - Buildings &amp; Facilities</t>
  </si>
  <si>
    <t>230-1830--AD - Equipment &amp; Furnishings</t>
  </si>
  <si>
    <t>230-1840--AD - Vehicles &amp; Rolling Stock</t>
  </si>
  <si>
    <t>230-1850--AD - Infrastructure</t>
  </si>
  <si>
    <t>230-1950--Deferred Outflows of Resources</t>
  </si>
  <si>
    <t>230-2125--Accounts Payable</t>
  </si>
  <si>
    <t>230-2205--Wages Payable</t>
  </si>
  <si>
    <t>230-2210--Payroll Taxes Payable</t>
  </si>
  <si>
    <t>230-2245--Health Insurance Payable</t>
  </si>
  <si>
    <t>230-2250--Retirement Payable</t>
  </si>
  <si>
    <t>230-2255--Deferred Comp Payable</t>
  </si>
  <si>
    <t>230-2450--Due to Other Funds</t>
  </si>
  <si>
    <t>230-2520--Utility Deposits</t>
  </si>
  <si>
    <t>230-2725--Long Term Debt - Due in 1yr</t>
  </si>
  <si>
    <t>230-2750--Long Term Debt</t>
  </si>
  <si>
    <t>230-2950--Deferred Inflows of Resources</t>
  </si>
  <si>
    <t>230-3100--Beginning Fund Balance</t>
  </si>
  <si>
    <t>230-3250--Current Year Change in Fund Ba</t>
  </si>
  <si>
    <t>230-3275--GASB - Fixed Assets</t>
  </si>
  <si>
    <t>230-3277--GAAP - Long Term Debt</t>
  </si>
  <si>
    <t>230-3300--Ending Fund Balance</t>
  </si>
  <si>
    <t>240-1110--ALLOCATED CASH</t>
  </si>
  <si>
    <t>240-1115--Cash in Bank - LGIP</t>
  </si>
  <si>
    <t>240-1510--Accounts Receivable</t>
  </si>
  <si>
    <t>240-1530--Grants Receivable</t>
  </si>
  <si>
    <t>240-1540--Loans Receivable</t>
  </si>
  <si>
    <t>240-1620--Inventory</t>
  </si>
  <si>
    <t>240-1710--Land</t>
  </si>
  <si>
    <t>240-1720--Buildings &amp; Facilities</t>
  </si>
  <si>
    <t>240-1730--Equipment &amp; Furnishings</t>
  </si>
  <si>
    <t>240-1740--Vehicles &amp; Rolling Stock</t>
  </si>
  <si>
    <t>240-1750--Infrastructure</t>
  </si>
  <si>
    <t>240-1795--Construction in Progress</t>
  </si>
  <si>
    <t>240-1820--AD - Buildings &amp; Facilities</t>
  </si>
  <si>
    <t>240-1830--AD - Equipment &amp; Furnishings</t>
  </si>
  <si>
    <t>240-1840--AD - Vehicles &amp; Rolling Stock</t>
  </si>
  <si>
    <t>240-1850--AD - Infrastructure</t>
  </si>
  <si>
    <t>240-1950--Deferred Outflows of Resources</t>
  </si>
  <si>
    <t>240-2125--Accounts Payable</t>
  </si>
  <si>
    <t>240-2205--Wages Payable</t>
  </si>
  <si>
    <t>240-2210--Payroll Taxes Payable</t>
  </si>
  <si>
    <t>240-2245--Health Insurance Payable</t>
  </si>
  <si>
    <t>240-2250--Retirement Payable</t>
  </si>
  <si>
    <t>240-2255--Deferred Comp Payable</t>
  </si>
  <si>
    <t>240-2450--Due to Other Funds</t>
  </si>
  <si>
    <t>240-2725--Long Term Debt - Due in 1yr</t>
  </si>
  <si>
    <t>240-2750--Long Term Debt</t>
  </si>
  <si>
    <t>240-2950--Deferred Inflows of Resources</t>
  </si>
  <si>
    <t>240-3100--Beginning Fund Balance</t>
  </si>
  <si>
    <t>240-3250--Current Year Change in Fund Ba</t>
  </si>
  <si>
    <t>240-3275--GASB - Fixed Assets</t>
  </si>
  <si>
    <t>240-3277--GAAP - Long Term Debt</t>
  </si>
  <si>
    <t>240-3300--Ending Fund Balance</t>
  </si>
  <si>
    <t>312-1110--ALLOCATED CASH</t>
  </si>
  <si>
    <t>312-1115--Cash in Bank - LGIP</t>
  </si>
  <si>
    <t>312-1510--Accounts Receivable</t>
  </si>
  <si>
    <t>312-1620--Inventory</t>
  </si>
  <si>
    <t>312-1710--Land</t>
  </si>
  <si>
    <t>312-1720--Buildings &amp; Facilities</t>
  </si>
  <si>
    <t>312-1730--Equipment &amp; Furnishings</t>
  </si>
  <si>
    <t>312-1740--Vehicles &amp; Rolling Stock</t>
  </si>
  <si>
    <t>312-1750--Infrastructure</t>
  </si>
  <si>
    <t>312-1795--Construction in Progress</t>
  </si>
  <si>
    <t>312-1820--AD - Buildings &amp; Facilities</t>
  </si>
  <si>
    <t>312-1830--AD - Equipment &amp; Furnishings</t>
  </si>
  <si>
    <t>312-1840--AD - Vehicles &amp; Rolling Stock</t>
  </si>
  <si>
    <t>312-1850--AD - Infrastructure</t>
  </si>
  <si>
    <t>312-2125--Accounts Payable</t>
  </si>
  <si>
    <t>312-2205--Wages Payable</t>
  </si>
  <si>
    <t>312-2210--Payroll Taxes Payable</t>
  </si>
  <si>
    <t>312-2245--Health Insurance Payable</t>
  </si>
  <si>
    <t>312-2250--Retirement Payable</t>
  </si>
  <si>
    <t>312-2255--Deferred Comp Payable</t>
  </si>
  <si>
    <t>312-2450--Due to Other Funds</t>
  </si>
  <si>
    <t>312-3100--Beginning Fund Balance</t>
  </si>
  <si>
    <t>312-3250--Current Year Change in Fund Ba</t>
  </si>
  <si>
    <t>312-3275--GASB - Fixed Assets</t>
  </si>
  <si>
    <t>312-3300--Ending Fund Balance</t>
  </si>
  <si>
    <t>314-1110--ALLOCATED CASH</t>
  </si>
  <si>
    <t>314-1116--Cash in Bank - BBJ Checking</t>
  </si>
  <si>
    <t>314-1117--Blackberry Jam CD</t>
  </si>
  <si>
    <t>314-1510--Accounts Receivable</t>
  </si>
  <si>
    <t>314-2125--Accounts Payable</t>
  </si>
  <si>
    <t>314-3100--Beginning Fund Balance</t>
  </si>
  <si>
    <t>314-3250--Current Year Change in Fund Ba</t>
  </si>
  <si>
    <t>314-3300--Ending Fund Balance</t>
  </si>
  <si>
    <t>410-1110--ALLOCATED CASH</t>
  </si>
  <si>
    <t>410-1115--Cash in Bank - LGIP</t>
  </si>
  <si>
    <t>410-1510--Accounts Receivable</t>
  </si>
  <si>
    <t>410-2125--Accounts Payable</t>
  </si>
  <si>
    <t>410-3100--Beginning Fund Balance</t>
  </si>
  <si>
    <t>410-3250--Current Year Change in Fund Ba</t>
  </si>
  <si>
    <t>410-3400--Ending Fund Balance</t>
  </si>
  <si>
    <t>412-1110--ALLOCATED CASH</t>
  </si>
  <si>
    <t>412-1115--Cash in Bank - LGIP</t>
  </si>
  <si>
    <t>412-1510--Accounts Receivable</t>
  </si>
  <si>
    <t>412-2125--Accounts Payable</t>
  </si>
  <si>
    <t>412-3100--Beginning Fund Balance</t>
  </si>
  <si>
    <t>412-3250--Current Year Change in Fund Ba</t>
  </si>
  <si>
    <t>412-3400--Ending Fund Balance</t>
  </si>
  <si>
    <t>417-1110--ALLOCATED CASH</t>
  </si>
  <si>
    <t>417-1115--Cash in Bank - LGIP</t>
  </si>
  <si>
    <t>417-1510--Accounts Receivable</t>
  </si>
  <si>
    <t>417-2125--Accounts Payable</t>
  </si>
  <si>
    <t>417-3100--Beginning Fund Balance</t>
  </si>
  <si>
    <t>417-3250--Current Year Change in Fund Ba</t>
  </si>
  <si>
    <t>417-3300--Ending Fund Balance</t>
  </si>
  <si>
    <t>430-1110--ALLOCATED CASH</t>
  </si>
  <si>
    <t>430-1115--Cash in Bank - LGIP</t>
  </si>
  <si>
    <t>430-1510--Accounts Receivable</t>
  </si>
  <si>
    <t>430-2125--Accounts Payable</t>
  </si>
  <si>
    <t>430-3100--Beginning Fund Balance</t>
  </si>
  <si>
    <t>430-3250--Current Year Change in Fund Ba</t>
  </si>
  <si>
    <t>430-3400--Ending Fund Balance</t>
  </si>
  <si>
    <t>440-1110--ALLOCATED CASH</t>
  </si>
  <si>
    <t>440-1115--Cash in Bank - LGIP</t>
  </si>
  <si>
    <t>440-2125--Accounts Payable</t>
  </si>
  <si>
    <t>440-3100--Beginning Fund Balance</t>
  </si>
  <si>
    <t>440-3250--Current Year Change in Fund Ba</t>
  </si>
  <si>
    <t>440-3400--Ending Fund Balance</t>
  </si>
  <si>
    <t>445-1110--ALLOCATED CASH</t>
  </si>
  <si>
    <t>445-1115--Cash in Bank - LGIP</t>
  </si>
  <si>
    <t>445-1510--Accounts Receivable</t>
  </si>
  <si>
    <t>445-1610--Accounts Receivable</t>
  </si>
  <si>
    <t>445-2125--Accounts Payable</t>
  </si>
  <si>
    <t>445-3100--Beginning Fund Balance</t>
  </si>
  <si>
    <t>445-3250--Current Year Change in Fund Ba</t>
  </si>
  <si>
    <t>445-3400--Ending Fund Balance</t>
  </si>
  <si>
    <t>520-1110--ALLOCATED CASH</t>
  </si>
  <si>
    <t>520-1510--Accounts Receivable</t>
  </si>
  <si>
    <t>520-2125--Accounts Payable</t>
  </si>
  <si>
    <t>520-3100--Beginning Fund Balance</t>
  </si>
  <si>
    <t>520-3250--Current Year Change in Fund Ba</t>
  </si>
  <si>
    <t>520-3300--Ending Fund Balance</t>
  </si>
  <si>
    <t>521-1110--ALLOCATED CASH</t>
  </si>
  <si>
    <t>521-1510--Accounts Receivable</t>
  </si>
  <si>
    <t>521-2125--Accounts Payable</t>
  </si>
  <si>
    <t>521-3100--Beginning Fund Balance</t>
  </si>
  <si>
    <t>521-3250--Current Year Change in Fund Ba</t>
  </si>
  <si>
    <t>521-3300--Ending Fund Balance</t>
  </si>
  <si>
    <t>550-1110--ALLOCATED CASH</t>
  </si>
  <si>
    <t>550-1510--Accounts Receivable</t>
  </si>
  <si>
    <t>550-2125--Accounts Payable</t>
  </si>
  <si>
    <t>550-3100--Beginning Fund Balance</t>
  </si>
  <si>
    <t>550-3250--Current Year Change in Fund Ba</t>
  </si>
  <si>
    <t>550-3300--Ending Fund Balance</t>
  </si>
  <si>
    <t>555-1110--ALLOCATED CASH</t>
  </si>
  <si>
    <t>555-1115--Cash in Bank - LGIP</t>
  </si>
  <si>
    <t>555-1510--Accounts Receivable</t>
  </si>
  <si>
    <t>555-2125--Accounts Payable</t>
  </si>
  <si>
    <t>555-3100--Beginning Fund Balance</t>
  </si>
  <si>
    <t>555-3250--Current Year Change in Fund Ba</t>
  </si>
  <si>
    <t>555-3300--Ending Fund Balance</t>
  </si>
  <si>
    <t>999-1110--CASH ALLOCATED TO FUNDS</t>
  </si>
  <si>
    <t>999-1111--CASH IN BANK - CHECKING</t>
  </si>
  <si>
    <t>999-1112--CASH IN BANK - XPRESS DEP</t>
  </si>
  <si>
    <t>999-1115--CASH IN BANK - LGIP</t>
  </si>
  <si>
    <t>999-1175--UTILITY CASH CLEARING</t>
  </si>
  <si>
    <t>Difference in projections</t>
  </si>
  <si>
    <t xml:space="preserve"> FY 21/22
Approved</t>
  </si>
  <si>
    <t>Sum of FY 21/22
Approved</t>
  </si>
  <si>
    <t>FY 21/22 
Recommended</t>
  </si>
  <si>
    <t>$ Change to adopted</t>
  </si>
  <si>
    <t>Attachment A</t>
  </si>
  <si>
    <t xml:space="preserve"> FY 20/21 Amended as of 6/8/21</t>
  </si>
  <si>
    <t xml:space="preserve"> Revised appropriation</t>
  </si>
  <si>
    <t>Transfer of appropriations - Detail schedule by account</t>
  </si>
  <si>
    <t>Transfer of appropriations - Summary schedule by department</t>
  </si>
  <si>
    <t xml:space="preserve"> FY 21/22 
Recommended</t>
  </si>
  <si>
    <t>Sum of $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</si>
</sst>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00%;[Red]\(0.00%\);\-"/>
    <numFmt numFmtId="165" formatCode="0.0%"/>
    <numFmt numFmtId="166" formatCode="&quot;$&quot;#,##0"/>
  </numFmts>
  <fonts count="14" x14ac:knownFonts="1">
    <font>
      <sz val="11"/>
      <color theme="1"/>
      <name val="Segoe UI Semilight"/>
      <family val="2"/>
    </font>
    <font>
      <b/>
      <sz val="9"/>
      <color indexed="81"/>
      <name val="Tahoma"/>
      <family val="2"/>
    </font>
    <font>
      <sz val="9"/>
      <color indexed="81"/>
      <name val="Tahoma"/>
      <family val="2"/>
    </font>
    <font>
      <b/>
      <sz val="11"/>
      <color theme="1"/>
      <name val="Segoe UI Semilight"/>
      <family val="2"/>
    </font>
    <font>
      <sz val="11"/>
      <color theme="0" tint="-0.14999847407452621"/>
      <name val="Segoe UI Semilight"/>
      <family val="2"/>
    </font>
    <font>
      <sz val="11"/>
      <name val="Segoe UI Semilight"/>
      <family val="2"/>
    </font>
    <font>
      <sz val="11"/>
      <color theme="1"/>
      <name val="Segoe UI Semilight"/>
      <family val="2"/>
    </font>
    <font>
      <sz val="10"/>
      <color theme="1"/>
      <name val="Segoe UI Semilight"/>
      <family val="2"/>
    </font>
    <font>
      <b/>
      <sz val="10"/>
      <color theme="1"/>
      <name val="Segoe UI Semilight"/>
      <family val="2"/>
    </font>
    <font>
      <sz val="9"/>
      <color theme="1"/>
      <name val="Segoe UI Semilight"/>
      <family val="2"/>
    </font>
    <font>
      <b/>
      <sz val="9"/>
      <color theme="1"/>
      <name val="Segoe UI Semilight"/>
      <family val="2"/>
    </font>
    <font>
      <sz val="8"/>
      <name val="Segoe UI Semilight"/>
      <family val="2"/>
    </font>
    <font>
      <u/>
      <sz val="10"/>
      <color theme="1"/>
      <name val="Segoe UI Semilight"/>
      <family val="2"/>
    </font>
    <font>
      <b/>
      <sz val="14"/>
      <color theme="1"/>
      <name val="Segoe UI Semilight"/>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bottom style="thin">
        <color theme="0" tint="-0.34998626667073579"/>
      </bottom>
      <diagonal/>
    </border>
    <border>
      <left/>
      <right/>
      <top style="thin">
        <color theme="0" tint="-0.34998626667073579"/>
      </top>
      <bottom/>
      <diagonal/>
    </border>
    <border>
      <left/>
      <right/>
      <top/>
      <bottom style="thin">
        <color indexed="64"/>
      </bottom>
      <diagonal/>
    </border>
    <border>
      <left/>
      <right/>
      <top style="thin">
        <color auto="1"/>
      </top>
      <bottom style="thin">
        <color auto="1"/>
      </bottom>
      <diagonal/>
    </border>
    <border>
      <left/>
      <right/>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ouble">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143">
    <xf numFmtId="0" fontId="0" fillId="0" borderId="0" xfId="0"/>
    <xf numFmtId="0" fontId="0" fillId="0" borderId="0" xfId="0" applyAlignment="1">
      <alignment horizontal="center"/>
    </xf>
    <xf numFmtId="3" fontId="0" fillId="0" borderId="0" xfId="0" applyNumberFormat="1"/>
    <xf numFmtId="0" fontId="3" fillId="0" borderId="0" xfId="0" applyFont="1" applyAlignment="1">
      <alignment horizontal="center"/>
    </xf>
    <xf numFmtId="14" fontId="3" fillId="0" borderId="0" xfId="0" applyNumberFormat="1" applyFont="1" applyAlignment="1">
      <alignment horizontal="center"/>
    </xf>
    <xf numFmtId="4" fontId="0" fillId="0" borderId="0" xfId="0" applyNumberFormat="1"/>
    <xf numFmtId="14" fontId="0" fillId="0" borderId="0" xfId="0" applyNumberFormat="1"/>
    <xf numFmtId="14" fontId="0" fillId="2" borderId="0" xfId="0" applyNumberFormat="1" applyFill="1"/>
    <xf numFmtId="0" fontId="3" fillId="0" borderId="0" xfId="0" applyFont="1"/>
    <xf numFmtId="3" fontId="0" fillId="0" borderId="0" xfId="0" applyNumberFormat="1" applyAlignment="1">
      <alignment horizontal="center"/>
    </xf>
    <xf numFmtId="10" fontId="0" fillId="0" borderId="0" xfId="0" applyNumberFormat="1"/>
    <xf numFmtId="0" fontId="0" fillId="0" borderId="0" xfId="0" applyAlignment="1" applyProtection="1">
      <alignment horizontal="center"/>
      <protection locked="0"/>
    </xf>
    <xf numFmtId="3" fontId="0" fillId="0" borderId="0" xfId="0" applyNumberFormat="1" applyProtection="1">
      <protection locked="0"/>
    </xf>
    <xf numFmtId="0" fontId="0" fillId="0" borderId="0" xfId="0" applyAlignment="1">
      <alignment horizontal="center" vertical="top" wrapText="1"/>
    </xf>
    <xf numFmtId="0" fontId="3" fillId="3" borderId="1" xfId="0" applyFont="1" applyFill="1" applyBorder="1" applyAlignment="1">
      <alignment horizontal="center" vertical="top" wrapText="1"/>
    </xf>
    <xf numFmtId="38" fontId="0" fillId="0" borderId="0" xfId="0" applyNumberFormat="1"/>
    <xf numFmtId="38" fontId="3" fillId="3" borderId="2" xfId="0" applyNumberFormat="1" applyFont="1" applyFill="1" applyBorder="1"/>
    <xf numFmtId="0" fontId="0" fillId="0" borderId="0" xfId="0" applyAlignment="1">
      <alignment vertical="top"/>
    </xf>
    <xf numFmtId="0" fontId="0" fillId="0" borderId="0" xfId="0" applyAlignment="1">
      <alignment vertical="top" wrapText="1"/>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wrapText="1"/>
    </xf>
    <xf numFmtId="0" fontId="5" fillId="0" borderId="0" xfId="0" applyFont="1" applyAlignment="1">
      <alignment horizontal="left" vertical="top" wrapText="1"/>
    </xf>
    <xf numFmtId="0" fontId="5" fillId="4" borderId="0" xfId="0" applyFont="1" applyFill="1" applyAlignment="1">
      <alignment horizontal="left" vertical="top"/>
    </xf>
    <xf numFmtId="0" fontId="5" fillId="4" borderId="0" xfId="0" applyFont="1" applyFill="1" applyAlignment="1">
      <alignment horizontal="center" vertical="top"/>
    </xf>
    <xf numFmtId="0" fontId="5" fillId="4" borderId="0" xfId="0" applyFont="1" applyFill="1" applyAlignment="1">
      <alignment horizontal="left" vertical="top" indent="1"/>
    </xf>
    <xf numFmtId="3" fontId="5" fillId="5" borderId="0" xfId="0" applyNumberFormat="1" applyFont="1" applyFill="1" applyAlignment="1">
      <alignment horizontal="center" vertical="top"/>
    </xf>
    <xf numFmtId="3" fontId="5" fillId="4" borderId="0" xfId="0" applyNumberFormat="1" applyFont="1" applyFill="1" applyAlignment="1">
      <alignment horizontal="center" vertical="top"/>
    </xf>
    <xf numFmtId="0" fontId="3" fillId="0" borderId="0" xfId="0" applyFont="1" applyAlignment="1">
      <alignment vertical="top" wrapText="1"/>
    </xf>
    <xf numFmtId="0" fontId="0" fillId="0" borderId="0" xfId="0" applyAlignment="1">
      <alignment horizontal="center" vertical="top"/>
    </xf>
    <xf numFmtId="3" fontId="0" fillId="2" borderId="0" xfId="0" applyNumberFormat="1" applyFill="1" applyProtection="1">
      <protection locked="0"/>
    </xf>
    <xf numFmtId="0" fontId="0" fillId="0" borderId="0" xfId="0" pivotButton="1"/>
    <xf numFmtId="0" fontId="0" fillId="2" borderId="0" xfId="0" applyFill="1"/>
    <xf numFmtId="3" fontId="0" fillId="2" borderId="0" xfId="0" applyNumberFormat="1" applyFill="1"/>
    <xf numFmtId="0" fontId="0" fillId="0" borderId="0" xfId="0" pivotButton="1" applyAlignment="1">
      <alignment horizontal="center" vertical="top" wrapText="1"/>
    </xf>
    <xf numFmtId="0" fontId="0" fillId="0" borderId="0" xfId="0" pivotButton="1" applyAlignment="1">
      <alignment horizontal="center" vertical="top"/>
    </xf>
    <xf numFmtId="0" fontId="4" fillId="0" borderId="0" xfId="0" pivotButton="1" applyFont="1" applyAlignment="1">
      <alignment horizontal="center" vertical="top"/>
    </xf>
    <xf numFmtId="38" fontId="5" fillId="5" borderId="0" xfId="0" applyNumberFormat="1" applyFont="1" applyFill="1" applyAlignment="1">
      <alignment horizontal="center" vertical="top"/>
    </xf>
    <xf numFmtId="164" fontId="5" fillId="5" borderId="0" xfId="1" applyNumberFormat="1" applyFont="1" applyFill="1" applyAlignment="1">
      <alignment horizontal="center" vertical="top"/>
    </xf>
    <xf numFmtId="0" fontId="0" fillId="0" borderId="0" xfId="0" applyAlignment="1">
      <alignment horizontal="left"/>
    </xf>
    <xf numFmtId="165" fontId="0" fillId="0" borderId="0" xfId="0" applyNumberFormat="1"/>
    <xf numFmtId="0" fontId="3" fillId="0" borderId="0" xfId="0" applyFont="1" applyAlignment="1">
      <alignment horizontal="left"/>
    </xf>
    <xf numFmtId="9" fontId="5" fillId="4" borderId="0" xfId="0" applyNumberFormat="1" applyFont="1" applyFill="1" applyAlignment="1">
      <alignment horizontal="center" vertical="top"/>
    </xf>
    <xf numFmtId="10" fontId="5" fillId="4" borderId="0" xfId="0" applyNumberFormat="1" applyFont="1" applyFill="1" applyAlignment="1">
      <alignment horizontal="center" vertical="top"/>
    </xf>
    <xf numFmtId="166" fontId="0" fillId="0" borderId="0" xfId="0" applyNumberFormat="1"/>
    <xf numFmtId="6" fontId="0" fillId="0" borderId="0" xfId="0" applyNumberFormat="1"/>
    <xf numFmtId="6" fontId="0" fillId="0" borderId="0" xfId="0" applyNumberFormat="1" applyAlignment="1">
      <alignment horizontal="right"/>
    </xf>
    <xf numFmtId="1" fontId="0" fillId="0" borderId="0" xfId="0" applyNumberFormat="1"/>
    <xf numFmtId="166" fontId="0" fillId="0" borderId="0" xfId="2" applyNumberFormat="1" applyFont="1"/>
    <xf numFmtId="1" fontId="0" fillId="2" borderId="0" xfId="0" applyNumberFormat="1" applyFill="1"/>
    <xf numFmtId="8" fontId="0" fillId="0" borderId="0" xfId="0" applyNumberFormat="1"/>
    <xf numFmtId="8" fontId="0" fillId="0" borderId="0" xfId="0" applyNumberFormat="1" applyAlignment="1">
      <alignment horizontal="right"/>
    </xf>
    <xf numFmtId="0" fontId="0" fillId="0" borderId="0" xfId="0" applyAlignment="1">
      <alignment horizontal="right"/>
    </xf>
    <xf numFmtId="9" fontId="0" fillId="0" borderId="0" xfId="0" applyNumberFormat="1"/>
    <xf numFmtId="4" fontId="0" fillId="0" borderId="0" xfId="0" applyNumberFormat="1" applyAlignment="1">
      <alignment horizontal="right"/>
    </xf>
    <xf numFmtId="3" fontId="0" fillId="0" borderId="0" xfId="0" applyNumberFormat="1" applyAlignment="1">
      <alignment vertical="top"/>
    </xf>
    <xf numFmtId="0" fontId="0" fillId="0" borderId="0" xfId="0" pivotButton="1" applyAlignment="1">
      <alignment vertical="top"/>
    </xf>
    <xf numFmtId="0" fontId="0" fillId="0" borderId="0" xfId="0" applyAlignment="1">
      <alignment horizontal="left" vertical="top"/>
    </xf>
    <xf numFmtId="166" fontId="0" fillId="0" borderId="0" xfId="0" applyNumberFormat="1" applyAlignment="1">
      <alignment vertical="top"/>
    </xf>
    <xf numFmtId="0" fontId="0" fillId="0" borderId="0" xfId="0" applyAlignment="1">
      <alignment wrapText="1"/>
    </xf>
    <xf numFmtId="6" fontId="0" fillId="0" borderId="0" xfId="0" applyNumberFormat="1" applyAlignment="1">
      <alignment horizontal="center" vertical="top"/>
    </xf>
    <xf numFmtId="6" fontId="0" fillId="0" borderId="0" xfId="0" applyNumberFormat="1" applyAlignment="1">
      <alignment horizontal="center" vertical="top" wrapText="1"/>
    </xf>
    <xf numFmtId="166" fontId="0" fillId="0" borderId="0" xfId="0" applyNumberFormat="1" applyAlignment="1">
      <alignment horizontal="left" vertical="top" wrapText="1"/>
    </xf>
    <xf numFmtId="0" fontId="0" fillId="0" borderId="0" xfId="0" applyAlignment="1">
      <alignment horizontal="left" vertical="top" wrapText="1"/>
    </xf>
    <xf numFmtId="166" fontId="0" fillId="0" borderId="0" xfId="0" applyNumberFormat="1" applyAlignment="1">
      <alignment horizontal="center" vertical="top" wrapText="1"/>
    </xf>
    <xf numFmtId="3" fontId="0" fillId="0" borderId="0" xfId="0" applyNumberFormat="1" applyAlignment="1">
      <alignment horizontal="center" vertical="top" wrapText="1"/>
    </xf>
    <xf numFmtId="3" fontId="0" fillId="5" borderId="0" xfId="0" applyNumberFormat="1" applyFill="1" applyAlignment="1">
      <alignment horizontal="center" vertical="top"/>
    </xf>
    <xf numFmtId="14" fontId="3" fillId="0" borderId="0" xfId="0" applyNumberFormat="1" applyFont="1" applyAlignment="1">
      <alignment horizontal="right"/>
    </xf>
    <xf numFmtId="3" fontId="0" fillId="0" borderId="0" xfId="0" applyNumberFormat="1" applyAlignment="1">
      <alignment horizontal="right" wrapText="1"/>
    </xf>
    <xf numFmtId="3" fontId="5" fillId="0" borderId="0" xfId="0" applyNumberFormat="1" applyFont="1" applyAlignment="1">
      <alignment horizontal="right" vertical="top"/>
    </xf>
    <xf numFmtId="3" fontId="0" fillId="0" borderId="0" xfId="0" applyNumberFormat="1" applyAlignment="1">
      <alignment horizontal="right"/>
    </xf>
    <xf numFmtId="3" fontId="0" fillId="2" borderId="0" xfId="0" applyNumberFormat="1" applyFill="1" applyAlignment="1">
      <alignment horizontal="right"/>
    </xf>
    <xf numFmtId="14" fontId="0" fillId="0" borderId="0" xfId="0" applyNumberFormat="1" applyAlignment="1">
      <alignment horizontal="right"/>
    </xf>
    <xf numFmtId="3" fontId="0" fillId="0" borderId="0" xfId="0" applyNumberFormat="1" applyAlignment="1" applyProtection="1">
      <alignment horizontal="right"/>
      <protection locked="0"/>
    </xf>
    <xf numFmtId="3" fontId="0" fillId="2" borderId="0" xfId="0" applyNumberFormat="1" applyFill="1" applyAlignment="1" applyProtection="1">
      <alignment horizontal="right"/>
      <protection locked="0"/>
    </xf>
    <xf numFmtId="3" fontId="5" fillId="4" borderId="0" xfId="0" applyNumberFormat="1" applyFont="1" applyFill="1" applyAlignment="1">
      <alignment horizontal="right" vertical="top"/>
    </xf>
    <xf numFmtId="0" fontId="7" fillId="0" borderId="0" xfId="0" pivotButton="1" applyFont="1"/>
    <xf numFmtId="0" fontId="7" fillId="0" borderId="0" xfId="0" applyFont="1"/>
    <xf numFmtId="0" fontId="8" fillId="0" borderId="0" xfId="0" pivotButton="1" applyFont="1" applyAlignment="1">
      <alignment horizontal="center" vertical="top" wrapText="1"/>
    </xf>
    <xf numFmtId="0" fontId="8" fillId="0" borderId="0" xfId="0" applyFont="1" applyAlignment="1">
      <alignment horizontal="center" vertical="top" wrapText="1"/>
    </xf>
    <xf numFmtId="3" fontId="7" fillId="0" borderId="0" xfId="0" applyNumberFormat="1" applyFont="1"/>
    <xf numFmtId="10" fontId="7" fillId="0" borderId="0" xfId="0" applyNumberFormat="1" applyFont="1"/>
    <xf numFmtId="3" fontId="0" fillId="2" borderId="0" xfId="0" applyNumberFormat="1" applyFill="1" applyAlignment="1">
      <alignment horizontal="right" wrapText="1"/>
    </xf>
    <xf numFmtId="0" fontId="0" fillId="0" borderId="0" xfId="0" pivotButton="1" applyAlignment="1">
      <alignment vertical="top" wrapText="1"/>
    </xf>
    <xf numFmtId="3" fontId="0" fillId="0" borderId="0" xfId="0" applyNumberFormat="1" applyAlignment="1">
      <alignment vertical="top" wrapText="1"/>
    </xf>
    <xf numFmtId="0" fontId="9" fillId="0" borderId="0" xfId="0" applyFont="1"/>
    <xf numFmtId="0" fontId="10" fillId="0" borderId="0" xfId="0" applyFont="1"/>
    <xf numFmtId="3" fontId="9" fillId="0" borderId="3" xfId="0" applyNumberFormat="1" applyFont="1" applyBorder="1"/>
    <xf numFmtId="0" fontId="10" fillId="0" borderId="0" xfId="0" applyFont="1" applyAlignment="1">
      <alignment horizontal="right" indent="1"/>
    </xf>
    <xf numFmtId="3" fontId="9" fillId="0" borderId="4" xfId="0" applyNumberFormat="1" applyFont="1" applyBorder="1"/>
    <xf numFmtId="0" fontId="9" fillId="0" borderId="0" xfId="0" applyFont="1" applyAlignment="1">
      <alignment horizontal="left"/>
    </xf>
    <xf numFmtId="0" fontId="10" fillId="0" borderId="0" xfId="0" applyFont="1" applyAlignment="1">
      <alignment horizontal="left"/>
    </xf>
    <xf numFmtId="0" fontId="9" fillId="0" borderId="0" xfId="0" applyFont="1" applyAlignment="1">
      <alignment horizontal="center"/>
    </xf>
    <xf numFmtId="0" fontId="10" fillId="0" borderId="0" xfId="0" applyFont="1" applyAlignment="1">
      <alignment horizontal="right"/>
    </xf>
    <xf numFmtId="3" fontId="9" fillId="0" borderId="3" xfId="0" applyNumberFormat="1" applyFont="1" applyBorder="1" applyAlignment="1">
      <alignment horizontal="right"/>
    </xf>
    <xf numFmtId="3" fontId="9" fillId="0" borderId="5" xfId="0" applyNumberFormat="1" applyFont="1" applyBorder="1" applyAlignment="1">
      <alignment horizontal="right"/>
    </xf>
    <xf numFmtId="0" fontId="9" fillId="0" borderId="6" xfId="0" applyFont="1" applyBorder="1" applyAlignment="1">
      <alignment horizontal="left" indent="1"/>
    </xf>
    <xf numFmtId="3" fontId="9" fillId="0" borderId="6" xfId="0" applyNumberFormat="1" applyFont="1" applyBorder="1"/>
    <xf numFmtId="0" fontId="9" fillId="0" borderId="7" xfId="0" applyFont="1" applyBorder="1" applyAlignment="1">
      <alignment horizontal="left" indent="1"/>
    </xf>
    <xf numFmtId="3" fontId="9" fillId="0" borderId="7" xfId="0" applyNumberFormat="1" applyFont="1" applyBorder="1"/>
    <xf numFmtId="0" fontId="9" fillId="0" borderId="8" xfId="0" applyFont="1" applyBorder="1" applyAlignment="1">
      <alignment horizontal="left" indent="1"/>
    </xf>
    <xf numFmtId="3" fontId="9" fillId="0" borderId="8" xfId="0" applyNumberFormat="1" applyFont="1" applyBorder="1"/>
    <xf numFmtId="0" fontId="9" fillId="0" borderId="4" xfId="0" applyFont="1" applyBorder="1" applyAlignment="1">
      <alignment horizontal="left" indent="1"/>
    </xf>
    <xf numFmtId="0" fontId="3" fillId="0" borderId="0" xfId="0" applyFont="1" applyAlignment="1">
      <alignment horizontal="center" vertical="top" wrapText="1"/>
    </xf>
    <xf numFmtId="0" fontId="3" fillId="0" borderId="0" xfId="0" applyFont="1" applyAlignment="1" applyProtection="1">
      <alignment horizontal="center" vertical="top" wrapText="1"/>
      <protection locked="0"/>
    </xf>
    <xf numFmtId="0" fontId="6" fillId="0" borderId="0" xfId="0" applyFont="1" applyAlignment="1">
      <alignment horizontal="center" vertical="top" wrapText="1"/>
    </xf>
    <xf numFmtId="3" fontId="0" fillId="0" borderId="0" xfId="0" applyNumberFormat="1" applyAlignment="1">
      <alignment horizontal="left"/>
    </xf>
    <xf numFmtId="0" fontId="0" fillId="0" borderId="0" xfId="0" applyAlignment="1">
      <alignment horizontal="left" indent="1"/>
    </xf>
    <xf numFmtId="0" fontId="7" fillId="0" borderId="0" xfId="0" applyFont="1" applyAlignment="1">
      <alignment horizontal="center" vertical="top"/>
    </xf>
    <xf numFmtId="0" fontId="7" fillId="0" borderId="0" xfId="0" applyFont="1" applyAlignment="1">
      <alignment horizontal="center" vertical="top" wrapText="1"/>
    </xf>
    <xf numFmtId="0" fontId="12" fillId="0" borderId="0" xfId="0" applyFont="1" applyAlignment="1">
      <alignment horizontal="center"/>
    </xf>
    <xf numFmtId="0" fontId="8" fillId="0" borderId="0" xfId="0" applyFont="1"/>
    <xf numFmtId="0" fontId="7" fillId="0" borderId="4" xfId="0" applyFont="1" applyBorder="1" applyAlignment="1">
      <alignment horizontal="center" vertical="top"/>
    </xf>
    <xf numFmtId="0" fontId="7" fillId="0" borderId="4" xfId="0" applyFont="1" applyBorder="1" applyAlignment="1">
      <alignment horizontal="center" vertical="top" wrapText="1"/>
    </xf>
    <xf numFmtId="0" fontId="8" fillId="0" borderId="0" xfId="0" applyFont="1" applyAlignment="1">
      <alignment horizontal="right"/>
    </xf>
    <xf numFmtId="0" fontId="7" fillId="0" borderId="6" xfId="0" applyFont="1" applyBorder="1"/>
    <xf numFmtId="3" fontId="7" fillId="0" borderId="6" xfId="0" applyNumberFormat="1" applyFont="1" applyBorder="1" applyAlignment="1">
      <alignment horizontal="right" vertical="top" wrapText="1"/>
    </xf>
    <xf numFmtId="0" fontId="7" fillId="0" borderId="7" xfId="0" applyFont="1" applyBorder="1"/>
    <xf numFmtId="3" fontId="7" fillId="0" borderId="7" xfId="0" applyNumberFormat="1" applyFont="1" applyBorder="1" applyAlignment="1">
      <alignment horizontal="right" vertical="top" wrapText="1"/>
    </xf>
    <xf numFmtId="0" fontId="7" fillId="0" borderId="8" xfId="0" applyFont="1" applyBorder="1"/>
    <xf numFmtId="3" fontId="7" fillId="0" borderId="8" xfId="0" applyNumberFormat="1" applyFont="1" applyBorder="1" applyAlignment="1">
      <alignment horizontal="right" vertical="top" wrapText="1"/>
    </xf>
    <xf numFmtId="3" fontId="7" fillId="0" borderId="9" xfId="0" applyNumberFormat="1" applyFont="1" applyBorder="1" applyAlignment="1">
      <alignment horizontal="right" vertical="top" wrapText="1"/>
    </xf>
    <xf numFmtId="0" fontId="0" fillId="0" borderId="10" xfId="0" applyBorder="1"/>
    <xf numFmtId="4" fontId="0" fillId="0" borderId="10" xfId="0" applyNumberFormat="1" applyBorder="1"/>
    <xf numFmtId="4" fontId="0" fillId="0" borderId="11" xfId="0" applyNumberFormat="1" applyBorder="1"/>
    <xf numFmtId="4" fontId="0" fillId="0" borderId="12" xfId="0" applyNumberFormat="1" applyBorder="1"/>
    <xf numFmtId="4" fontId="0" fillId="0" borderId="13" xfId="0" applyNumberFormat="1" applyBorder="1"/>
    <xf numFmtId="4" fontId="0" fillId="0" borderId="14" xfId="0" applyNumberFormat="1" applyBorder="1"/>
    <xf numFmtId="4" fontId="0" fillId="0" borderId="15" xfId="0" applyNumberFormat="1" applyBorder="1"/>
    <xf numFmtId="0" fontId="0" fillId="0" borderId="13" xfId="0" applyBorder="1"/>
    <xf numFmtId="0" fontId="0" fillId="0" borderId="16" xfId="0" applyBorder="1"/>
    <xf numFmtId="0" fontId="0" fillId="0" borderId="10" xfId="0" pivotButton="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3" fontId="7" fillId="0" borderId="5" xfId="0" applyNumberFormat="1" applyFont="1" applyBorder="1" applyAlignment="1">
      <alignment horizontal="right" vertical="top" wrapText="1"/>
    </xf>
    <xf numFmtId="3" fontId="7" fillId="0" borderId="0" xfId="0" applyNumberFormat="1" applyFont="1" applyAlignment="1">
      <alignment horizontal="right" vertical="top" wrapText="1"/>
    </xf>
    <xf numFmtId="0" fontId="13" fillId="0" borderId="0" xfId="0" applyFont="1"/>
    <xf numFmtId="0" fontId="7" fillId="0" borderId="0" xfId="0" applyFont="1" applyAlignment="1">
      <alignment horizontal="left"/>
    </xf>
    <xf numFmtId="14" fontId="3" fillId="0" borderId="0" xfId="0" applyNumberFormat="1" applyFont="1" applyAlignment="1">
      <alignment horizontal="center" vertical="top" wrapText="1"/>
    </xf>
    <xf numFmtId="0" fontId="0" fillId="0" borderId="0" xfId="0" applyAlignment="1">
      <alignment horizontal="center" vertical="top"/>
    </xf>
    <xf numFmtId="0" fontId="3" fillId="0" borderId="0" xfId="0" applyFont="1" applyAlignment="1">
      <alignment horizontal="center"/>
    </xf>
    <xf numFmtId="0" fontId="8" fillId="0" borderId="0" xfId="0" applyFont="1" applyAlignment="1">
      <alignment horizontal="center"/>
    </xf>
  </cellXfs>
  <cellStyles count="3">
    <cellStyle name="Currency" xfId="2" builtinId="4"/>
    <cellStyle name="Normal" xfId="0" builtinId="0"/>
    <cellStyle name="Percent" xfId="1" builtinId="5"/>
  </cellStyles>
  <dxfs count="161">
    <dxf>
      <numFmt numFmtId="4" formatCode="#,##0.00"/>
    </dxf>
    <dxf>
      <numFmt numFmtId="3" formatCode="#,##0"/>
    </dxf>
    <dxf>
      <numFmt numFmtId="3" formatCode="#,##0"/>
    </dxf>
    <dxf>
      <font>
        <b/>
      </font>
      <alignment horizontal="center" vertical="top" wrapText="1"/>
    </dxf>
    <dxf>
      <font>
        <b/>
      </font>
      <alignment horizontal="center" vertical="top" wrapText="1"/>
    </dxf>
    <dxf>
      <font>
        <sz val="10"/>
      </font>
    </dxf>
    <dxf>
      <font>
        <sz val="10"/>
      </font>
    </dxf>
    <dxf>
      <font>
        <sz val="10"/>
      </font>
    </dxf>
    <dxf>
      <font>
        <sz val="10"/>
      </font>
    </dxf>
    <dxf>
      <font>
        <sz val="10"/>
      </font>
    </dxf>
    <dxf>
      <font>
        <sz val="10"/>
      </font>
    </dxf>
    <dxf>
      <alignment vertical="top"/>
    </dxf>
    <dxf>
      <alignment vertical="top"/>
    </dxf>
    <dxf>
      <font>
        <b/>
      </font>
    </dxf>
    <dxf>
      <font>
        <b/>
      </font>
    </dxf>
    <dxf>
      <alignment horizontal="center"/>
    </dxf>
    <dxf>
      <alignment horizontal="center"/>
    </dxf>
    <dxf>
      <alignment wrapText="1"/>
    </dxf>
    <dxf>
      <alignment wrapText="1"/>
    </dxf>
    <dxf>
      <numFmt numFmtId="3" formatCode="#,##0"/>
    </dxf>
    <dxf>
      <font>
        <b/>
      </font>
      <alignment horizontal="center" vertical="top" wrapText="1"/>
    </dxf>
    <dxf>
      <font>
        <b/>
      </font>
      <alignment horizontal="center" vertical="top" wrapText="1"/>
    </dxf>
    <dxf>
      <font>
        <sz val="10"/>
      </font>
    </dxf>
    <dxf>
      <font>
        <sz val="10"/>
      </font>
    </dxf>
    <dxf>
      <font>
        <sz val="10"/>
      </font>
    </dxf>
    <dxf>
      <font>
        <sz val="10"/>
      </font>
    </dxf>
    <dxf>
      <font>
        <sz val="10"/>
      </font>
    </dxf>
    <dxf>
      <font>
        <sz val="10"/>
      </font>
    </dxf>
    <dxf>
      <alignment vertical="top"/>
    </dxf>
    <dxf>
      <alignment vertical="top"/>
    </dxf>
    <dxf>
      <font>
        <b/>
      </font>
    </dxf>
    <dxf>
      <font>
        <b/>
      </font>
    </dxf>
    <dxf>
      <alignment horizontal="center"/>
    </dxf>
    <dxf>
      <alignment horizontal="center"/>
    </dxf>
    <dxf>
      <alignment wrapText="1"/>
    </dxf>
    <dxf>
      <alignment wrapText="1"/>
    </dxf>
    <dxf>
      <numFmt numFmtId="3" formatCode="#,##0"/>
    </dxf>
    <dxf>
      <alignment horizontal="center"/>
    </dxf>
    <dxf>
      <numFmt numFmtId="3" formatCode="#,##0"/>
    </dxf>
    <dxf>
      <alignment horizontal="center"/>
    </dxf>
    <dxf>
      <numFmt numFmtId="165" formatCode="0.0%"/>
    </dxf>
    <dxf>
      <numFmt numFmtId="3" formatCode="#,##0"/>
    </dxf>
    <dxf>
      <numFmt numFmtId="3" formatCode="#,##0"/>
    </dxf>
    <dxf>
      <numFmt numFmtId="165" formatCode="0.0%"/>
    </dxf>
    <dxf>
      <numFmt numFmtId="3" formatCode="#,##0"/>
    </dxf>
    <dxf>
      <alignment horizontal="center"/>
    </dxf>
    <dxf>
      <numFmt numFmtId="3" formatCode="#,##0"/>
    </dxf>
    <dxf>
      <alignment horizontal="center"/>
    </dxf>
    <dxf>
      <numFmt numFmtId="165" formatCode="0.0%"/>
    </dxf>
    <dxf>
      <numFmt numFmtId="3" formatCode="#,##0"/>
    </dxf>
    <dxf>
      <alignment horizontal="center"/>
    </dxf>
    <dxf>
      <numFmt numFmtId="3" formatCode="#,##0"/>
    </dxf>
    <dxf>
      <alignment horizontal="center"/>
    </dxf>
    <dxf>
      <numFmt numFmtId="3" formatCode="#,##0"/>
    </dxf>
    <dxf>
      <alignment horizontal="center"/>
    </dxf>
    <dxf>
      <numFmt numFmtId="3" formatCode="#,##0"/>
    </dxf>
    <dxf>
      <alignment horizontal="center"/>
    </dxf>
    <dxf>
      <numFmt numFmtId="165" formatCode="0.0%"/>
    </dxf>
    <dxf>
      <numFmt numFmtId="3" formatCode="#,##0"/>
    </dxf>
    <dxf>
      <numFmt numFmtId="165" formatCode="0.0%"/>
    </dxf>
    <dxf>
      <numFmt numFmtId="3" formatCode="#,##0"/>
    </dxf>
    <dxf>
      <alignment horizontal="center"/>
    </dxf>
    <dxf>
      <numFmt numFmtId="165" formatCode="0.0%"/>
    </dxf>
    <dxf>
      <numFmt numFmtId="3" formatCode="#,##0"/>
    </dxf>
    <dxf>
      <alignment horizontal="center"/>
    </dxf>
    <dxf>
      <numFmt numFmtId="3" formatCode="#,##0"/>
    </dxf>
    <dxf>
      <alignment horizontal="center"/>
    </dxf>
    <dxf>
      <numFmt numFmtId="165" formatCode="0.0%"/>
    </dxf>
    <dxf>
      <numFmt numFmtId="3" formatCode="#,##0"/>
    </dxf>
    <dxf>
      <numFmt numFmtId="3" formatCode="#,##0"/>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font>
        <color theme="0" tint="-0.14999847407452621"/>
      </font>
    </dxf>
    <dxf>
      <alignment wrapText="1"/>
    </dxf>
    <dxf>
      <alignment wrapText="1"/>
    </dxf>
    <dxf>
      <numFmt numFmtId="3" formatCode="#,##0"/>
    </dxf>
    <dxf>
      <alignment horizontal="center"/>
    </dxf>
    <dxf>
      <alignment horizontal="center"/>
    </dxf>
    <dxf>
      <numFmt numFmtId="3" formatCode="#,##0"/>
    </dxf>
    <dxf>
      <numFmt numFmtId="3" formatCode="#,##0"/>
    </dxf>
    <dxf>
      <numFmt numFmtId="3" formatCode="#,##0"/>
    </dxf>
    <dxf>
      <alignment wrapText="1"/>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horizontal="center"/>
    </dxf>
    <dxf>
      <alignment horizontal="center"/>
    </dxf>
    <dxf>
      <alignment vertical="top" indent="0"/>
    </dxf>
    <dxf>
      <alignment vertical="top" indent="0"/>
    </dxf>
    <dxf>
      <alignment vertical="top" indent="0"/>
    </dxf>
    <dxf>
      <alignment vertical="top" indent="0"/>
    </dxf>
    <dxf>
      <alignment vertical="top" indent="0"/>
    </dxf>
    <dxf>
      <alignment vertical="top" indent="0"/>
    </dxf>
    <dxf>
      <alignment wrapText="1"/>
    </dxf>
    <dxf>
      <numFmt numFmtId="3" formatCode="#,##0"/>
    </dxf>
    <dxf>
      <alignment wrapText="1"/>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horizontal="center"/>
    </dxf>
    <dxf>
      <alignment horizontal="center"/>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wrapText="1"/>
    </dxf>
    <dxf>
      <alignment wrapText="1"/>
    </dxf>
    <dxf>
      <numFmt numFmtId="3" formatCode="#,##0"/>
    </dxf>
    <dxf>
      <numFmt numFmtId="3" formatCode="#,##0"/>
    </dxf>
    <dxf>
      <numFmt numFmtId="3" formatCode="#,##0"/>
      <alignment horizontal="right" vertical="bottom" textRotation="0" wrapText="0" indent="0" justifyLastLine="0" shrinkToFit="0" readingOrder="0"/>
    </dxf>
    <dxf>
      <numFmt numFmtId="3" formatCode="#,##0"/>
      <alignment horizontal="right" textRotation="0" indent="0" justifyLastLine="0" shrinkToFit="0" readingOrder="0"/>
    </dxf>
    <dxf>
      <numFmt numFmtId="3" formatCode="#,##0"/>
    </dxf>
    <dxf>
      <numFmt numFmtId="3" formatCode="#,##0"/>
      <alignment horizontal="right" vertical="bottom" textRotation="0" wrapText="1" indent="0" justifyLastLine="0" shrinkToFit="0" readingOrder="0"/>
    </dxf>
    <dxf>
      <numFmt numFmtId="3" formatCode="#,##0"/>
      <alignment horizontal="right" vertical="bottom" textRotation="0" wrapText="0" indent="0" justifyLastLine="0" shrinkToFit="0" readingOrder="0"/>
    </dxf>
    <dxf>
      <numFmt numFmtId="3" formatCode="#,##0"/>
      <alignment horizontal="right" textRotation="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Segoe UI Semilight"/>
        <family val="2"/>
        <scheme val="none"/>
      </font>
      <alignment horizontal="center" vertical="top" textRotation="0" wrapText="1" indent="0" justifyLastLine="0" shrinkToFit="0" readingOrder="0"/>
    </dxf>
    <dxf>
      <numFmt numFmtId="3" formatCode="#,##0"/>
    </dxf>
    <dxf>
      <alignment horizontal="center"/>
    </dxf>
    <dxf>
      <alignment horizontal="center"/>
    </dxf>
    <dxf>
      <alignment horizontal="center"/>
    </dxf>
    <dxf>
      <alignment vertical="top"/>
    </dxf>
    <dxf>
      <alignment vertical="top"/>
    </dxf>
    <dxf>
      <alignment vertical="top"/>
    </dxf>
    <dxf>
      <alignment wrapText="1"/>
    </dxf>
    <dxf>
      <alignment wrapText="1"/>
    </dxf>
    <dxf>
      <alignment wrapText="1"/>
    </dxf>
    <dxf>
      <numFmt numFmtId="4" formatCode="#,##0.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Segoe UI Semilight" panose="020B0402040204020203" pitchFamily="34" charset="0"/>
                <a:ea typeface="+mn-ea"/>
                <a:cs typeface="Segoe UI Semilight" panose="020B0402040204020203" pitchFamily="34" charset="0"/>
              </a:defRPr>
            </a:pPr>
            <a:r>
              <a:rPr lang="en-US" sz="1200" b="1">
                <a:solidFill>
                  <a:sysClr val="windowText" lastClr="000000"/>
                </a:solidFill>
              </a:rPr>
              <a:t>Sources of revenues: All funds</a:t>
            </a:r>
          </a:p>
        </c:rich>
      </c:tx>
      <c:layout>
        <c:manualLayout>
          <c:xMode val="edge"/>
          <c:yMode val="edge"/>
          <c:x val="0.38873728020230103"/>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manualLayout>
          <c:layoutTarget val="inner"/>
          <c:xMode val="edge"/>
          <c:yMode val="edge"/>
          <c:x val="0.2118497925793244"/>
          <c:y val="0.13513716647876739"/>
          <c:w val="0.75176749972645596"/>
          <c:h val="0.7185147375180132"/>
        </c:manualLayout>
      </c:layout>
      <c:barChart>
        <c:barDir val="bar"/>
        <c:grouping val="clustered"/>
        <c:varyColors val="0"/>
        <c:ser>
          <c:idx val="0"/>
          <c:order val="0"/>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Graphs!$E$26:$E$39</c:f>
              <c:strCache>
                <c:ptCount val="14"/>
                <c:pt idx="0">
                  <c:v>Fines &amp; Forfeitures</c:v>
                </c:pt>
                <c:pt idx="1">
                  <c:v>Fundraising &amp; Event Revenue</c:v>
                </c:pt>
                <c:pt idx="2">
                  <c:v>Miscellaneous Revenue</c:v>
                </c:pt>
                <c:pt idx="3">
                  <c:v>Investment Revenue</c:v>
                </c:pt>
                <c:pt idx="4">
                  <c:v>Transfers In</c:v>
                </c:pt>
                <c:pt idx="5">
                  <c:v>Licenses &amp; Permits</c:v>
                </c:pt>
                <c:pt idx="6">
                  <c:v>Franchise Fees</c:v>
                </c:pt>
                <c:pt idx="7">
                  <c:v>Intergovernmental Revenue</c:v>
                </c:pt>
                <c:pt idx="8">
                  <c:v>SDC Revenue</c:v>
                </c:pt>
                <c:pt idx="9">
                  <c:v>Tax Revenue</c:v>
                </c:pt>
                <c:pt idx="10">
                  <c:v>Other Revenue</c:v>
                </c:pt>
                <c:pt idx="11">
                  <c:v>Loan Payments &amp; Proceeds</c:v>
                </c:pt>
                <c:pt idx="12">
                  <c:v>Grant Revenue</c:v>
                </c:pt>
                <c:pt idx="13">
                  <c:v>Charges for Services</c:v>
                </c:pt>
              </c:strCache>
            </c:strRef>
          </c:cat>
          <c:val>
            <c:numRef>
              <c:f>Graphs!$F$26:$F$39</c:f>
              <c:numCache>
                <c:formatCode>"$"#,##0</c:formatCode>
                <c:ptCount val="14"/>
                <c:pt idx="0">
                  <c:v>3146</c:v>
                </c:pt>
                <c:pt idx="1">
                  <c:v>4000</c:v>
                </c:pt>
                <c:pt idx="2">
                  <c:v>7027</c:v>
                </c:pt>
                <c:pt idx="3">
                  <c:v>11285</c:v>
                </c:pt>
                <c:pt idx="4">
                  <c:v>33580</c:v>
                </c:pt>
                <c:pt idx="5">
                  <c:v>79975</c:v>
                </c:pt>
                <c:pt idx="6">
                  <c:v>100735</c:v>
                </c:pt>
                <c:pt idx="7">
                  <c:v>106619</c:v>
                </c:pt>
                <c:pt idx="8">
                  <c:v>122455</c:v>
                </c:pt>
                <c:pt idx="9">
                  <c:v>155739</c:v>
                </c:pt>
                <c:pt idx="10">
                  <c:v>418700</c:v>
                </c:pt>
                <c:pt idx="11">
                  <c:v>500000</c:v>
                </c:pt>
                <c:pt idx="12">
                  <c:v>755700</c:v>
                </c:pt>
                <c:pt idx="13">
                  <c:v>792400</c:v>
                </c:pt>
              </c:numCache>
            </c:numRef>
          </c:val>
          <c:extLst>
            <c:ext xmlns:c16="http://schemas.microsoft.com/office/drawing/2014/chart" uri="{C3380CC4-5D6E-409C-BE32-E72D297353CC}">
              <c16:uniqueId val="{00000000-AFDB-43C3-B684-358DA37E6428}"/>
            </c:ext>
          </c:extLst>
        </c:ser>
        <c:dLbls>
          <c:showLegendKey val="0"/>
          <c:showVal val="0"/>
          <c:showCatName val="0"/>
          <c:showSerName val="0"/>
          <c:showPercent val="0"/>
          <c:showBubbleSize val="0"/>
        </c:dLbls>
        <c:gapWidth val="80"/>
        <c:axId val="492316815"/>
        <c:axId val="492318895"/>
      </c:barChart>
      <c:catAx>
        <c:axId val="4923168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492318895"/>
        <c:crosses val="autoZero"/>
        <c:auto val="1"/>
        <c:lblAlgn val="ctr"/>
        <c:lblOffset val="100"/>
        <c:noMultiLvlLbl val="0"/>
      </c:catAx>
      <c:valAx>
        <c:axId val="492318895"/>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492316815"/>
        <c:crosses val="autoZero"/>
        <c:crossBetween val="between"/>
        <c:dispUnits>
          <c:builtInUnit val="thousands"/>
          <c:dispUnitsLbl>
            <c:layout>
              <c:manualLayout>
                <c:xMode val="edge"/>
                <c:yMode val="edge"/>
                <c:x val="0.59347752204051418"/>
                <c:y val="0.943630214205186"/>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u="none">
          <a:latin typeface="Segoe UI Semilight" panose="020B0402040204020203" pitchFamily="34" charset="0"/>
          <a:cs typeface="Segoe UI Semilight" panose="020B04020402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6269019564043853E-2"/>
                  <c:y val="-0.10770321235016483"/>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PropertyTax_mi!$C$5:$C$15</c:f>
              <c:numCache>
                <c:formatCode>m/d/yyyy</c:formatCode>
                <c:ptCount val="11"/>
                <c:pt idx="0">
                  <c:v>40725</c:v>
                </c:pt>
                <c:pt idx="1">
                  <c:v>41091</c:v>
                </c:pt>
                <c:pt idx="2">
                  <c:v>41456</c:v>
                </c:pt>
                <c:pt idx="3">
                  <c:v>41821</c:v>
                </c:pt>
                <c:pt idx="4">
                  <c:v>42186</c:v>
                </c:pt>
                <c:pt idx="5">
                  <c:v>42552</c:v>
                </c:pt>
                <c:pt idx="6">
                  <c:v>42917</c:v>
                </c:pt>
                <c:pt idx="7">
                  <c:v>43282</c:v>
                </c:pt>
                <c:pt idx="8">
                  <c:v>43647</c:v>
                </c:pt>
                <c:pt idx="9">
                  <c:v>44013</c:v>
                </c:pt>
                <c:pt idx="10">
                  <c:v>44378</c:v>
                </c:pt>
              </c:numCache>
            </c:numRef>
          </c:xVal>
          <c:yVal>
            <c:numRef>
              <c:f>PropertyTax_mi!$E$5:$E$15</c:f>
              <c:numCache>
                <c:formatCode>#,##0</c:formatCode>
                <c:ptCount val="11"/>
                <c:pt idx="0">
                  <c:v>53827789</c:v>
                </c:pt>
                <c:pt idx="1">
                  <c:v>56092738</c:v>
                </c:pt>
                <c:pt idx="2">
                  <c:v>57587917</c:v>
                </c:pt>
                <c:pt idx="3">
                  <c:v>58655899</c:v>
                </c:pt>
                <c:pt idx="4">
                  <c:v>60776447</c:v>
                </c:pt>
                <c:pt idx="5">
                  <c:v>62765290</c:v>
                </c:pt>
                <c:pt idx="6">
                  <c:v>64476416</c:v>
                </c:pt>
                <c:pt idx="7">
                  <c:v>66927562</c:v>
                </c:pt>
                <c:pt idx="8">
                  <c:v>69015734</c:v>
                </c:pt>
                <c:pt idx="9">
                  <c:v>71684509</c:v>
                </c:pt>
                <c:pt idx="10">
                  <c:v>73771240</c:v>
                </c:pt>
              </c:numCache>
            </c:numRef>
          </c:yVal>
          <c:smooth val="0"/>
          <c:extLst>
            <c:ext xmlns:c16="http://schemas.microsoft.com/office/drawing/2014/chart" uri="{C3380CC4-5D6E-409C-BE32-E72D297353CC}">
              <c16:uniqueId val="{00000000-C6C4-4F11-B836-689313DCC17F}"/>
            </c:ext>
          </c:extLst>
        </c:ser>
        <c:dLbls>
          <c:showLegendKey val="0"/>
          <c:showVal val="0"/>
          <c:showCatName val="0"/>
          <c:showSerName val="0"/>
          <c:showPercent val="0"/>
          <c:showBubbleSize val="0"/>
        </c:dLbls>
        <c:axId val="2067307712"/>
        <c:axId val="2059590720"/>
      </c:scatterChart>
      <c:valAx>
        <c:axId val="206730771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9590720"/>
        <c:crosses val="autoZero"/>
        <c:crossBetween val="midCat"/>
      </c:valAx>
      <c:valAx>
        <c:axId val="2059590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3077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32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US"/>
              <a:t>The</a:t>
            </a:r>
            <a:r>
              <a:rPr lang="en-US" baseline="0"/>
              <a:t> tax base has increased an average of $1.9 million each year since 2011.</a:t>
            </a:r>
            <a:endParaRPr lang="en-US"/>
          </a:p>
        </c:rich>
      </c:tx>
      <c:overlay val="0"/>
      <c:spPr>
        <a:noFill/>
        <a:ln>
          <a:noFill/>
        </a:ln>
        <a:effectLst/>
      </c:spPr>
      <c:txPr>
        <a:bodyPr rot="0" spcFirstLastPara="1" vertOverflow="ellipsis" vert="horz" wrap="square" anchor="ctr" anchorCtr="1"/>
        <a:lstStyle/>
        <a:p>
          <a:pPr algn="l">
            <a:defRPr sz="132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manualLayout>
          <c:layoutTarget val="inner"/>
          <c:xMode val="edge"/>
          <c:yMode val="edge"/>
          <c:x val="0.14786569308894193"/>
          <c:y val="0.23409375606359786"/>
          <c:w val="0.78938407699037616"/>
          <c:h val="0.539452828813065"/>
        </c:manualLayout>
      </c:layout>
      <c:lineChart>
        <c:grouping val="standard"/>
        <c:varyColors val="0"/>
        <c:ser>
          <c:idx val="0"/>
          <c:order val="0"/>
          <c:spPr>
            <a:ln w="28575" cap="rnd">
              <a:solidFill>
                <a:schemeClr val="tx1"/>
              </a:solidFill>
              <a:round/>
            </a:ln>
            <a:effectLst/>
          </c:spPr>
          <c:marker>
            <c:symbol val="none"/>
          </c:marker>
          <c:cat>
            <c:numRef>
              <c:f>PropertyTax_mi!$D$5:$D$16</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PropertyTax_mi!$E$5:$E$16</c:f>
              <c:numCache>
                <c:formatCode>#,##0</c:formatCode>
                <c:ptCount val="12"/>
                <c:pt idx="0">
                  <c:v>53827789</c:v>
                </c:pt>
                <c:pt idx="1">
                  <c:v>56092738</c:v>
                </c:pt>
                <c:pt idx="2">
                  <c:v>57587917</c:v>
                </c:pt>
                <c:pt idx="3">
                  <c:v>58655899</c:v>
                </c:pt>
                <c:pt idx="4">
                  <c:v>60776447</c:v>
                </c:pt>
                <c:pt idx="5">
                  <c:v>62765290</c:v>
                </c:pt>
                <c:pt idx="6">
                  <c:v>64476416</c:v>
                </c:pt>
                <c:pt idx="7">
                  <c:v>66927562</c:v>
                </c:pt>
                <c:pt idx="8">
                  <c:v>69015734</c:v>
                </c:pt>
                <c:pt idx="9">
                  <c:v>71684509</c:v>
                </c:pt>
                <c:pt idx="10">
                  <c:v>73771240</c:v>
                </c:pt>
                <c:pt idx="11">
                  <c:v>76172875.439999998</c:v>
                </c:pt>
              </c:numCache>
            </c:numRef>
          </c:val>
          <c:smooth val="0"/>
          <c:extLst>
            <c:ext xmlns:c16="http://schemas.microsoft.com/office/drawing/2014/chart" uri="{C3380CC4-5D6E-409C-BE32-E72D297353CC}">
              <c16:uniqueId val="{00000000-3BBD-4A26-B689-7786CFA02BFA}"/>
            </c:ext>
          </c:extLst>
        </c:ser>
        <c:dLbls>
          <c:showLegendKey val="0"/>
          <c:showVal val="0"/>
          <c:showCatName val="0"/>
          <c:showSerName val="0"/>
          <c:showPercent val="0"/>
          <c:showBubbleSize val="0"/>
        </c:dLbls>
        <c:smooth val="0"/>
        <c:axId val="626879471"/>
        <c:axId val="626876143"/>
      </c:lineChart>
      <c:catAx>
        <c:axId val="626879471"/>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626876143"/>
        <c:crosses val="autoZero"/>
        <c:auto val="1"/>
        <c:lblAlgn val="ctr"/>
        <c:lblOffset val="100"/>
        <c:noMultiLvlLbl val="0"/>
      </c:catAx>
      <c:valAx>
        <c:axId val="626876143"/>
        <c:scaling>
          <c:orientation val="minMax"/>
          <c:min val="4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626879471"/>
        <c:crosses val="autoZero"/>
        <c:crossBetween val="midCat"/>
        <c:dispUnits>
          <c:builtInUnit val="millions"/>
          <c:dispUnitsLbl>
            <c:layout>
              <c:manualLayout>
                <c:xMode val="edge"/>
                <c:yMode val="edge"/>
                <c:x val="2.2222222222222223E-2"/>
                <c:y val="0.40479148439778362"/>
              </c:manualLayout>
            </c:layout>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Segoe UI Semilight" panose="020B0402040204020203" pitchFamily="34" charset="0"/>
          <a:cs typeface="Segoe UI Semilight" panose="020B04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445770</xdr:colOff>
      <xdr:row>28</xdr:row>
      <xdr:rowOff>80010</xdr:rowOff>
    </xdr:from>
    <xdr:to>
      <xdr:col>16</xdr:col>
      <xdr:colOff>354330</xdr:colOff>
      <xdr:row>44</xdr:row>
      <xdr:rowOff>45720</xdr:rowOff>
    </xdr:to>
    <xdr:graphicFrame macro="">
      <xdr:nvGraphicFramePr>
        <xdr:cNvPr id="2" name="Chart 1">
          <a:extLst>
            <a:ext uri="{FF2B5EF4-FFF2-40B4-BE49-F238E27FC236}">
              <a16:creationId xmlns:a16="http://schemas.microsoft.com/office/drawing/2014/main" id="{F15C2D40-07E5-4078-9EA5-B6A1A01A5D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45</xdr:row>
      <xdr:rowOff>0</xdr:rowOff>
    </xdr:from>
    <xdr:to>
      <xdr:col>15</xdr:col>
      <xdr:colOff>585732</xdr:colOff>
      <xdr:row>60</xdr:row>
      <xdr:rowOff>177077</xdr:rowOff>
    </xdr:to>
    <xdr:pic>
      <xdr:nvPicPr>
        <xdr:cNvPr id="6" name="Picture 5">
          <a:extLst>
            <a:ext uri="{FF2B5EF4-FFF2-40B4-BE49-F238E27FC236}">
              <a16:creationId xmlns:a16="http://schemas.microsoft.com/office/drawing/2014/main" id="{D9BBB08B-354E-4D7D-BF43-A43BB43ED325}"/>
            </a:ext>
          </a:extLst>
        </xdr:cNvPr>
        <xdr:cNvPicPr>
          <a:picLocks noChangeAspect="1"/>
        </xdr:cNvPicPr>
      </xdr:nvPicPr>
      <xdr:blipFill>
        <a:blip xmlns:r="http://schemas.openxmlformats.org/officeDocument/2006/relationships" r:embed="rId2"/>
        <a:stretch>
          <a:fillRect/>
        </a:stretch>
      </xdr:blipFill>
      <xdr:spPr>
        <a:xfrm>
          <a:off x="8122920" y="9601200"/>
          <a:ext cx="5950212" cy="3377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82138</xdr:colOff>
      <xdr:row>55</xdr:row>
      <xdr:rowOff>29068</xdr:rowOff>
    </xdr:from>
    <xdr:to>
      <xdr:col>30</xdr:col>
      <xdr:colOff>626052</xdr:colOff>
      <xdr:row>76</xdr:row>
      <xdr:rowOff>52880</xdr:rowOff>
    </xdr:to>
    <xdr:graphicFrame macro="">
      <xdr:nvGraphicFramePr>
        <xdr:cNvPr id="3" name="Chart 2">
          <a:extLst>
            <a:ext uri="{FF2B5EF4-FFF2-40B4-BE49-F238E27FC236}">
              <a16:creationId xmlns:a16="http://schemas.microsoft.com/office/drawing/2014/main" id="{3FD5A1DA-6F01-450F-8C5F-0B3012D0C7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232410</xdr:colOff>
      <xdr:row>18</xdr:row>
      <xdr:rowOff>80010</xdr:rowOff>
    </xdr:from>
    <xdr:to>
      <xdr:col>5</xdr:col>
      <xdr:colOff>1417320</xdr:colOff>
      <xdr:row>31</xdr:row>
      <xdr:rowOff>53340</xdr:rowOff>
    </xdr:to>
    <xdr:graphicFrame macro="">
      <xdr:nvGraphicFramePr>
        <xdr:cNvPr id="2" name="Chart 1">
          <a:extLst>
            <a:ext uri="{FF2B5EF4-FFF2-40B4-BE49-F238E27FC236}">
              <a16:creationId xmlns:a16="http://schemas.microsoft.com/office/drawing/2014/main" id="{5099042D-7294-4389-80D7-8911C0F2E4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36</xdr:row>
      <xdr:rowOff>0</xdr:rowOff>
    </xdr:from>
    <xdr:to>
      <xdr:col>5</xdr:col>
      <xdr:colOff>1534415</xdr:colOff>
      <xdr:row>48</xdr:row>
      <xdr:rowOff>191831</xdr:rowOff>
    </xdr:to>
    <xdr:pic>
      <xdr:nvPicPr>
        <xdr:cNvPr id="6" name="Picture 5">
          <a:extLst>
            <a:ext uri="{FF2B5EF4-FFF2-40B4-BE49-F238E27FC236}">
              <a16:creationId xmlns:a16="http://schemas.microsoft.com/office/drawing/2014/main" id="{0B2DC03A-045C-4EE7-9FE2-AE62B3EACEAB}"/>
            </a:ext>
          </a:extLst>
        </xdr:cNvPr>
        <xdr:cNvPicPr>
          <a:picLocks noChangeAspect="1"/>
        </xdr:cNvPicPr>
      </xdr:nvPicPr>
      <xdr:blipFill>
        <a:blip xmlns:r="http://schemas.openxmlformats.org/officeDocument/2006/relationships" r:embed="rId3"/>
        <a:stretch>
          <a:fillRect/>
        </a:stretch>
      </xdr:blipFill>
      <xdr:spPr>
        <a:xfrm>
          <a:off x="544286" y="7620000"/>
          <a:ext cx="4615072" cy="2804403"/>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cdr:x>
      <cdr:y>0.92778</cdr:y>
    </cdr:from>
    <cdr:to>
      <cdr:x>0.55667</cdr:x>
      <cdr:y>1</cdr:y>
    </cdr:to>
    <cdr:sp macro="" textlink="">
      <cdr:nvSpPr>
        <cdr:cNvPr id="2" name="TextBox 1">
          <a:extLst xmlns:a="http://schemas.openxmlformats.org/drawingml/2006/main">
            <a:ext uri="{FF2B5EF4-FFF2-40B4-BE49-F238E27FC236}">
              <a16:creationId xmlns:a16="http://schemas.microsoft.com/office/drawing/2014/main" id="{08B39319-5B84-4947-A562-23589A3EB6FE}"/>
            </a:ext>
          </a:extLst>
        </cdr:cNvPr>
        <cdr:cNvSpPr txBox="1"/>
      </cdr:nvSpPr>
      <cdr:spPr>
        <a:xfrm xmlns:a="http://schemas.openxmlformats.org/drawingml/2006/main">
          <a:off x="0" y="2545080"/>
          <a:ext cx="254508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Segoe UI Semilight" panose="020B0402040204020203" pitchFamily="34" charset="0"/>
              <a:cs typeface="Segoe UI Semilight" panose="020B0402040204020203" pitchFamily="34" charset="0"/>
            </a:rPr>
            <a:t>Source: City of Lowell "2020 Annual Financial Report"</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remy Caudle" refreshedDate="44357.676697800925" createdVersion="7" refreshedVersion="6" minRefreshableVersion="3" recordCount="894" xr:uid="{04FAFFB1-EB44-4B5E-8807-95ECA66B30D0}">
  <cacheSource type="worksheet">
    <worksheetSource name="Table1"/>
  </cacheSource>
  <cacheFields count="34">
    <cacheField name="Full account" numFmtId="0">
      <sharedItems count="894">
        <s v="110-1110--ALLOCATED CASH"/>
        <s v="110-1115--Cash in Bank - LGIP"/>
        <s v="110-1118--Cash in Bank - Court"/>
        <s v="110-1120--Petty Cash"/>
        <s v="110-1250--Due from Other Funds"/>
        <s v="110-1510--Accounts Receivable"/>
        <s v="110-1520--Taxes Receivable"/>
        <s v="110-1620--Inventory"/>
        <s v="110-1710--Land"/>
        <s v="110-1720--Buildings &amp; Facilities"/>
        <s v="110-1730--Equipment &amp; Furnishings"/>
        <s v="110-1740--Vehicles &amp; Rolling Stock"/>
        <s v="110-1750--Infrastructure"/>
        <s v="110-1795--Construction in Progress"/>
        <s v="110-1820--AD - Buildings &amp; Facilities"/>
        <s v="110-1830--AD - Equipment &amp; Furnishings"/>
        <s v="110-1840--AD - Vehicles &amp; Rolling Stock"/>
        <s v="110-1850--AD - Infrastructure"/>
        <s v="110-1950--Deferred Outflows of Resources"/>
        <s v="110-2125--Accounts Payable"/>
        <s v="110-2205--Wages Payable"/>
        <s v="110-2210--Payroll Taxes Payable"/>
        <s v="110-2245--Health Insurance Payable"/>
        <s v="110-2250--Retirement Payable"/>
        <s v="110-2255--Deferred Comp Payable"/>
        <s v="110-2510--Bail Held"/>
        <s v="110-2515--CET Tax Collected"/>
        <s v="110-2525--Other Deposits"/>
        <s v="110-2725--Long Term Debt - Due in 1yr"/>
        <s v="110-2750--Long Term Debt"/>
        <s v="110-2950--Deferred Inflows of Resources"/>
        <s v="110-3100--Beginning Fund Balance"/>
        <s v="110-310-4112-Property Taxes - Current"/>
        <s v="110-310-4114-Property Taxes - Prior"/>
        <s v="110-315-4125-Interest Earned"/>
        <s v="110-320-4132-State Revenue Sharing"/>
        <s v="110-320-4134-Cigarette Tax"/>
        <s v="110-320-4136-Liquor Tax"/>
        <s v="110-320-4145-Transient Room Tax"/>
        <s v="110-320-4148-Marijuana Tax Distribution"/>
        <s v="110-3250--Current Year Change in Fund Ba"/>
        <s v="110-325-4151-General Govt - Operating Grant"/>
        <s v="110-325-4152-Tourism - Operating Grant"/>
        <s v="110-325-4154-Summer Reading - Oper Grant"/>
        <s v="110-325-4155-Library - Capital Grant"/>
        <s v="110-325-4158-Comm Dev - Operating Grant"/>
        <s v="110-325-4160-Parks - Operating Grant"/>
        <s v="110-3275--GASB - Fixed Assets"/>
        <s v="110-3277--GAAP - Long Term Debt"/>
        <s v="110-3300--Ending Fund Balance"/>
        <s v="110-330-4310-Cable Franchise Fees"/>
        <s v="110-330-4312-Electric Franchise Fees"/>
        <s v="110-330-4314-Garbage Franchise Fees"/>
        <s v="110-330-4316-Telecom Franchise Fees"/>
        <s v="110-330-4318-Water Franchise Fees"/>
        <s v="110-330-4320-Sewer Franchise Fees"/>
        <s v="110-335-4352-Land Use &amp; Development"/>
        <s v="110-335-4354-Misc Permits &amp; Licenses"/>
        <s v="110-335-4356-Building Permit Fees"/>
        <s v="110-335-4358-Electrical Permit Fees"/>
        <s v="110-335-4360-Dog Licenses"/>
        <s v="110-340-4410-Copy, Fax, Notary &amp; Research"/>
        <s v="110-340-4413-Library Memberships"/>
        <s v="110-340-4415-Library Business Services"/>
        <s v="110-340-4417-Lien Searches"/>
        <s v="110-340-4419-Election Filing Fees"/>
        <s v="110-340-4421-SDC/CET Admin Fee"/>
        <s v="110-340-4423-Pay Station Revenue"/>
        <s v="110-345-4511-Parks Reimbursement SDC"/>
        <s v="110-350-4625-Municipal Court Revenue"/>
        <s v="110-360-4225-Loan Proceeds"/>
        <s v="110-365-4752-Reimbursement Revenue"/>
        <s v="110-365-4790-SVDP Project Reimbursement"/>
        <s v="110-370-4822-BBJ Admin Fee"/>
        <s v="110-370-4824-Donations"/>
        <s v="110-370-4825-Library Donations"/>
        <s v="110-370-4849-Capital Asset Disposal"/>
        <s v="110-370-9999-Library Utility Fee"/>
        <s v="110-380-4865-Library Capital Campaign"/>
        <s v="110-385-4893-Rental Revenue"/>
        <s v="110-385-4895-Miscellaneous Revenue"/>
        <s v="110-390-4912-Transfer from Street Fund"/>
        <s v="110-390-4914-Transfer from BBJ Fund"/>
        <s v="110-390-4917-Transfer from SDC Fund"/>
        <s v="110-390-4950-Transfer from Equipment Fund"/>
        <s v="110-410-5110-City Administrator"/>
        <s v="110-410-5112-Finance Clerk"/>
        <s v="110-410-5114-City Clerk"/>
        <s v="110-410-5150-Public Works Director"/>
        <s v="110-410-5152-Utility Worker I"/>
        <s v="110-410-5154-Utility Worker II"/>
        <s v="110-410-5156-Temporary/ Seasonal"/>
        <s v="110-410-5158-Maintenance Worker I"/>
        <s v="110-410-5220-Overtime"/>
        <s v="110-410-5315-Social Security/Medicare"/>
        <s v="110-410-5320-Worker's Comp"/>
        <s v="110-410-5350-Unemployment"/>
        <s v="110-410-5410-Health Insurance"/>
        <s v="110-410-5450-Public Employees Retirement"/>
        <s v="110-410-5910-DO NOT USE - Wage Adjustment"/>
        <s v="110-410-6110-Auditing"/>
        <s v="110-410-6112-Legal Services"/>
        <s v="110-410-6114-Financial Services"/>
        <s v="110-410-6122-IT Services"/>
        <s v="110-410-6124-Copier Contract"/>
        <s v="110-410-6128-Other Contract Services"/>
        <s v="110-410-6132-LCOG"/>
        <s v="110-410-6190-Computer Serv/Warr/Contracts"/>
        <s v="110-410-6210-Insurance &amp; Bonds"/>
        <s v="110-410-6220-Publications, Printing &amp; Dues"/>
        <s v="110-410-6222-Newsletter Expenditure"/>
        <s v="110-410-6226-Postage"/>
        <s v="110-410-6228-Public Notices"/>
        <s v="110-410-6230-Office Supplies/Equipment"/>
        <s v="110-410-6234-General Supplies"/>
        <s v="110-410-6238-Bank Service Charges"/>
        <s v="110-410-6240-Travel &amp; Training"/>
        <s v="110-410-6290-Miscellaneous"/>
        <s v="110-410-6320-Building Repair &amp; Maintenance"/>
        <s v="110-410-6324-Equipment Repair &amp; Maintenance"/>
        <s v="110-410-6334-Non-Capitalized Assets"/>
        <s v="110-410-6420-Water Services"/>
        <s v="110-410-6425-Sewer Services"/>
        <s v="110-410-6430-Electricity Services"/>
        <s v="110-410-6435-Internet Services"/>
        <s v="110-410-6440-Telephone Services"/>
        <s v="110-410-6445-Refuse Services"/>
        <s v="110-410-6510-Council Expenditure"/>
        <s v="110-410-6512-State Ethics Commission"/>
        <s v="110-410-6514-League of Oregon Cities(LOC)"/>
        <s v="110-410-6792-Reimbursable Expenditure"/>
        <s v="110-410-8225-Buildings &amp; Facilities"/>
        <s v="110-410-8320-Software"/>
        <s v="110-410-8335-Equipment &amp; Furnishings"/>
        <s v="110-410-8425-Vehicles &amp; Rolling Stock"/>
        <s v="110-420-5110-City Administrator"/>
        <s v="110-420-5150-Public Works Director"/>
        <s v="110-420-5152-Utility Worker I"/>
        <s v="110-420-5154-Utility Worker II"/>
        <s v="110-420-5156-Temporary/Seasonal"/>
        <s v="110-420-5158-Maintenance Worker I"/>
        <s v="110-420-5220-Overtime"/>
        <s v="110-420-5315-Social Security/Medicare"/>
        <s v="110-420-5320-Worker's Comp"/>
        <s v="110-420-5350-Unemployment"/>
        <s v="110-420-5410-Health Insurance"/>
        <s v="110-420-5450-Public Employees Retirement"/>
        <s v="110-420-5910-DO NOT USE - Wage Adjustment"/>
        <s v="110-420-6128-Other Contract Services"/>
        <s v="110-420-6210-Insurance &amp; Bonds"/>
        <s v="110-420-6234-General Supplies"/>
        <s v="110-420-6238-Bank Service Charges"/>
        <s v="110-420-6290-Miscellaneous"/>
        <s v="110-420-6320-Building Repair &amp; Maintenance"/>
        <s v="110-420-6324-Equipment Repair &amp; Maintenance"/>
        <s v="110-420-6328-Property Maintenance"/>
        <s v="110-420-6330-Other Repair &amp; Maintenance"/>
        <s v="110-420-6334-Non-Capitalized Assets"/>
        <s v="110-420-6339-Maintenance - Nelson Land Dona"/>
        <s v="110-420-6420-Water Services"/>
        <s v="110-420-6425-Sewer Services"/>
        <s v="110-420-6430-Electricity Services"/>
        <s v="110-420-6445-Refuse Services"/>
        <s v="110-420-6710-Gas &amp; Oil"/>
        <s v="110-420-8225-Buildings &amp; Facilities"/>
        <s v="110-420-8335-Equipment &amp; Furnishings"/>
        <s v="110-420-8425-Vehicles &amp; Rolling Stock"/>
        <s v="110-420-8520-Parks Improvements"/>
        <s v="110-430-6118-Police Services"/>
        <s v="110-430-6334-Non-Capitalized Assets"/>
        <s v="110-440-5110-City Administrator"/>
        <s v="110-440-5112-Finance Clerk"/>
        <s v="110-440-5114-City Clerk"/>
        <s v="110-440-5220-Overtime"/>
        <s v="110-440-5315-Social Security/Medicare"/>
        <s v="110-440-5320-Worker's Comp"/>
        <s v="110-440-5350-Unemployment"/>
        <s v="110-440-5410-Health Insurance"/>
        <s v="110-440-5450-Public Employees Retirement"/>
        <s v="110-440-6116-Engineering Services"/>
        <s v="110-440-6128-Other Contract Services"/>
        <s v="110-440-6220-Publications, Printing &amp; Dues"/>
        <s v="110-440-6226-Postage"/>
        <s v="110-440-6238-Bank Service Charges"/>
        <s v="110-440-6240-Travel &amp; Training"/>
        <s v="110-440-6290-Miscellaneous"/>
        <s v="110-440-6522-Land Use &amp; Development Costs"/>
        <s v="110-440-6524-Building Permit Costs"/>
        <s v="110-440-6525-Electrical Permit Costs"/>
        <s v="110-440-8225-Buildings &amp; Facilities"/>
        <s v="110-450-5130-Librarian/Special Events"/>
        <s v="110-450-5156-Temporary/ Seasonal"/>
        <s v="110-450-5158-Maintenance Worker I"/>
        <s v="110-450-5315-Social Security/Medicare"/>
        <s v="110-450-5320-Worker's Comp"/>
        <s v="110-450-5350-Unemployment"/>
        <s v="110-450-5410-Health Insurance"/>
        <s v="110-450-5450-Public Employees Retirement"/>
        <s v="110-450-6122-IT Services"/>
        <s v="110-450-6128-Other Contract Services"/>
        <s v="110-450-6226-Postage"/>
        <s v="110-450-6230-Office Supplies/Equipment"/>
        <s v="110-450-6234-General Supplies"/>
        <s v="110-450-6238-Bank Service Charges"/>
        <s v="110-450-6290-Miscellaneous"/>
        <s v="110-450-6320-Building Repair &amp; Maintenance"/>
        <s v="110-450-6334-Non-Capitalized Assets"/>
        <s v="110-450-6420-Water Services"/>
        <s v="110-450-6425-Sewer Services"/>
        <s v="110-450-6430-Electricity Services"/>
        <s v="110-450-6435-Internet Services"/>
        <s v="110-450-6440-Telephone Services"/>
        <s v="110-450-6445-Refuse Services"/>
        <s v="110-450-6530-Summer Reading Program"/>
        <s v="110-450-8225-Buildings &amp; Facilities"/>
        <s v="110-450-8335-Equipment &amp; Furnishings"/>
        <s v="110-460-5110-City Administrator"/>
        <s v="110-460-5150-Public Works Director"/>
        <s v="110-460-5220-Overtime"/>
        <s v="110-460-5315-Social Security/Medicare"/>
        <s v="110-460-5320-Worker's Comp"/>
        <s v="110-460-5350-Unemployment"/>
        <s v="110-460-5410-Health Insurance"/>
        <s v="110-460-5450-Public Employees Retirement"/>
        <s v="110-460-6128-Other Contract Services"/>
        <s v="110-460-6234-General Supplies"/>
        <s v="110-460-6238-Bank Service Charges"/>
        <s v="110-460-6290-Miscellaneous"/>
        <s v="110-460-6445-Refuse Services"/>
        <s v="110-460-6540-Dog/Cat Control"/>
        <s v="110-470-6128-Other Contract Services"/>
        <s v="110-470-6224-Marketing"/>
        <s v="110-470-6226-Postage"/>
        <s v="110-470-6290-Miscellaneous"/>
        <s v="110-470-6326-Covered Bridge Maintenance"/>
        <s v="110-470-6328-Matching Grant Funds"/>
        <s v="110-470-6527-Community Grant Program"/>
        <s v="110-470-6550-Tourism Funded Projects"/>
        <s v="110-480-5110-City Administrator"/>
        <s v="110-480-5112-Finance Clerk"/>
        <s v="110-480-5114-City Clerk"/>
        <s v="110-480-5220-Overtime"/>
        <s v="110-480-5315-Social Security/Medicare"/>
        <s v="110-480-5320-Worker's Comp"/>
        <s v="110-480-5350-Unemployment"/>
        <s v="110-480-5410-Health Insurance"/>
        <s v="110-480-5450-Public Employees Retirement"/>
        <s v="110-480-6120-Judge Contract"/>
        <s v="110-480-6121-Bailiff Contract"/>
        <s v="110-480-6128-Other Contract Services"/>
        <s v="110-480-6220-Publications, Printing &amp; Dues"/>
        <s v="110-480-6226-Postage"/>
        <s v="110-480-6238-Bank Service Charges"/>
        <s v="110-480-6290-Miscellaneous"/>
        <s v="110-480-6560-State Assessments"/>
        <s v="110-480-6565-Court Collection Fees"/>
        <s v="110-800-7110-Loan Principal"/>
        <s v="110-800-7111-Loan Principal - Library/City"/>
        <s v="110-800-7112-Loan Principal - Rolling Rock"/>
        <s v="110-800-7120-Loan Principal - SDC Fund Loan"/>
        <s v="110-800-7510-Loan Interest"/>
        <s v="110-800-7511-Loan Interest - Library/City"/>
        <s v="110-800-7512-Loan Interest - Rolling Rock"/>
        <s v="110-800-7520-Loan Interest - SDC Fund Loan"/>
        <s v="110-900-9117-Transfer to SDC Fund"/>
        <s v="110-900-9120-Transfer to Building Fund"/>
        <s v="110-900-9130-Transfer to Water Fund"/>
        <s v="110-900-9140-Transfer to Sewer Fund"/>
        <s v="110-900-9150-Transfer to Equipment Fund"/>
        <s v="110-900-9590-Contingency"/>
        <s v="110-900-9895-Reserved for future use - Park"/>
        <s v="110-900-9899-Unappropriated Ending Balance"/>
        <s v="220-1110--ALLOCATED CASH"/>
        <s v="220-1115--Cash in Bank - LGIP"/>
        <s v="220-1510--Accounts Receivable"/>
        <s v="220-1620--Inventory"/>
        <s v="220-1710--Land"/>
        <s v="220-1720--Buildings &amp; Facilities"/>
        <s v="220-1730--Equipment &amp; Furnishings"/>
        <s v="220-1740--Vehicles &amp; Rolling Stock"/>
        <s v="220-1795--Construction in Progress"/>
        <s v="220-1820--AD - Buildings &amp; Facilities"/>
        <s v="220-1830--AD - Equipment &amp; Furnishings"/>
        <s v="220-1840--AD - Vehicles &amp; Rolling Stock"/>
        <s v="220-2125--Accounts Payable"/>
        <s v="220-2205--Wages Payable"/>
        <s v="220-2210--Payroll Taxes Payable"/>
        <s v="220-2245--Health Insurance Payable"/>
        <s v="220-2250--Retirement Payable"/>
        <s v="220-2255--Deferred Comp Payable"/>
        <s v="220-3100--Beginning Fund Balance"/>
        <s v="220-315-4125-Interest Earned"/>
        <s v="220-3250--Current Year Change in Fund Ba"/>
        <s v="220-3275--GASB - Fixed Assets"/>
        <s v="220-3300--Ending Fund Balance"/>
        <s v="220-335-4356-Building Permit Fees"/>
        <s v="220-335-4358-Electrical Permit Fees"/>
        <s v="220-370-4849-Capital Asset Disposal"/>
        <s v="220-385-4895-Miscellaneous Revenue"/>
        <s v="220-390-4910-Transfer from General Fund"/>
        <s v="220-490-5110-City Administrator"/>
        <s v="220-490-5114-City Clerk"/>
        <s v="220-490-5220-Overtime"/>
        <s v="220-490-5315-Social Security/Medicare"/>
        <s v="220-490-5320-Worker's Comp"/>
        <s v="220-490-5350-Unemployment"/>
        <s v="220-490-5410-Health Insurance"/>
        <s v="220-490-5450-Public Employees Retirement"/>
        <s v="220-490-6110-Auditing"/>
        <s v="220-490-6112-Legal Services"/>
        <s v="220-490-6122-IT Services"/>
        <s v="220-490-6128-Other Contract Services"/>
        <s v="220-490-6150-Building Inspection Services"/>
        <s v="220-490-6152-Electrical Inspection Services"/>
        <s v="220-490-6220-Publications, Printing &amp; Dues"/>
        <s v="220-490-6226-Postage"/>
        <s v="220-490-6230-Office Supplies/Equipment"/>
        <s v="220-490-6238-Bank Service Charges"/>
        <s v="220-490-6240-Travel &amp; Training"/>
        <s v="220-490-6290-Miscellaneous"/>
        <s v="220-490-6330-Other Repair &amp; Maintenance"/>
        <s v="220-490-6334-Non-Capitalized Assets"/>
        <s v="220-490-6420-Water Services"/>
        <s v="220-490-6425-Sewer Services"/>
        <s v="220-490-6430-Electricity Services"/>
        <s v="220-490-6435-Internet Services"/>
        <s v="220-490-6440-Telephone Services"/>
        <s v="220-490-6445-Refuse Services"/>
        <s v="220-490-6524-Building State Surcharge"/>
        <s v="220-490-6525-Electrical State Surcharge"/>
        <s v="220-700-8320-Software"/>
        <s v="220-700-8335-Equipment &amp; Furnishings"/>
        <s v="220-900-9590-Contingency"/>
        <s v="220-900-9893-Reserved for future use - Bldg"/>
        <s v="220-900-9899-Unappropriated Ending Balance"/>
        <s v="230-1110--ALLOCATED CASH"/>
        <s v="230-1115--Cash in Bank - LGIP"/>
        <s v="230-1250--Due from Other Funds"/>
        <s v="230-1510--Accounts Receivable"/>
        <s v="230-1530--Grants Receivable"/>
        <s v="230-1540--Loans Receivable"/>
        <s v="230-1620--Inventory"/>
        <s v="230-1710--Land"/>
        <s v="230-1720--Buildings &amp; Facilities"/>
        <s v="230-1730--Equipment &amp; Furnishings"/>
        <s v="230-1740--Vehicles &amp; Rolling Stock"/>
        <s v="230-1750--Infrastructure"/>
        <s v="230-1795--Construction in Progress"/>
        <s v="230-1820--AD - Buildings &amp; Facilities"/>
        <s v="230-1830--AD - Equipment &amp; Furnishings"/>
        <s v="230-1840--AD - Vehicles &amp; Rolling Stock"/>
        <s v="230-1850--AD - Infrastructure"/>
        <s v="230-1950--Deferred Outflows of Resources"/>
        <s v="230-2125--Accounts Payable"/>
        <s v="230-2205--Wages Payable"/>
        <s v="230-2210--Payroll Taxes Payable"/>
        <s v="230-2245--Health Insurance Payable"/>
        <s v="230-2250--Retirement Payable"/>
        <s v="230-2255--Deferred Comp Payable"/>
        <s v="230-2450--Due to Other Funds"/>
        <s v="230-2520--Utility Deposits"/>
        <s v="230-2725--Long Term Debt - Due in 1yr"/>
        <s v="230-2750--Long Term Debt"/>
        <s v="230-2950--Deferred Inflows of Resources"/>
        <s v="230-3100--Beginning Fund Balance"/>
        <s v="230-315-4125-Interest Earned"/>
        <s v="230-3250--Current Year Change in Fund Ba"/>
        <s v="230-325-4151-Grant Revenue"/>
        <s v="230-325-4162-CDBG Grant"/>
        <s v="230-3275--GASB - Fixed Assets"/>
        <s v="230-3277--GAAP - Long Term Debt"/>
        <s v="230-3300--Ending Fund Balance"/>
        <s v="230-335-4370-Water/Sewer Connection Permit"/>
        <s v="230-340-4425-Water/Sewer Sales"/>
        <s v="230-340-4426-Bulk Water Sales"/>
        <s v="230-340-4430-Water/Sewer Connection Fees"/>
        <s v="230-340-4435-Fire Hydrant Fee"/>
        <s v="230-340-4450-Water/Sewer Penalties"/>
        <s v="230-345-4531-Water Reimbursement SDC"/>
        <s v="230-360-4210-Principal Payments Recieved"/>
        <s v="230-360-4220-Interim Financing Revenue"/>
        <s v="230-360-4225-Loan Proceeds"/>
        <s v="230-365-4752-Reimbursement Revenue"/>
        <s v="230-365-4790-SVDP Project Reimbursement"/>
        <s v="230-370-4849-Capital Asset Disposal"/>
        <s v="230-385-4895-Miscellaneous Revenue"/>
        <s v="230-390-4910-Transfer from General Fund"/>
        <s v="230-390-4917-Transfer from SDC Fund"/>
        <s v="230-390-4940-Transfer from Sewer Fund"/>
        <s v="230-390-4950-Transfer from Equipment Fund"/>
        <s v="230-390-4955-Transfer from Debt Reserve Fun"/>
        <s v="230-490-5110-City Administrator"/>
        <s v="230-490-5112-Finance Clerk"/>
        <s v="230-490-5114-City Clerk"/>
        <s v="230-490-5150-Public Works Director"/>
        <s v="230-490-5152-Utility Worker I"/>
        <s v="230-490-5154-Utility Worker II"/>
        <s v="230-490-5156-Temporary/ Seasonal"/>
        <s v="230-490-5158-Maintenance Worker I"/>
        <s v="230-490-5220-Overtime"/>
        <s v="230-490-5315-Social Security/Medicare"/>
        <s v="230-490-5320-Worker's Comp"/>
        <s v="230-490-5350-Unemployment"/>
        <s v="230-490-5410-Health Insurance"/>
        <s v="230-490-5450-Public Employees Retirement"/>
        <s v="230-490-6110-Auditing"/>
        <s v="230-490-6112-Legal Services"/>
        <s v="230-490-6114-Financial Services"/>
        <s v="230-490-6116-Engineering Services"/>
        <s v="230-490-6122-IT Services"/>
        <s v="230-490-6128-Other Contract Services"/>
        <s v="230-490-6130-General Contract Services"/>
        <s v="230-490-6190-Computer Serv/Warr/Contracts"/>
        <s v="230-490-6210-Insurance &amp; Bonds"/>
        <s v="230-490-6220-Publications, Printing &amp; Dues"/>
        <s v="230-490-6226-Postage"/>
        <s v="230-490-6230-Office Supplies/Equipment"/>
        <s v="230-490-6234-General Supplies"/>
        <s v="230-490-6238-Bank Service Charges"/>
        <s v="230-490-6240-Travel &amp; Training"/>
        <s v="230-490-6290-Miscellaneous"/>
        <s v="230-490-6320-Building Repair &amp; Maintenance"/>
        <s v="230-490-6324-Equipment Repair &amp; Maintenance"/>
        <s v="230-490-6330-Other Repair &amp; Maintenance"/>
        <s v="230-490-6334-Non-Capitalized Assets"/>
        <s v="230-490-6420-Water Services"/>
        <s v="230-490-6425-Sewer Services"/>
        <s v="230-490-6430-Electricity Services"/>
        <s v="230-490-6435-Internet Services"/>
        <s v="230-490-6440-Telephone Services"/>
        <s v="230-490-6445-Refuse Services"/>
        <s v="230-490-6520-Permits"/>
        <s v="230-490-6710-Gas &amp; Oil"/>
        <s v="230-490-6712-Operations &amp; Supplies"/>
        <s v="230-490-6750-Chemicals &amp; Lab Supplies"/>
        <s v="230-490-6755-Water/Sewer Analysis"/>
        <s v="230-490-6758-Water/Sewer Connection Expendi"/>
        <s v="230-490-6760-Water/Sewer Franchise Fees"/>
        <s v="230-700-8225-Buildings &amp; Facilities"/>
        <s v="230-700-8320-Software"/>
        <s v="230-700-8335-Equipment &amp; Furnishings"/>
        <s v="230-700-8425-Vehicles &amp; Rolling Stock"/>
        <s v="230-700-8540-Water Systems Improvemts"/>
        <s v="230-700-8895-Other Improvements"/>
        <s v="230-800-7110-Loan Principal - S00006"/>
        <s v="230-800-7111-Loan Principal - Library/City"/>
        <s v="230-800-7122-Loan Principal - J05001 SPWF"/>
        <s v="230-800-7124-Loan Principal - RD"/>
        <s v="230-800-7125-Loan Principal - Lakeview"/>
        <s v="230-800-7510-Loan Interest - S00006"/>
        <s v="230-800-7511-Loan Interest - Library/City"/>
        <s v="230-800-7522-Loan Interest - J05001 SPWF"/>
        <s v="230-800-7524-Loan Interest - RD"/>
        <s v="230-800-7525-Loan Interest - Lakeview"/>
        <s v="230-900-9117-Transfer to SDC Fund"/>
        <s v="230-900-9120-Transfer to Water Reserve Fund"/>
        <s v="230-900-9140-Transfer to Sewer Fund"/>
        <s v="230-900-9150-Transfer to Equipment Fund"/>
        <s v="230-900-9590-Contingency"/>
        <s v="230-900-9893-Reserved for future use - Wate"/>
        <s v="230-900-9899-Unappropriated Ending Balance"/>
        <s v="240-1110--ALLOCATED CASH"/>
        <s v="240-1115--Cash in Bank - LGIP"/>
        <s v="240-1510--Accounts Receivable"/>
        <s v="240-1530--Grants Receivable"/>
        <s v="240-1540--Loans Receivable"/>
        <s v="240-1620--Inventory"/>
        <s v="240-1710--Land"/>
        <s v="240-1720--Buildings &amp; Facilities"/>
        <s v="240-1730--Equipment &amp; Furnishings"/>
        <s v="240-1740--Vehicles &amp; Rolling Stock"/>
        <s v="240-1750--Infrastructure"/>
        <s v="240-1795--Construction in Progress"/>
        <s v="240-1820--AD - Buildings &amp; Facilities"/>
        <s v="240-1830--AD - Equipment &amp; Furnishings"/>
        <s v="240-1840--AD - Vehicles &amp; Rolling Stock"/>
        <s v="240-1850--AD - Infrastructure"/>
        <s v="240-1950--Deferred Outflows of Resources"/>
        <s v="240-2125--Accounts Payable"/>
        <s v="240-2205--Wages Payable"/>
        <s v="240-2210--Payroll Taxes Payable"/>
        <s v="240-2245--Health Insurance Payable"/>
        <s v="240-2250--Retirement Payable"/>
        <s v="240-2255--Deferred Comp Payable"/>
        <s v="240-2450--Due to Other Funds"/>
        <s v="240-2725--Long Term Debt - Due in 1yr"/>
        <s v="240-2750--Long Term Debt"/>
        <s v="240-2950--Deferred Inflows of Resources"/>
        <s v="240-3100--Beginning Fund Balance"/>
        <s v="240-315-4125-Interest Earned"/>
        <s v="240-3250--Current Year Change in Fund Ba"/>
        <s v="240-325-4151-Grant Revenue"/>
        <s v="240-325-4162-CDBG Grant"/>
        <s v="240-3275--GASB - Fixed Assets"/>
        <s v="240-3277--GAAP - Long Term Debt"/>
        <s v="240-3300--Ending Fund Balance"/>
        <s v="240-335-4354-Misc Permits &amp; Licenses"/>
        <s v="240-335-4370-Water/Sewer Connection Permit"/>
        <s v="240-340-4425-Water/Sewer Sales"/>
        <s v="240-340-4430-Water/Sewer Connection Fees"/>
        <s v="240-340-4450-Water/Sewer Penalties"/>
        <s v="240-345-4541-Sewer Reimbursement SDC"/>
        <s v="240-360-4220-Interim Financing Revenue"/>
        <s v="240-360-4225-Loan Proceeds"/>
        <s v="240-370-4824-Donations"/>
        <s v="240-370-4849-Capital Asset Disposal"/>
        <s v="240-385-4895-Miscellaneous Revenue"/>
        <s v="240-390-4910-Transfer from General Fund"/>
        <s v="240-390-4917-Transfer from SDC Fund"/>
        <s v="240-390-4921-Transfer from Sewer Reserve Fu"/>
        <s v="240-390-4930-Transfer from Water Fund"/>
        <s v="240-390-4950-Transfer from Equipment Fund"/>
        <s v="240-390-4955-Transfer from Debt Reserve Fun"/>
        <s v="240-490-5110-City Administrator"/>
        <s v="240-490-5112-Finance Clerk"/>
        <s v="240-490-5114-City Clerk"/>
        <s v="240-490-5150-Public Works Director"/>
        <s v="240-490-5152-Utility Worker I"/>
        <s v="240-490-5154-Utility Worker II"/>
        <s v="240-490-5156-Temporary/ Seasonal"/>
        <s v="240-490-5158-Maintenance Worker I"/>
        <s v="240-490-5220-Overtime"/>
        <s v="240-490-5315-Social Security/Medicare"/>
        <s v="240-490-5320-Worker's Comp"/>
        <s v="240-490-5350-Unemployment"/>
        <s v="240-490-5410-Health Insurance"/>
        <s v="240-490-5450-Public Employees Retirement"/>
        <s v="240-490-6110-Auditing"/>
        <s v="240-490-6112-Legal Services"/>
        <s v="240-490-6114-Financial Services"/>
        <s v="240-490-6116-Engineering Services"/>
        <s v="240-490-6122-IT Services"/>
        <s v="240-490-6128-Other Contract Services"/>
        <s v="240-490-6130-General Contract Services"/>
        <s v="240-490-6190-Computer Serv/Warr/Contracts"/>
        <s v="240-490-6210-Insurance &amp; Bonds"/>
        <s v="240-490-6220-Publications, Printing &amp; Dues"/>
        <s v="240-490-6226-Postage"/>
        <s v="240-490-6230-Office Supplies/Equipment"/>
        <s v="240-490-6234-General Supplies"/>
        <s v="240-490-6238-Bank Service Charges"/>
        <s v="240-490-6240-Travel &amp; Training"/>
        <s v="240-490-6290-Miscellaneous"/>
        <s v="240-490-6320-Building Repair &amp; Maintenance"/>
        <s v="240-490-6324-Equipment Repair &amp; Maintenance"/>
        <s v="240-490-6330-Other Repair &amp; Maintenance"/>
        <s v="240-490-6334-Non-Capitalized Assets"/>
        <s v="240-490-6420-Water Services"/>
        <s v="240-490-6425-Sewer Services"/>
        <s v="240-490-6430-Electricity Services"/>
        <s v="240-490-6435-Internet Services"/>
        <s v="240-490-6440-Telephone Services"/>
        <s v="240-490-6445-Refuse Services"/>
        <s v="240-490-6520-Permits"/>
        <s v="240-490-6710-Gas &amp; Oil"/>
        <s v="240-490-6712-Operations &amp; Supplies"/>
        <s v="240-490-6750-Chemicals &amp; Lab Supplies"/>
        <s v="240-490-6755-Water/Sewer Analysis"/>
        <s v="240-490-6758-Water/Sewer Connection Expendi"/>
        <s v="240-490-6760-Water/Sewer Franchise Fees"/>
        <s v="240-490-6792-Reimbursable Expenditure"/>
        <s v="240-700-8225-Buildings &amp; Facilities"/>
        <s v="240-700-8320-Software"/>
        <s v="240-700-8335-Equipment &amp; Furnishings"/>
        <s v="240-700-8425-Vehicles &amp; Rolling Stock"/>
        <s v="240-700-8550-Sewer Systems"/>
        <s v="240-700-8890-Projects"/>
        <s v="240-800-7110-Loan Principal"/>
        <s v="240-800-7111-Loan Principal - Library/City"/>
        <s v="240-800-7122-Loan Principal - J05001 SPWF"/>
        <s v="240-800-7124-Loan Principal - RD"/>
        <s v="240-800-7126-Loan Principal - Interfund Loa"/>
        <s v="240-800-7510-Loan Interest"/>
        <s v="240-800-7511-Loan Interest - Library/City"/>
        <s v="240-800-7522-Loan Interest - J05001 SPWF"/>
        <s v="240-800-7524-Loan Interest - RD"/>
        <s v="240-800-7911-Interim Loan RD Financing"/>
        <s v="240-900-9117-Transfer to SDC Fund"/>
        <s v="240-900-9121-Transfer to Sewer Reserve Fund"/>
        <s v="240-900-9150-Transfer to Equipment Fund"/>
        <s v="240-900-9590-Contingency"/>
        <s v="240-900-9893-Reserved for future use - Sewe"/>
        <s v="240-900-9899-Unappropriated Ending Balance"/>
        <s v="312-1110--ALLOCATED CASH"/>
        <s v="312-1115--Cash in Bank - LGIP"/>
        <s v="312-1510--Accounts Receivable"/>
        <s v="312-1620--Inventory"/>
        <s v="312-1710--Land"/>
        <s v="312-1720--Buildings &amp; Facilities"/>
        <s v="312-1730--Equipment &amp; Furnishings"/>
        <s v="312-1740--Vehicles &amp; Rolling Stock"/>
        <s v="312-1750--Infrastructure"/>
        <s v="312-1795--Construction in Progress"/>
        <s v="312-1820--AD - Buildings &amp; Facilities"/>
        <s v="312-1830--AD - Equipment &amp; Furnishings"/>
        <s v="312-1840--AD - Vehicles &amp; Rolling Stock"/>
        <s v="312-1850--AD - Infrastructure"/>
        <s v="312-2125--Accounts Payable"/>
        <s v="312-2205--Wages Payable"/>
        <s v="312-2210--Payroll Taxes Payable"/>
        <s v="312-2245--Health Insurance Payable"/>
        <s v="312-2250--Retirement Payable"/>
        <s v="312-2255--Deferred Comp Payable"/>
        <s v="312-2450--Due to Other Funds"/>
        <s v="312-3100--Beginning Fund Balance"/>
        <s v="312-315-4125-Interest Earned"/>
        <s v="312-320-4140-Lane County Distributions"/>
        <s v="312-320-4142-State Distributions"/>
        <s v="312-3250--Current Year Change in Fund Ba"/>
        <s v="312-325-4151-Grant Revenue"/>
        <s v="312-3275--GASB - Fixed Assets"/>
        <s v="312-3300--Ending Fund Balance"/>
        <s v="312-345-4513-Transportation Reimbursement S"/>
        <s v="312-360-4210-Principal Payments Received"/>
        <s v="312-360-4215-Interest Payments Received"/>
        <s v="312-360-4225-Loan Proceeds"/>
        <s v="312-365-4752-Reimbursement Revenue"/>
        <s v="312-365-4791-SVDP Project Revenue"/>
        <s v="312-370-4849-Capital Asset Disposal"/>
        <s v="312-385-4895-Miscellaneous Revenue"/>
        <s v="312-390-4950-Transfer from Equipment Fund"/>
        <s v="312-490-5110-City Administrator"/>
        <s v="312-490-5112-Finance Clerk"/>
        <s v="312-490-5150-Public Works Director"/>
        <s v="312-490-5152-Utility Worker I"/>
        <s v="312-490-5154-Utility Worker II"/>
        <s v="312-490-5156-Temporary/ Seasonal"/>
        <s v="312-490-5158-Maintenance Worker I"/>
        <s v="312-490-5220-Overtime"/>
        <s v="312-490-5315-Social Security/Medicare"/>
        <s v="312-490-5320-Worker's Comp"/>
        <s v="312-490-5350-Unemployment"/>
        <s v="312-490-5410-Health Insurance"/>
        <s v="312-490-5450-Public Employees Retirement"/>
        <s v="312-490-5910-DO NOT USE - Wage Adjustment"/>
        <s v="312-490-6110-Auditing"/>
        <s v="312-490-6114-Financial Services"/>
        <s v="312-490-6116-Engineering Services"/>
        <s v="312-490-6122-IT Services"/>
        <s v="312-490-6128-Other Contract Services"/>
        <s v="312-490-6210-Insurance &amp; Bonds"/>
        <s v="312-490-6234-General Supplies"/>
        <s v="312-490-6238-Bank Service Charges"/>
        <s v="312-490-6290-Miscellaneous"/>
        <s v="312-490-6324-Equipment Repair &amp; Maintenance"/>
        <s v="312-490-6330-Other Repair &amp; Maintenance"/>
        <s v="312-490-6334-Non-Capitalized Assets"/>
        <s v="312-490-6430-Electricity Services"/>
        <s v="312-490-6720-Storm Drain Maintenance"/>
        <s v="312-490-6724-Street Signs"/>
        <s v="312-490-6726-Street Lights"/>
        <s v="312-700-8225-Buildings &amp; Facilities"/>
        <s v="312-700-8320-Software"/>
        <s v="312-700-8335-Equipment &amp; Furnishings"/>
        <s v="312-700-8425-Vehicles &amp; Rolling Stock"/>
        <s v="312-700-8530-Street Improvements"/>
        <s v="312-700-8532-Signage"/>
        <s v="312-800-7111-Loan Principal - Library/City"/>
        <s v="312-800-7125-Loan Principal for Bus Or"/>
        <s v="312-800-7511-Loan Interest - Library/City"/>
        <s v="312-800-7525-Loan Interest for Bus Or"/>
        <s v="312-900-9150-Transfer to Equipment Fund"/>
        <s v="312-900-9590-Contingency"/>
        <s v="312-900-9898-Reserved for future use - Stre"/>
        <s v="312-900-9899-Unappropriated Ending Balance"/>
        <s v="314-1110--ALLOCATED CASH"/>
        <s v="314-1116--Cash in Bank - BBJ Checking"/>
        <s v="314-1117--Blackberry Jam CD"/>
        <s v="314-1510--Accounts Receivable"/>
        <s v="314-2125--Accounts Payable"/>
        <s v="314-3100--Beginning Fund Balance"/>
        <s v="314-315-4125-Interest Earned"/>
        <s v="314-3250--Current Year Change in Fund Ba"/>
        <s v="314-3300--Ending Fund Balance"/>
        <s v="314-370-4824-BBJ Donations"/>
        <s v="314-370-4849-Capital Asset Disposal"/>
        <s v="314-380-4861-Craft/Commercial Booth Sales"/>
        <s v="314-380-4862-Food Booth Sales"/>
        <s v="314-380-4863-Beer Garden"/>
        <s v="314-380-4864-Jam Sales"/>
        <s v="314-380-4866-Quilt Raffle Sales"/>
        <s v="314-380-4868-Program Ad Sales"/>
        <s v="314-380-4870-Sponsorship Revenue"/>
        <s v="314-380-4872-Pie Sales"/>
        <s v="314-380-4874-50/50 Raffle Sales"/>
        <s v="314-380-4876-5K Race Revenue"/>
        <s v="314-380-4878-Car Show Revenue"/>
        <s v="314-380-4880-Fishing Derby Revenue"/>
        <s v="314-380-4882-Horseshoe Tourney Revenue"/>
        <s v="314-380-4884-Kidz Korner Revenue"/>
        <s v="314-380-4886-Pie Eating Contest Revenue"/>
        <s v="314-380-4888-RC Flyers Revenue"/>
        <s v="314-380-4889-BBJ Festival Other Revenue"/>
        <s v="314-385-4895-Miscellaneous Revenue"/>
        <s v="314-490-5110-City Administrator"/>
        <s v="314-490-6118-Police Services"/>
        <s v="314-490-6122-IT Services"/>
        <s v="314-490-6220-Publications, Printing &amp; Dues"/>
        <s v="314-490-6224-Festival Advertisement"/>
        <s v="314-490-6226-Postage"/>
        <s v="314-490-6238-Bank Service Charges"/>
        <s v="314-490-6290-Miscellaneous"/>
        <s v="314-490-6440-Telephone Services"/>
        <s v="314-490-6445-Refuse Services"/>
        <s v="314-490-6705-Rent"/>
        <s v="314-490-6714-Materials &amp; Services"/>
        <s v="314-490-6810-Craft/Commercial Booth Exp"/>
        <s v="314-490-6812-Food Booth Exp"/>
        <s v="314-490-6813-Beer Garden"/>
        <s v="314-490-6814-Jam Sales Exp"/>
        <s v="314-490-6816-Quilt Raffle"/>
        <s v="314-490-6820-Sponsorship Exp"/>
        <s v="314-490-6822-Pie Sales Exp"/>
        <s v="314-490-6850-5K Race Exp"/>
        <s v="314-490-6852-Car Show Exp"/>
        <s v="314-490-6854-Fishing Derby Exp"/>
        <s v="314-490-6856-Horseshoe Tourney Exp"/>
        <s v="314-490-6858-Kidz Korner Exp"/>
        <s v="314-490-6860-Pie Eating Contest Exp"/>
        <s v="314-490-6862-RC Flyers Exp"/>
        <s v="314-490-6864-Entertainment Exp"/>
        <s v="314-900-9110-Transfer to General Fund"/>
        <s v="314-900-9590-Contingency"/>
        <s v="314-900-9899-Unappropriated Ending Balance"/>
        <s v="410-1110--ALLOCATED CASH"/>
        <s v="410-1115--Cash in Bank - LGIP"/>
        <s v="410-1510--Accounts Receivable"/>
        <s v="410-2125--Accounts Payable"/>
        <s v="410-3100--Beginning Fund Balance"/>
        <s v="410-315-4125-Interest Earned"/>
        <s v="410-3250--Current Year Change in Fund Ba"/>
        <s v="410-3400--Ending Fund Balance"/>
        <s v="410-345-4510-Park SDC Fees"/>
        <s v="410-345-4511-Parks Reimbursement SDC"/>
        <s v="410-390-4917-Transfer from SDC Fund"/>
        <s v="410-490-6714-Materials &amp; Services"/>
        <s v="410-700-8520-Parks Improvements"/>
        <s v="410-900-9895-Reserved for future use - Park"/>
        <s v="410-900-9899-Unappropriated Ending Balance"/>
        <s v="412-1110--ALLOCATED CASH"/>
        <s v="412-1115--Cash in Bank - LGIP"/>
        <s v="412-1510--Accounts Receivable"/>
        <s v="412-2125--Accounts Payable"/>
        <s v="412-3100--Beginning Fund Balance"/>
        <s v="412-315-4125-Interest Earned"/>
        <s v="412-3250--Current Year Change in Fund Ba"/>
        <s v="412-3400--Ending Fund Balance"/>
        <s v="412-345-4512-Transportation SDC"/>
        <s v="412-390-4917-Transfer from SDC Fund"/>
        <s v="412-490-6128-Other Contract Services"/>
        <s v="412-490-6714-Materials &amp; Services"/>
        <s v="412-700-8530-Street Improvements"/>
        <s v="412-900-9898-Reserved for future use - Stre"/>
        <s v="412-900-9899-Unappropriated Ending Balance"/>
        <s v="417-1110--ALLOCATED CASH"/>
        <s v="417-1115--Cash in Bank - LGIP"/>
        <s v="417-1510--Accounts Receivable"/>
        <s v="417-2125--Accounts Payable"/>
        <s v="417-3100--Beginning Fund Balance"/>
        <s v="417-315-4125-Interest Earned"/>
        <s v="417-3250--Current Year Change in Fund Ba"/>
        <s v="417-3300--Ending Fund Balance"/>
        <s v="417-345-4510-Park SDC Fees"/>
        <s v="417-345-4511-Parks Reimbursement SDC"/>
        <s v="417-345-4512-Transportation SDC"/>
        <s v="417-345-4530-Water SDC"/>
        <s v="417-345-4540-Sewer SDC"/>
        <s v="417-345-4545-Storm Drainage SDC"/>
        <s v="417-360-4210-Interfund Loan Principle from"/>
        <s v="417-390-4910-Transfer from General Fund"/>
        <s v="417-390-4912-Transfer from Street Fund"/>
        <s v="417-390-4930-Transfer from Water Fund"/>
        <s v="417-390-4940-Transfer from Sewer Fund"/>
        <s v="417-700-8520-Parks Improvements"/>
        <s v="417-700-8530-Street Improvements"/>
        <s v="417-700-8540-Water Systems Improvemts"/>
        <s v="417-700-8550-Sewer Systems"/>
        <s v="417-700-8560-Stormwater Improvements"/>
        <s v="417-900-9110-Transfer to Parks SDC Fund"/>
        <s v="417-900-9112-Transfer to Streets SDC Fund"/>
        <s v="417-900-9130-Transfer to Water SDC Fund"/>
        <s v="417-900-9140-Transfer to Sewer SDC Fund"/>
        <s v="417-900-9145-Transfer to Stormwater SDC Fun"/>
        <s v="417-900-9155-Transfer to Debt Reserve Fund"/>
        <s v="417-900-9893-Reserved for future use - Wate"/>
        <s v="417-900-9895-Reserved for future use - Park"/>
        <s v="417-900-9896-Reserved for future use - Stor"/>
        <s v="417-900-9897-Reserved for future use - Sewe"/>
        <s v="417-900-9898-Reserved for future use - Stre"/>
        <s v="417-900-9899-Unappropriated Ending Balance"/>
        <s v="430-1110--ALLOCATED CASH"/>
        <s v="430-1115--Cash in Bank - LGIP"/>
        <s v="430-1510--Accounts Receivable"/>
        <s v="430-2125--Accounts Payable"/>
        <s v="430-3100--Beginning Fund Balance"/>
        <s v="430-315-4125-Interest Earned"/>
        <s v="430-3250--Current Year Change in Fund Ba"/>
        <s v="430-3400--Ending Fund Balance"/>
        <s v="430-345-4530-Water SDC"/>
        <s v="430-390-4917-Transfer from SDC Fund"/>
        <s v="430-490-6128-Other Contract Services"/>
        <s v="430-490-6714-Materials &amp; Services"/>
        <s v="430-700-8540-Water Systems Improvemts"/>
        <s v="430-900-9893-Reserved for future use - Wate"/>
        <s v="430-900-9899-Unappropriated Ending Balance"/>
        <s v="440-1110--ALLOCATED CASH"/>
        <s v="440-1115--Cash in Bank - LGIP"/>
        <s v="440-2125--Accounts Payable"/>
        <s v="440-3100--Beginning Fund Balance"/>
        <s v="440-315-4125-Interest Earned"/>
        <s v="440-3250--Current Year Change in Fund Ba"/>
        <s v="440-3400--Ending Fund Balance"/>
        <s v="440-345-4540-Sewer SDC"/>
        <s v="440-390-4917-Transfer from SDC Fund"/>
        <s v="440-490-6128-Other Contract Services"/>
        <s v="440-490-6714-Materials &amp; Services"/>
        <s v="440-700-8550-Sewer Systems"/>
        <s v="440-900-9897-Reserved for future use - Sewe"/>
        <s v="440-900-9899-Unappropriated Ending Balance"/>
        <s v="445-1110--ALLOCATED CASH"/>
        <s v="445-1115--Cash in Bank - LGIP"/>
        <s v="445-1510--Accounts Receivable"/>
        <s v="445-1610--Accounts Receivable"/>
        <s v="445-2125--Accounts Payable"/>
        <s v="445-3100--Beginning Fund Balance"/>
        <s v="445-315-4125-Interest Earned"/>
        <s v="445-3250--Current Year Change in Fund Ba"/>
        <s v="445-3400--Ending Fund Balance"/>
        <s v="445-345-4545-Storm Drainage SDC"/>
        <s v="445-390-4917-Transfer from SDC Fund"/>
        <s v="445-490-6128-Other Contract Services"/>
        <s v="445-490-6714-Materials &amp; Services"/>
        <s v="445-700-8560-Stormwater Improvements"/>
        <s v="445-900-9897-Reserved for future use - Sewe"/>
        <s v="445-900-9899-Unappropriated Ending Balance"/>
        <s v="520-1110--ALLOCATED CASH"/>
        <s v="520-1510--Accounts Receivable"/>
        <s v="520-2125--Accounts Payable"/>
        <s v="520-3100--Beginning Fund Balance"/>
        <s v="520-315-4125-Interest Earned"/>
        <s v="520-3250--Current Year Change in Fund Ba"/>
        <s v="520-3300--Ending Fund Balance"/>
        <s v="520-390-4930-Transfer from Water Fund"/>
        <s v="520-900-9130-Transfer to Water Fund"/>
        <s v="520-900-9892-Reserved for Water Bond Pymt"/>
        <s v="520-900-9899-Unappropriated Ending Balance"/>
        <s v="521-1110--ALLOCATED CASH"/>
        <s v="521-1510--Accounts Receivable"/>
        <s v="521-2125--Accounts Payable"/>
        <s v="521-3100--Beginning Fund Balance"/>
        <s v="521-315-4125-Interest Earned"/>
        <s v="521-3250--Current Year Change in Fund Ba"/>
        <s v="521-3300--Ending Fund Balance"/>
        <s v="521-390-4940-Transfer from Sewer Fund"/>
        <s v="521-900-9140-Transfer to Sewer Fund"/>
        <s v="521-900-9892-Reserved for Sewer Bond Pymt"/>
        <s v="521-900-9899-Unappropriated Ending Balance"/>
        <s v="550-1110--ALLOCATED CASH"/>
        <s v="550-1510--Accounts Receivable"/>
        <s v="550-2125--Accounts Payable"/>
        <s v="550-3100--Beginning Fund Balance"/>
        <s v="550-315-4125-Interest Earned"/>
        <s v="550-3250--Current Year Change in Fund Ba"/>
        <s v="550-3300--Ending Fund Balance"/>
        <s v="550-370-4849-Capital Asset Disposal"/>
        <s v="550-390-4910-Transfer from General Fund"/>
        <s v="550-390-4912-Transfer from Street Fund"/>
        <s v="550-390-4930-Transfer from Water Fund"/>
        <s v="550-390-4940-Transfer from Sewer Fund"/>
        <s v="550-700-8425-Vehicles &amp; Rolling Stock"/>
        <s v="550-900-9110-Transfer to General Fund"/>
        <s v="550-900-9112-Transfer to Street Fund"/>
        <s v="550-900-9130-Transfer to Water Fund"/>
        <s v="550-900-9140-Transfer to Sewer Fund"/>
        <s v="550-900-9899-Unappropriated Ending Balance"/>
        <s v="555-1110--ALLOCATED CASH"/>
        <s v="555-1115--Cash in Bank - LGIP"/>
        <s v="555-1510--Accounts Receivable"/>
        <s v="555-2125--Accounts Payable"/>
        <s v="555-3100--Beginning Fund Balance"/>
        <s v="555-315-4125-Interest Earned"/>
        <s v="555-3250--Current Year Change in Fund Ba"/>
        <s v="555-3300--Ending Fund Balance"/>
        <s v="555-390-4917-Transfer from SDC Fund"/>
        <s v="555-900-9130-Transfer to Water Fund"/>
        <s v="555-900-9140-Transfer to Sewer Fund"/>
        <s v="555-900-9893-Reserved for future use - Wate"/>
        <s v="555-900-9897-Reserved for future use - Sewe"/>
        <s v="555-900-9899-Unappropriated Ending Balance"/>
        <s v="999-1110--CASH ALLOCATED TO FUNDS"/>
        <s v="999-1111--CASH IN BANK - CHECKING"/>
        <s v="999-1112--CASH IN BANK - XPRESS DEP"/>
        <s v="999-1115--CASH IN BANK - LGIP"/>
        <s v="999-1175--UTILITY CASH CLEARING"/>
      </sharedItems>
    </cacheField>
    <cacheField name="Fund" numFmtId="0">
      <sharedItems containsSemiMixedTypes="0" containsString="0" containsNumber="1" containsInteger="1" minValue="110" maxValue="999" count="17">
        <n v="110"/>
        <n v="220"/>
        <n v="230"/>
        <n v="240"/>
        <n v="312"/>
        <n v="314"/>
        <n v="410"/>
        <n v="412"/>
        <n v="417"/>
        <n v="430"/>
        <n v="440"/>
        <n v="445"/>
        <n v="520"/>
        <n v="521"/>
        <n v="550"/>
        <n v="555"/>
        <n v="999"/>
      </sharedItems>
    </cacheField>
    <cacheField name="Cost center" numFmtId="0">
      <sharedItems containsSemiMixedTypes="0" containsString="0" containsNumber="1" containsInteger="1" minValue="310" maxValue="3400"/>
    </cacheField>
    <cacheField name="Object" numFmtId="0">
      <sharedItems containsString="0" containsBlank="1" containsNumber="1" containsInteger="1" minValue="4112" maxValue="9999" count="234">
        <m/>
        <n v="4112"/>
        <n v="4114"/>
        <n v="4125"/>
        <n v="4132"/>
        <n v="4134"/>
        <n v="4136"/>
        <n v="4145"/>
        <n v="4148"/>
        <n v="4151"/>
        <n v="4152"/>
        <n v="4154"/>
        <n v="4155"/>
        <n v="4158"/>
        <n v="4160"/>
        <n v="4310"/>
        <n v="4312"/>
        <n v="4314"/>
        <n v="4316"/>
        <n v="4318"/>
        <n v="4320"/>
        <n v="4352"/>
        <n v="4354"/>
        <n v="4356"/>
        <n v="4358"/>
        <n v="4360"/>
        <n v="4410"/>
        <n v="4413"/>
        <n v="4415"/>
        <n v="4417"/>
        <n v="4419"/>
        <n v="4421"/>
        <n v="4423"/>
        <n v="4511"/>
        <n v="4625"/>
        <n v="4225"/>
        <n v="4752"/>
        <n v="4790"/>
        <n v="4822"/>
        <n v="4824"/>
        <n v="4825"/>
        <n v="4849"/>
        <n v="9999"/>
        <n v="4865"/>
        <n v="4893"/>
        <n v="4895"/>
        <n v="4912"/>
        <n v="4914"/>
        <n v="4917"/>
        <n v="4950"/>
        <n v="5110"/>
        <n v="5112"/>
        <n v="5114"/>
        <n v="5150"/>
        <n v="5152"/>
        <n v="5154"/>
        <n v="5156"/>
        <n v="5158"/>
        <n v="5220"/>
        <n v="5315"/>
        <n v="5320"/>
        <n v="5350"/>
        <n v="5410"/>
        <n v="5450"/>
        <n v="5910"/>
        <n v="6110"/>
        <n v="6112"/>
        <n v="6114"/>
        <n v="6122"/>
        <n v="6124"/>
        <n v="6128"/>
        <n v="6132"/>
        <n v="6190"/>
        <n v="6210"/>
        <n v="6220"/>
        <n v="6222"/>
        <n v="6226"/>
        <n v="6228"/>
        <n v="6230"/>
        <n v="6234"/>
        <n v="6238"/>
        <n v="6240"/>
        <n v="6290"/>
        <n v="6320"/>
        <n v="6324"/>
        <n v="6334"/>
        <n v="6420"/>
        <n v="6425"/>
        <n v="6430"/>
        <n v="6435"/>
        <n v="6440"/>
        <n v="6445"/>
        <n v="6510"/>
        <n v="6512"/>
        <n v="6514"/>
        <n v="6792"/>
        <n v="8225"/>
        <n v="8320"/>
        <n v="8335"/>
        <n v="8425"/>
        <n v="6328"/>
        <n v="6330"/>
        <n v="6339"/>
        <n v="6710"/>
        <n v="8520"/>
        <n v="6118"/>
        <n v="6116"/>
        <n v="6522"/>
        <n v="6524"/>
        <n v="6525"/>
        <n v="5130"/>
        <n v="6530"/>
        <n v="6540"/>
        <n v="6224"/>
        <n v="6326"/>
        <n v="6527"/>
        <n v="6550"/>
        <n v="6120"/>
        <n v="6121"/>
        <n v="6560"/>
        <n v="6565"/>
        <n v="7110"/>
        <n v="7111"/>
        <n v="7112"/>
        <n v="7120"/>
        <n v="7510"/>
        <n v="7511"/>
        <n v="7512"/>
        <n v="7520"/>
        <n v="9117"/>
        <n v="9120"/>
        <n v="9130"/>
        <n v="9140"/>
        <n v="9150"/>
        <n v="9590"/>
        <n v="9895"/>
        <n v="9899"/>
        <n v="4910"/>
        <n v="6150"/>
        <n v="6152"/>
        <n v="9893"/>
        <n v="4162"/>
        <n v="4370"/>
        <n v="4425"/>
        <n v="4426"/>
        <n v="4430"/>
        <n v="4435"/>
        <n v="4450"/>
        <n v="4531"/>
        <n v="4210"/>
        <n v="4220"/>
        <n v="4940"/>
        <n v="4955"/>
        <n v="6130"/>
        <n v="6520"/>
        <n v="6712"/>
        <n v="6750"/>
        <n v="6755"/>
        <n v="6758"/>
        <n v="6760"/>
        <n v="8540"/>
        <n v="8895"/>
        <n v="7122"/>
        <n v="7124"/>
        <n v="7125"/>
        <n v="7522"/>
        <n v="7524"/>
        <n v="7525"/>
        <n v="4541"/>
        <n v="4921"/>
        <n v="4930"/>
        <n v="8550"/>
        <n v="8890"/>
        <n v="7126"/>
        <n v="7911"/>
        <n v="9121"/>
        <n v="4140"/>
        <n v="4142"/>
        <n v="4513"/>
        <n v="4215"/>
        <n v="4791"/>
        <n v="6720"/>
        <n v="6724"/>
        <n v="6726"/>
        <n v="8530"/>
        <n v="8532"/>
        <n v="9898"/>
        <n v="4861"/>
        <n v="4862"/>
        <n v="4863"/>
        <n v="4864"/>
        <n v="4866"/>
        <n v="4868"/>
        <n v="4870"/>
        <n v="4872"/>
        <n v="4874"/>
        <n v="4876"/>
        <n v="4878"/>
        <n v="4880"/>
        <n v="4882"/>
        <n v="4884"/>
        <n v="4886"/>
        <n v="4888"/>
        <n v="4889"/>
        <n v="6705"/>
        <n v="6714"/>
        <n v="6810"/>
        <n v="6812"/>
        <n v="6813"/>
        <n v="6814"/>
        <n v="6816"/>
        <n v="6820"/>
        <n v="6822"/>
        <n v="6850"/>
        <n v="6852"/>
        <n v="6854"/>
        <n v="6856"/>
        <n v="6858"/>
        <n v="6860"/>
        <n v="6862"/>
        <n v="6864"/>
        <n v="9110"/>
        <n v="4510"/>
        <n v="4512"/>
        <n v="4530"/>
        <n v="4540"/>
        <n v="4545"/>
        <n v="8560"/>
        <n v="9112"/>
        <n v="9145"/>
        <n v="9155"/>
        <n v="9896"/>
        <n v="9897"/>
        <n v="9892"/>
      </sharedItems>
    </cacheField>
    <cacheField name="Account Type" numFmtId="0">
      <sharedItems count="5">
        <s v="Asset"/>
        <s v="Liability"/>
        <s v="Equity"/>
        <s v="Revenue"/>
        <s v="Expenditure"/>
      </sharedItems>
    </cacheField>
    <cacheField name="Fund Name" numFmtId="0">
      <sharedItems count="17">
        <s v="General Fund"/>
        <s v="Building Fund"/>
        <s v="Water Fund"/>
        <s v="Sewer Fund"/>
        <s v="Street Fund"/>
        <s v="Blackberry Jam"/>
        <s v="Parks SDC Fund"/>
        <s v="Street SDC Fund"/>
        <s v="SDC Fund"/>
        <s v="Water SDC Fund"/>
        <s v="Sewer SDC Fund"/>
        <s v="Stormwater SDC Fund"/>
        <s v="Water Reserve Fund"/>
        <s v="Sewer Reserve Fund"/>
        <s v="Equipment Fund"/>
        <s v="Debt Reserve Fund"/>
        <s v="Cash Clearing Account"/>
      </sharedItems>
    </cacheField>
    <cacheField name="Cost Center Name" numFmtId="0">
      <sharedItems count="40">
        <s v="Cash"/>
        <s v="Other Current Assets"/>
        <s v="Accounts Receivable"/>
        <s v="Inventory"/>
        <s v="Fixed Assets"/>
        <s v="Depreciation"/>
        <s v="Accounts Payable"/>
        <s v="Payroll Payable"/>
        <s v="Other Current Liabilities"/>
        <s v="Other Liabilities"/>
        <s v="Beginning Balance"/>
        <s v="Taxes"/>
        <s v="Investment Earnings"/>
        <s v="Intergovernmental"/>
        <s v="Current Year Change"/>
        <s v="Grant Revenues"/>
        <s v="Ending Balance"/>
        <s v="Franchise Fees"/>
        <s v="Licenses &amp; Permits"/>
        <s v="Charges for Service"/>
        <s v="System Development Charges"/>
        <s v="Fines &amp; Forfeitures"/>
        <s v="Loan Payments &amp; Proceeds"/>
        <s v="Reimbursement Revenue"/>
        <s v="Other Resources"/>
        <s v="Fundraising &amp; Event Revenue"/>
        <s v="Miscellaneous Revenue"/>
        <s v="Transfers In"/>
        <s v="Administration"/>
        <s v="Parks &amp; Recreation"/>
        <s v="Police"/>
        <s v="Community Development"/>
        <s v="Library"/>
        <s v="Code Enforcement"/>
        <s v="Tourism"/>
        <s v="Municipal Court"/>
        <s v="Debt Service"/>
        <s v="Other Requirements"/>
        <s v="Non-Departmental"/>
        <s v="Capital Outlay"/>
      </sharedItems>
    </cacheField>
    <cacheField name="Category" numFmtId="0">
      <sharedItems containsBlank="1" count="16">
        <s v="Current Assets"/>
        <s v="Other Assets"/>
        <s v="Current Liabilities"/>
        <s v="Other Liabilities"/>
        <s v="Beginning Balance"/>
        <s v="Revenue"/>
        <s v="Current Year Change"/>
        <s v="Ending Balance"/>
        <s v="Personal Services"/>
        <s v="Materials &amp; Services"/>
        <s v="Capital Outlay"/>
        <s v="Debt Service"/>
        <s v="Transfers Out"/>
        <s v="Contingencies"/>
        <s v="Reserves &amp; Ending Balances"/>
        <m u="1"/>
      </sharedItems>
    </cacheField>
    <cacheField name="Subcategory" numFmtId="0">
      <sharedItems containsBlank="1" count="52">
        <s v="Cash"/>
        <s v="Other Current Assets"/>
        <s v="Accounts Receivable"/>
        <s v="Inventory"/>
        <s v="Fixed Assets"/>
        <s v="Depreciation"/>
        <s v="Accounts Payable"/>
        <s v="Payroll Payable"/>
        <s v="Other Current Liabilities"/>
        <s v="Other Liabilities"/>
        <s v="Beginning Balance"/>
        <s v="Tax Revenue"/>
        <s v="Investment Revenue"/>
        <s v="Intergovernmental Revenue"/>
        <s v="Current Year Change"/>
        <s v="Grant Revenue"/>
        <s v="Ending Balance"/>
        <s v="Franchise Fees"/>
        <s v="Licenses &amp; Permits"/>
        <s v="Charges for Services"/>
        <s v="Fines &amp; Forfeitures"/>
        <s v="Loan Payments &amp; Proceeds"/>
        <s v="Reimbursement Revenue"/>
        <s v="Other Revenue"/>
        <s v="Fundraising &amp; Event Revenue"/>
        <s v="Miscellaneous Revenue"/>
        <s v="Transfers In"/>
        <s v="Wages"/>
        <s v="Other Wages"/>
        <s v="Payroll Taxes"/>
        <s v="Benefits"/>
        <s v="Contract Services"/>
        <s v="Office Expenses &amp; Supplies"/>
        <s v="Maintenance &amp; Repairs"/>
        <s v="Utilities"/>
        <s v="Other Expenses"/>
        <s v="Other Operational Expenses"/>
        <s v="Buildings &amp; Facilities"/>
        <s v="Software &amp; Technology"/>
        <s v="Equipment &amp; Furnishings"/>
        <s v="Vehicles &amp; Rolling Stock"/>
        <s v="Other Personal Services"/>
        <s v="Infrastructure"/>
        <s v="Principal Payments"/>
        <s v="Interest Payments"/>
        <s v="Transfers Out"/>
        <s v="Contingencies"/>
        <s v="Reserves"/>
        <s v="SDC Revenue"/>
        <s v="Other Improvements"/>
        <s v="Event Expenses"/>
        <m u="1"/>
      </sharedItems>
    </cacheField>
    <cacheField name="Account Number" numFmtId="0">
      <sharedItems/>
    </cacheField>
    <cacheField name="Stmt Activities Type" numFmtId="0">
      <sharedItems/>
    </cacheField>
    <cacheField name="Stmt Activities Groups" numFmtId="0">
      <sharedItems/>
    </cacheField>
    <cacheField name="Stmt Activities Category" numFmtId="0">
      <sharedItems count="7">
        <s v="None"/>
        <s v="General Government"/>
        <s v="Operating Grants"/>
        <s v="Capital Grants"/>
        <s v="Charges for Services"/>
        <s v="Expenses"/>
        <s v="General Business"/>
      </sharedItems>
    </cacheField>
    <cacheField name="Account Title" numFmtId="0">
      <sharedItems count="295">
        <s v="ALLOCATED CASH"/>
        <s v="Cash in Bank - LGIP"/>
        <s v="Cash in Bank - Court"/>
        <s v="Petty Cash"/>
        <s v="Due from Other Funds"/>
        <s v="Accounts Receivable"/>
        <s v="Taxes Receivable"/>
        <s v="Inventory"/>
        <s v="Land"/>
        <s v="Buildings &amp; Facilities"/>
        <s v="Equipment &amp; Furnishings"/>
        <s v="Vehicles &amp; Rolling Stock"/>
        <s v="Infrastructure"/>
        <s v="Construction in Progress"/>
        <s v="AD - Buildings &amp; Facilities"/>
        <s v="AD - Equipment &amp; Furnishings"/>
        <s v="AD - Vehicles &amp; Rolling Stock"/>
        <s v="AD - Infrastructure"/>
        <s v="Deferred Outflows of Resources"/>
        <s v="Accounts Payable"/>
        <s v="Wages Payable"/>
        <s v="Payroll Taxes Payable"/>
        <s v="Health Insurance Payable"/>
        <s v="Retirement Payable"/>
        <s v="Deferred Comp Payable"/>
        <s v="Bail Held"/>
        <s v="CET Tax Collected"/>
        <s v="Other Deposits"/>
        <s v="Long Term Debt - Due in 1yr"/>
        <s v="Long Term Debt"/>
        <s v="Deferred Inflows of Resources"/>
        <s v="Beginning Fund Balance"/>
        <s v="Property Taxes - Current"/>
        <s v="Property Taxes - Prior"/>
        <s v="Interest Earned"/>
        <s v="State Revenue Sharing"/>
        <s v="Cigarette Tax"/>
        <s v="Liquor Tax"/>
        <s v="Transient Room Tax"/>
        <s v="Marijuana Tax Distribution"/>
        <s v="Current Year Change in Fund Ba"/>
        <s v="General Govt - Operating Grant"/>
        <s v="Tourism - Operating Grant"/>
        <s v="Summer Reading - Oper Grant"/>
        <s v="Library - Capital Grant"/>
        <s v="Comm Dev - Operating Grant"/>
        <s v="Parks - Operating Grant"/>
        <s v="GASB - Fixed Assets"/>
        <s v="GAAP - Long Term Debt"/>
        <s v="Ending Fund Balance"/>
        <s v="Cable Franchise Fees"/>
        <s v="Electric Franchise Fees"/>
        <s v="Garbage Franchise Fees"/>
        <s v="Telecom Franchise Fees"/>
        <s v="Water Franchise Fees"/>
        <s v="Sewer Franchise Fees"/>
        <s v="Land Use &amp; Development"/>
        <s v="Misc Permits &amp; Licenses"/>
        <s v="Building Permit Fees"/>
        <s v="Electrical Permit Fees"/>
        <s v="Dog Licenses"/>
        <s v="Copy, Fax, Notary &amp; Research"/>
        <s v="Library Memberships"/>
        <s v="Library Business Services"/>
        <s v="Lien Searches"/>
        <s v="Election Filing Fees"/>
        <s v="SDC/CET Admin Fee"/>
        <s v="Pay Station Revenue"/>
        <s v="Parks Reimbursement SDC"/>
        <s v="Municipal Court Revenue"/>
        <s v="Loan Proceeds"/>
        <s v="Reimbursement Revenue"/>
        <s v="SVDP Project Reimbursement"/>
        <s v="BBJ Admin Fee"/>
        <s v="Donations"/>
        <s v="Library Donations"/>
        <s v="Capital Asset Disposal"/>
        <s v="Library Utility Fee"/>
        <s v="Library Capital Campaign"/>
        <s v="Rental Revenue"/>
        <s v="Miscellaneous Revenue"/>
        <s v="Transfer from Street Fund"/>
        <s v="Transfer from BBJ Fund"/>
        <s v="Transfer from SDC Fund"/>
        <s v="Transfer from Equipment Fund"/>
        <s v="City Administrator"/>
        <s v="Finance Clerk"/>
        <s v="City Clerk"/>
        <s v="Public Works Director"/>
        <s v="Utility Worker I"/>
        <s v="Utility Worker II"/>
        <s v="Temporary/ Seasonal"/>
        <s v="Maintenance Worker I"/>
        <s v="Overtime"/>
        <s v="Social Security/Medicare"/>
        <s v="Worker's Comp"/>
        <s v="Unemployment"/>
        <s v="Health Insurance"/>
        <s v="Public Employees Retirement"/>
        <s v="DO NOT USE - Wage Adjustment"/>
        <s v="Auditing"/>
        <s v="Legal Services"/>
        <s v="Financial Services"/>
        <s v="IT Services"/>
        <s v="Copier Contract"/>
        <s v="Other Contract Services"/>
        <s v="LCOG"/>
        <s v="Computer Serv/Warr/Contracts"/>
        <s v="Insurance &amp; Bonds"/>
        <s v="Publications, Printing &amp; Dues"/>
        <s v="Newsletter Expenditure"/>
        <s v="Postage"/>
        <s v="Public Notices"/>
        <s v="Office Supplies/Equipment"/>
        <s v="General Supplies"/>
        <s v="Bank Service Charges"/>
        <s v="Travel &amp; Training"/>
        <s v="Miscellaneous"/>
        <s v="Building Repair &amp; Maintenance"/>
        <s v="Equipment Repair &amp; Maintenance"/>
        <s v="Non-Capitalized Assets"/>
        <s v="Water Services"/>
        <s v="Sewer Services"/>
        <s v="Electricity Services"/>
        <s v="Internet Services"/>
        <s v="Telephone Services"/>
        <s v="Refuse Services"/>
        <s v="Council Expenditure"/>
        <s v="State Ethics Commission"/>
        <s v="League of Oregon Cities(LOC)"/>
        <s v="Reimbursable Expenditure"/>
        <s v="Software"/>
        <s v="Temporary/Seasonal"/>
        <s v="Property Maintenance"/>
        <s v="Other Repair &amp; Maintenance"/>
        <s v="Maintenance - Nelson Land Dona"/>
        <s v="Gas &amp; Oil"/>
        <s v="Parks Improvements"/>
        <s v="Police Services"/>
        <s v="Engineering Services"/>
        <s v="Land Use &amp; Development Costs"/>
        <s v="Building Permit Costs"/>
        <s v="Electrical Permit Costs"/>
        <s v="Librarian/Special Events"/>
        <s v="Summer Reading Program"/>
        <s v="Dog/Cat Control"/>
        <s v="Marketing"/>
        <s v="Covered Bridge Maintenance"/>
        <s v="Matching Grant Funds"/>
        <s v="Community Grant Program"/>
        <s v="Tourism Funded Projects"/>
        <s v="Judge Contract"/>
        <s v="Bailiff Contract"/>
        <s v="State Assessments"/>
        <s v="Court Collection Fees"/>
        <s v="Loan Principal"/>
        <s v="Loan Principal - Library/City"/>
        <s v="Loan Principal - Rolling Rock"/>
        <s v="Loan Principal - SDC Fund Loan"/>
        <s v="Loan Interest"/>
        <s v="Loan Interest - Library/City"/>
        <s v="Loan Interest - Rolling Rock"/>
        <s v="Loan Interest - SDC Fund Loan"/>
        <s v="Transfer to SDC Fund"/>
        <s v="Transfer to Building Fund"/>
        <s v="Transfer to Water Fund"/>
        <s v="Transfer to Sewer Fund"/>
        <s v="Transfer to Equipment Fund"/>
        <s v="Contingency"/>
        <s v="Reserved for future use - Park"/>
        <s v="Unappropriated Ending Balance"/>
        <s v="Transfer from General Fund"/>
        <s v="Building Inspection Services"/>
        <s v="Electrical Inspection Services"/>
        <s v="Building State Surcharge"/>
        <s v="Electrical State Surcharge"/>
        <s v="Reserved for future use - Bldg"/>
        <s v="Grants Receivable"/>
        <s v="Loans Receivable"/>
        <s v="Due to Other Funds"/>
        <s v="Utility Deposits"/>
        <s v="Grant Revenue"/>
        <s v="CDBG Grant"/>
        <s v="Water/Sewer Connection Permit"/>
        <s v="Water/Sewer Sales"/>
        <s v="Bulk Water Sales"/>
        <s v="Water/Sewer Connection Fees"/>
        <s v="Fire Hydrant Fee"/>
        <s v="Water/Sewer Penalties"/>
        <s v="Water Reimbursement SDC"/>
        <s v="Principal Payments Recieved"/>
        <s v="Interim Financing Revenue"/>
        <s v="Transfer from Sewer Fund"/>
        <s v="Transfer from Debt Reserve Fun"/>
        <s v="General Contract Services"/>
        <s v="Permits"/>
        <s v="Operations &amp; Supplies"/>
        <s v="Chemicals &amp; Lab Supplies"/>
        <s v="Water/Sewer Analysis"/>
        <s v="Water/Sewer Connection Expendi"/>
        <s v="Water/Sewer Franchise Fees"/>
        <s v="Water Systems Improvemts"/>
        <s v="Other Improvements"/>
        <s v="Loan Principal - S00006"/>
        <s v="Loan Principal - J05001 SPWF"/>
        <s v="Loan Principal - RD"/>
        <s v="Loan Principal - Lakeview"/>
        <s v="Loan Interest - S00006"/>
        <s v="Loan Interest - J05001 SPWF"/>
        <s v="Loan Interest - RD"/>
        <s v="Loan Interest - Lakeview"/>
        <s v="Transfer to Water Reserve Fund"/>
        <s v="Reserved for future use - Wate"/>
        <s v="Sewer Reimbursement SDC"/>
        <s v="Transfer from Sewer Reserve Fu"/>
        <s v="Transfer from Water Fund"/>
        <s v="Sewer Systems"/>
        <s v="Projects"/>
        <s v="Loan Principal - Interfund Loa"/>
        <s v="Interim Loan RD Financing"/>
        <s v="Transfer to Sewer Reserve Fund"/>
        <s v="Reserved for future use - Sewe"/>
        <s v="Lane County Distributions"/>
        <s v="State Distributions"/>
        <s v="Transportation Reimbursement S"/>
        <s v="Principal Payments Received"/>
        <s v="Interest Payments Received"/>
        <s v="SVDP Project Revenue"/>
        <s v="Storm Drain Maintenance"/>
        <s v="Street Signs"/>
        <s v="Street Lights"/>
        <s v="Street Improvements"/>
        <s v="Signage"/>
        <s v="Loan Principal for Bus Or"/>
        <s v="Loan Interest for Bus Or"/>
        <s v="Reserved for future use - Stre"/>
        <s v="Cash in Bank - BBJ Checking"/>
        <s v="Blackberry Jam CD"/>
        <s v="BBJ Donations"/>
        <s v="Craft/Commercial Booth Sales"/>
        <s v="Food Booth Sales"/>
        <s v="Beer Garden"/>
        <s v="Jam Sales"/>
        <s v="Quilt Raffle Sales"/>
        <s v="Program Ad Sales"/>
        <s v="Sponsorship Revenue"/>
        <s v="Pie Sales"/>
        <s v="50/50 Raffle Sales"/>
        <s v="5K Race Revenue"/>
        <s v="Car Show Revenue"/>
        <s v="Fishing Derby Revenue"/>
        <s v="Horseshoe Tourney Revenue"/>
        <s v="Kidz Korner Revenue"/>
        <s v="Pie Eating Contest Revenue"/>
        <s v="RC Flyers Revenue"/>
        <s v="BBJ Festival Other Revenue"/>
        <s v="Festival Advertisement"/>
        <s v="Rent"/>
        <s v="Materials &amp; Services"/>
        <s v="Craft/Commercial Booth Exp"/>
        <s v="Food Booth Exp"/>
        <s v="Jam Sales Exp"/>
        <s v="Quilt Raffle"/>
        <s v="Sponsorship Exp"/>
        <s v="Pie Sales Exp"/>
        <s v="5K Race Exp"/>
        <s v="Car Show Exp"/>
        <s v="Fishing Derby Exp"/>
        <s v="Horseshoe Tourney Exp"/>
        <s v="Kidz Korner Exp"/>
        <s v="Pie Eating Contest Exp"/>
        <s v="RC Flyers Exp"/>
        <s v="Entertainment Exp"/>
        <s v="Transfer to General Fund"/>
        <s v="Park SDC Fees"/>
        <s v="Transportation SDC"/>
        <s v="Water SDC"/>
        <s v="Sewer SDC"/>
        <s v="Storm Drainage SDC"/>
        <s v="Interfund Loan Principle from"/>
        <s v="Stormwater Improvements"/>
        <s v="Transfer to Parks SDC Fund"/>
        <s v="Transfer to Streets SDC Fund"/>
        <s v="Transfer to Water SDC Fund"/>
        <s v="Transfer to Sewer SDC Fund"/>
        <s v="Transfer to Stormwater SDC Fun"/>
        <s v="Transfer to Debt Reserve Fund"/>
        <s v="Reserved for future use - Stor"/>
        <s v="Reserved for Water Bond Pymt"/>
        <s v="Reserved for Sewer Bond Pymt"/>
        <s v="Transfer to Street Fund"/>
        <s v="CASH ALLOCATED TO FUNDS"/>
        <s v="CASH IN BANK - CHECKING"/>
        <s v="CASH IN BANK - XPRESS DEP"/>
        <s v="UTILITY CASH CLEARING"/>
      </sharedItems>
    </cacheField>
    <cacheField name="FY 17/18 Actual" numFmtId="3">
      <sharedItems containsSemiMixedTypes="0" containsString="0" containsNumber="1" containsInteger="1" minValue="0" maxValue="1123975"/>
    </cacheField>
    <cacheField name="FY 18/19 Actual" numFmtId="3">
      <sharedItems containsSemiMixedTypes="0" containsString="0" containsNumber="1" containsInteger="1" minValue="0" maxValue="4708963"/>
    </cacheField>
    <cacheField name="FY 19/20 Actual" numFmtId="3">
      <sharedItems containsSemiMixedTypes="0" containsString="0" containsNumber="1" containsInteger="1" minValue="0" maxValue="4708963"/>
    </cacheField>
    <cacheField name="FY 20/21 Budget" numFmtId="3">
      <sharedItems containsSemiMixedTypes="0" containsString="0" containsNumber="1" containsInteger="1" minValue="0" maxValue="560291"/>
    </cacheField>
    <cacheField name="FY 20/21 Amended as of 6/8/21" numFmtId="3">
      <sharedItems containsSemiMixedTypes="0" containsString="0" containsNumber="1" containsInteger="1" minValue="0" maxValue="568743"/>
    </cacheField>
    <cacheField name="FY 20/21 Amended as of 6/15/21" numFmtId="3">
      <sharedItems containsSemiMixedTypes="0" containsString="0" containsNumber="1" containsInteger="1" minValue="0" maxValue="568743"/>
    </cacheField>
    <cacheField name="FY 20/21 YTD as of 4/6/21" numFmtId="3">
      <sharedItems containsSemiMixedTypes="0" containsString="0" containsNumber="1" containsInteger="1" minValue="0" maxValue="4708963"/>
    </cacheField>
    <cacheField name="FY 20/21 YTD as of 6/8/21" numFmtId="3">
      <sharedItems containsSemiMixedTypes="0" containsString="0" containsNumber="1" containsInteger="1" minValue="0" maxValue="4708963"/>
    </cacheField>
    <cacheField name="FY 21/22 Projected as of 4/28/21" numFmtId="3">
      <sharedItems containsString="0" containsBlank="1" containsNumber="1" minValue="0" maxValue="4708963"/>
    </cacheField>
    <cacheField name="FY 21/22 Projected as of 6/8/21" numFmtId="3">
      <sharedItems containsSemiMixedTypes="0" containsString="0" containsNumber="1" containsInteger="1" minValue="0" maxValue="413671"/>
    </cacheField>
    <cacheField name="Difference in projections" numFmtId="3">
      <sharedItems containsSemiMixedTypes="0" containsString="0" containsNumber="1" minValue="-4708963" maxValue="311444"/>
    </cacheField>
    <cacheField name="FY 21/22 Requested" numFmtId="3">
      <sharedItems containsMixedTypes="1" containsNumber="1" containsInteger="1" minValue="0" maxValue="4708963"/>
    </cacheField>
    <cacheField name="FY 21/22 Recommended" numFmtId="3">
      <sharedItems containsSemiMixedTypes="0" containsString="0" containsNumber="1" containsInteger="1" minValue="0" maxValue="4708963"/>
    </cacheField>
    <cacheField name="FY 21/22_x000a_Approved" numFmtId="3">
      <sharedItems containsSemiMixedTypes="0" containsString="0" containsNumber="1" containsInteger="1" minValue="0" maxValue="4708963"/>
    </cacheField>
    <cacheField name="Notes" numFmtId="0">
      <sharedItems containsBlank="1"/>
    </cacheField>
    <cacheField name="$ Change" numFmtId="0" formula="'FY 21/22_x000a_Approved'-'FY 21/22 Recommended'" databaseField="0"/>
    <cacheField name="% Change" numFmtId="0" formula="IFERROR('$ Change'/'FY 20/21 Budget',0)" databaseField="0"/>
    <cacheField name="Budget variance" numFmtId="0" formula="'FY 21/22 Projected as of 6/8/21'-'FY 20/21 Amended as of 6/15/21'" databaseField="0"/>
    <cacheField name="Change to adopted" numFmtId="0" formula="'FY 21/22_x000a_Approved'-'FY 21/22 Recommended'" databaseField="0"/>
    <cacheField name="Revised appropriation" numFmtId="0" formula="'FY 20/21 Amended as of 6/15/21'-'FY 20/21 Amended as of 6/8/21'"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remy Caudle" refreshedDate="44357.676699074073" createdVersion="6" refreshedVersion="6" minRefreshableVersion="3" recordCount="892" xr:uid="{445D7D0C-6323-4F88-8B26-17AD4370DBAF}">
  <cacheSource type="worksheet">
    <worksheetSource ref="A2:AC894" sheet="DATA_tbl"/>
  </cacheSource>
  <cacheFields count="31">
    <cacheField name="Full account" numFmtId="0">
      <sharedItems count="1121">
        <s v="110-1110--ALLOCATED CASH"/>
        <s v="110-1115--Cash in Bank - LGIP"/>
        <s v="110-1118--Cash in Bank - Court"/>
        <s v="110-1120--Petty Cash"/>
        <s v="110-1250--Due from Other Funds"/>
        <s v="110-1510--Accounts Receivable"/>
        <s v="110-1520--Taxes Receivable"/>
        <s v="110-1620--Inventory"/>
        <s v="110-1710--Land"/>
        <s v="110-1720--Buildings &amp; Facilities"/>
        <s v="110-1730--Equipment &amp; Furnishings"/>
        <s v="110-1740--Vehicles &amp; Rolling Stock"/>
        <s v="110-1750--Infrastructure"/>
        <s v="110-1795--Construction in Progress"/>
        <s v="110-1820--AD - Buildings &amp; Facilities"/>
        <s v="110-1830--AD - Equipment &amp; Furnishings"/>
        <s v="110-1840--AD - Vehicles &amp; Rolling Stock"/>
        <s v="110-1850--AD - Infrastructure"/>
        <s v="110-1950--Deferred Outflows of Resources"/>
        <s v="110-2125--Accounts Payable"/>
        <s v="110-2205--Wages Payable"/>
        <s v="110-2210--Payroll Taxes Payable"/>
        <s v="110-2245--Health Insurance Payable"/>
        <s v="110-2250--Retirement Payable"/>
        <s v="110-2255--Deferred Comp Payable"/>
        <s v="110-2510--Bail Held"/>
        <s v="110-2515--CET Tax Collected"/>
        <s v="110-2525--Other Deposits"/>
        <s v="110-2725--Long Term Debt - Due in 1yr"/>
        <s v="110-2750--Long Term Debt"/>
        <s v="110-2950--Deferred Inflows of Resources"/>
        <s v="110-3100--Beginning Fund Balance"/>
        <s v="110-310-4112-Property Taxes - Current"/>
        <s v="110-310-4114-Property Taxes - Prior"/>
        <s v="110-315-4125-Interest Earned"/>
        <s v="110-320-4132-State Revenue Sharing"/>
        <s v="110-320-4134-Cigarette Tax"/>
        <s v="110-320-4136-Liquor Tax"/>
        <s v="110-320-4145-Transient Room Tax"/>
        <s v="110-320-4148-Marijuana Tax Distribution"/>
        <s v="110-3250--Current Year Change in Fund Ba"/>
        <s v="110-325-4151-General Govt - Operating Grant"/>
        <s v="110-325-4152-Tourism - Operating Grant"/>
        <s v="110-325-4154-Summer Reading - Oper Grant"/>
        <s v="110-325-4155-Library - Capital Grant"/>
        <s v="110-325-4158-Comm Dev - Operating Grant"/>
        <s v="110-325-4160-Parks - Operating Grant"/>
        <s v="110-3275--GASB - Fixed Assets"/>
        <s v="110-3277--GAAP - Long Term Debt"/>
        <s v="110-3300--Ending Fund Balance"/>
        <s v="110-330-4310-Cable Franchise Fees"/>
        <s v="110-330-4312-Electric Franchise Fees"/>
        <s v="110-330-4314-Garbage Franchise Fees"/>
        <s v="110-330-4316-Telecom Franchise Fees"/>
        <s v="110-330-4318-Water Franchise Fees"/>
        <s v="110-330-4320-Sewer Franchise Fees"/>
        <s v="110-335-4352-Land Use &amp; Development"/>
        <s v="110-335-4354-Misc Permits &amp; Licenses"/>
        <s v="110-335-4356-Building Permit Fees"/>
        <s v="110-335-4358-Electrical Permit Fees"/>
        <s v="110-335-4360-Dog Licenses"/>
        <s v="110-340-4410-Copy, Fax, Notary &amp; Research"/>
        <s v="110-340-4413-Library Memberships"/>
        <s v="110-340-4415-Library Business Services"/>
        <s v="110-340-4417-Lien Searches"/>
        <s v="110-340-4419-Election Filing Fees"/>
        <s v="110-340-4421-SDC/CET Admin Fee"/>
        <s v="110-340-4423-Pay Station Revenue"/>
        <s v="110-345-4511-Parks Reimbursement SDC"/>
        <s v="110-350-4625-Municipal Court Revenue"/>
        <s v="110-360-4225-Loan Proceeds"/>
        <s v="110-365-4752-Reimbursement Revenue"/>
        <s v="110-365-4790-SVDP Project Reimbursement"/>
        <s v="110-370-4822-BBJ Admin Fee"/>
        <s v="110-370-4824-Donations"/>
        <s v="110-370-4825-Library Donations"/>
        <s v="110-370-4849-Capital Asset Disposal"/>
        <s v="110-370-9999-Library Utility Fee"/>
        <s v="110-380-4865-Library Capital Campaign"/>
        <s v="110-385-4893-Rental Revenue"/>
        <s v="110-385-4895-Miscellaneous Revenue"/>
        <s v="110-390-4912-Transfer from Street Fund"/>
        <s v="110-390-4914-Transfer from BBJ Fund"/>
        <s v="110-390-4917-Transfer from SDC Fund"/>
        <s v="110-390-4950-Transfer from Equipment Fund"/>
        <s v="110-410-5110-City Administrator"/>
        <s v="110-410-5112-Finance Clerk"/>
        <s v="110-410-5114-City Clerk"/>
        <s v="110-410-5150-Public Works Director"/>
        <s v="110-410-5152-Utility Worker I"/>
        <s v="110-410-5154-Utility Worker II"/>
        <s v="110-410-5156-Temporary/ Seasonal"/>
        <s v="110-410-5158-Maintenance Worker I"/>
        <s v="110-410-5220-Overtime"/>
        <s v="110-410-5315-Social Security/Medicare"/>
        <s v="110-410-5320-Worker's Comp"/>
        <s v="110-410-5350-Unemployment"/>
        <s v="110-410-5410-Health Insurance"/>
        <s v="110-410-5450-Public Employees Retirement"/>
        <s v="110-410-5910-DO NOT USE - Wage Adjustment"/>
        <s v="110-410-6110-Auditing"/>
        <s v="110-410-6112-Legal Services"/>
        <s v="110-410-6114-Financial Services"/>
        <s v="110-410-6122-IT Services"/>
        <s v="110-410-6124-Copier Contract"/>
        <s v="110-410-6128-Other Contract Services"/>
        <s v="110-410-6132-LCOG"/>
        <s v="110-410-6190-Computer Serv/Warr/Contracts"/>
        <s v="110-410-6210-Insurance &amp; Bonds"/>
        <s v="110-410-6220-Publications, Printing &amp; Dues"/>
        <s v="110-410-6222-Newsletter Expenditure"/>
        <s v="110-410-6226-Postage"/>
        <s v="110-410-6228-Public Notices"/>
        <s v="110-410-6230-Office Supplies/Equipment"/>
        <s v="110-410-6234-General Supplies"/>
        <s v="110-410-6238-Bank Service Charges"/>
        <s v="110-410-6240-Travel &amp; Training"/>
        <s v="110-410-6290-Miscellaneous"/>
        <s v="110-410-6320-Building Repair &amp; Maintenance"/>
        <s v="110-410-6324-Equipment Repair &amp; Maintenance"/>
        <s v="110-410-6334-Non-Capitalized Assets"/>
        <s v="110-410-6420-Water Services"/>
        <s v="110-410-6425-Sewer Services"/>
        <s v="110-410-6430-Electricity Services"/>
        <s v="110-410-6435-Internet Services"/>
        <s v="110-410-6440-Telephone Services"/>
        <s v="110-410-6445-Refuse Services"/>
        <s v="110-410-6510-Council Expenditure"/>
        <s v="110-410-6512-State Ethics Commission"/>
        <s v="110-410-6514-League of Oregon Cities(LOC)"/>
        <s v="110-410-6792-Reimbursable Expenditure"/>
        <s v="110-410-8225-Buildings &amp; Facilities"/>
        <s v="110-410-8320-Software"/>
        <s v="110-410-8335-Equipment &amp; Furnishings"/>
        <s v="110-410-8425-Vehicles &amp; Rolling Stock"/>
        <s v="110-420-5110-City Administrator"/>
        <s v="110-420-5150-Public Works Director"/>
        <s v="110-420-5152-Utility Worker I"/>
        <s v="110-420-5154-Utility Worker II"/>
        <s v="110-420-5156-Temporary/Seasonal"/>
        <s v="110-420-5158-Maintenance Worker I"/>
        <s v="110-420-5220-Overtime"/>
        <s v="110-420-5315-Social Security/Medicare"/>
        <s v="110-420-5320-Worker's Comp"/>
        <s v="110-420-5350-Unemployment"/>
        <s v="110-420-5410-Health Insurance"/>
        <s v="110-420-5450-Public Employees Retirement"/>
        <s v="110-420-5910-DO NOT USE - Wage Adjustment"/>
        <s v="110-420-6128-Other Contract Services"/>
        <s v="110-420-6210-Insurance &amp; Bonds"/>
        <s v="110-420-6234-General Supplies"/>
        <s v="110-420-6238-Bank Service Charges"/>
        <s v="110-420-6290-Miscellaneous"/>
        <s v="110-420-6320-Building Repair &amp; Maintenance"/>
        <s v="110-420-6324-Equipment Repair &amp; Maintenance"/>
        <s v="110-420-6328-Property Maintenance"/>
        <s v="110-420-6330-Other Repair &amp; Maintenance"/>
        <s v="110-420-6334-Non-Capitalized Assets"/>
        <s v="110-420-6339-Maintenance - Nelson Land Dona"/>
        <s v="110-420-6420-Water Services"/>
        <s v="110-420-6425-Sewer Services"/>
        <s v="110-420-6430-Electricity Services"/>
        <s v="110-420-6445-Refuse Services"/>
        <s v="110-420-6710-Gas &amp; Oil"/>
        <s v="110-420-8225-Buildings &amp; Facilities"/>
        <s v="110-420-8335-Equipment &amp; Furnishings"/>
        <s v="110-420-8425-Vehicles &amp; Rolling Stock"/>
        <s v="110-420-8520-Parks Improvements"/>
        <s v="110-430-6118-Police Services"/>
        <s v="110-430-6334-Non-Capitalized Assets"/>
        <s v="110-440-5110-City Administrator"/>
        <s v="110-440-5112-Finance Clerk"/>
        <s v="110-440-5114-City Clerk"/>
        <s v="110-440-5220-Overtime"/>
        <s v="110-440-5315-Social Security/Medicare"/>
        <s v="110-440-5320-Worker's Comp"/>
        <s v="110-440-5350-Unemployment"/>
        <s v="110-440-5410-Health Insurance"/>
        <s v="110-440-5450-Public Employees Retirement"/>
        <s v="110-440-6116-Engineering Services"/>
        <s v="110-440-6128-Other Contract Services"/>
        <s v="110-440-6220-Publications, Printing &amp; Dues"/>
        <s v="110-440-6226-Postage"/>
        <s v="110-440-6238-Bank Service Charges"/>
        <s v="110-440-6240-Travel &amp; Training"/>
        <s v="110-440-6290-Miscellaneous"/>
        <s v="110-440-6522-Land Use &amp; Development Costs"/>
        <s v="110-440-6524-Building Permit Costs"/>
        <s v="110-440-6525-Electrical Permit Costs"/>
        <s v="110-440-8225-Buildings &amp; Facilities"/>
        <s v="110-450-5130-Librarian/Special Events"/>
        <s v="110-450-5156-Temporary/ Seasonal"/>
        <s v="110-450-5158-Maintenance Worker I"/>
        <s v="110-450-5315-Social Security/Medicare"/>
        <s v="110-450-5320-Worker's Comp"/>
        <s v="110-450-5350-Unemployment"/>
        <s v="110-450-5410-Health Insurance"/>
        <s v="110-450-5450-Public Employees Retirement"/>
        <s v="110-450-6122-IT Services"/>
        <s v="110-450-6128-Other Contract Services"/>
        <s v="110-450-6226-Postage"/>
        <s v="110-450-6230-Office Supplies/Equipment"/>
        <s v="110-450-6234-General Supplies"/>
        <s v="110-450-6238-Bank Service Charges"/>
        <s v="110-450-6290-Miscellaneous"/>
        <s v="110-450-6320-Building Repair &amp; Maintenance"/>
        <s v="110-450-6334-Non-Capitalized Assets"/>
        <s v="110-450-6420-Water Services"/>
        <s v="110-450-6425-Sewer Services"/>
        <s v="110-450-6430-Electricity Services"/>
        <s v="110-450-6435-Internet Services"/>
        <s v="110-450-6440-Telephone Services"/>
        <s v="110-450-6445-Refuse Services"/>
        <s v="110-450-6530-Summer Reading Program"/>
        <s v="110-450-8225-Buildings &amp; Facilities"/>
        <s v="110-450-8335-Equipment &amp; Furnishings"/>
        <s v="110-460-5110-City Administrator"/>
        <s v="110-460-5150-Public Works Director"/>
        <s v="110-460-5220-Overtime"/>
        <s v="110-460-5315-Social Security/Medicare"/>
        <s v="110-460-5320-Worker's Comp"/>
        <s v="110-460-5350-Unemployment"/>
        <s v="110-460-5410-Health Insurance"/>
        <s v="110-460-5450-Public Employees Retirement"/>
        <s v="110-460-6128-Other Contract Services"/>
        <s v="110-460-6234-General Supplies"/>
        <s v="110-460-6238-Bank Service Charges"/>
        <s v="110-460-6290-Miscellaneous"/>
        <s v="110-460-6445-Refuse Services"/>
        <s v="110-460-6540-Dog/Cat Control"/>
        <s v="110-470-6128-Other Contract Services"/>
        <s v="110-470-6224-Marketing"/>
        <s v="110-470-6226-Postage"/>
        <s v="110-470-6290-Miscellaneous"/>
        <s v="110-470-6326-Covered Bridge Maintenance"/>
        <s v="110-470-6328-Matching Grant Funds"/>
        <s v="110-470-6527-Community Grant Program"/>
        <s v="110-470-6550-Tourism Funded Projects"/>
        <s v="110-480-5110-City Administrator"/>
        <s v="110-480-5112-Finance Clerk"/>
        <s v="110-480-5114-City Clerk"/>
        <s v="110-480-5220-Overtime"/>
        <s v="110-480-5315-Social Security/Medicare"/>
        <s v="110-480-5320-Worker's Comp"/>
        <s v="110-480-5350-Unemployment"/>
        <s v="110-480-5410-Health Insurance"/>
        <s v="110-480-5450-Public Employees Retirement"/>
        <s v="110-480-6120-Judge Contract"/>
        <s v="110-480-6121-Bailiff Contract"/>
        <s v="110-480-6128-Other Contract Services"/>
        <s v="110-480-6220-Publications, Printing &amp; Dues"/>
        <s v="110-480-6226-Postage"/>
        <s v="110-480-6238-Bank Service Charges"/>
        <s v="110-480-6290-Miscellaneous"/>
        <s v="110-480-6560-State Assessments"/>
        <s v="110-480-6565-Court Collection Fees"/>
        <s v="110-800-7110-Loan Principal"/>
        <s v="110-800-7111-Loan Principal - Library/City"/>
        <s v="110-800-7112-Loan Principal - Rolling Rock"/>
        <s v="110-800-7120-Loan Principal - SDC Fund Loan"/>
        <s v="110-800-7510-Loan Interest"/>
        <s v="110-800-7511-Loan Interest - Library/City"/>
        <s v="110-800-7512-Loan Interest - Rolling Rock"/>
        <s v="110-800-7520-Loan Interest - SDC Fund Loan"/>
        <s v="110-900-9117-Transfer to SDC Fund"/>
        <s v="110-900-9120-Transfer to Building Fund"/>
        <s v="110-900-9130-Transfer to Water Fund"/>
        <s v="110-900-9140-Transfer to Sewer Fund"/>
        <s v="110-900-9150-Transfer to Equipment Fund"/>
        <s v="110-900-9590-Contingency"/>
        <s v="110-900-9895-Reserved for future use - Park"/>
        <s v="110-900-9899-Unappropriated Ending Balance"/>
        <s v="220-1110--ALLOCATED CASH"/>
        <s v="220-1115--Cash in Bank - LGIP"/>
        <s v="220-1510--Accounts Receivable"/>
        <s v="220-1620--Inventory"/>
        <s v="220-1710--Land"/>
        <s v="220-1720--Buildings &amp; Facilities"/>
        <s v="220-1730--Equipment &amp; Furnishings"/>
        <s v="220-1740--Vehicles &amp; Rolling Stock"/>
        <s v="220-1795--Construction in Progress"/>
        <s v="220-1820--AD - Buildings &amp; Facilities"/>
        <s v="220-1830--AD - Equipment &amp; Furnishings"/>
        <s v="220-1840--AD - Vehicles &amp; Rolling Stock"/>
        <s v="220-2125--Accounts Payable"/>
        <s v="220-2205--Wages Payable"/>
        <s v="220-2210--Payroll Taxes Payable"/>
        <s v="220-2245--Health Insurance Payable"/>
        <s v="220-2250--Retirement Payable"/>
        <s v="220-2255--Deferred Comp Payable"/>
        <s v="220-3100--Beginning Fund Balance"/>
        <s v="220-315-4125-Interest Earned"/>
        <s v="220-3250--Current Year Change in Fund Ba"/>
        <s v="220-3275--GASB - Fixed Assets"/>
        <s v="220-3300--Ending Fund Balance"/>
        <s v="220-335-4356-Building Permit Fees"/>
        <s v="220-335-4358-Electrical Permit Fees"/>
        <s v="220-370-4849-Capital Asset Disposal"/>
        <s v="220-385-4895-Miscellaneous Revenue"/>
        <s v="220-390-4910-Transfer from General Fund"/>
        <s v="220-490-5110-City Administrator"/>
        <s v="220-490-5114-City Clerk"/>
        <s v="220-490-5220-Overtime"/>
        <s v="220-490-5315-Social Security/Medicare"/>
        <s v="220-490-5320-Worker's Comp"/>
        <s v="220-490-5350-Unemployment"/>
        <s v="220-490-5410-Health Insurance"/>
        <s v="220-490-5450-Public Employees Retirement"/>
        <s v="220-490-6110-Auditing"/>
        <s v="220-490-6112-Legal Services"/>
        <s v="220-490-6122-IT Services"/>
        <s v="220-490-6128-Other Contract Services"/>
        <s v="220-490-6150-Building Inspection Services"/>
        <s v="220-490-6152-Electrical Inspection Services"/>
        <s v="220-490-6220-Publications, Printing &amp; Dues"/>
        <s v="220-490-6226-Postage"/>
        <s v="220-490-6230-Office Supplies/Equipment"/>
        <s v="220-490-6238-Bank Service Charges"/>
        <s v="220-490-6240-Travel &amp; Training"/>
        <s v="220-490-6290-Miscellaneous"/>
        <s v="220-490-6330-Other Repair &amp; Maintenance"/>
        <s v="220-490-6334-Non-Capitalized Assets"/>
        <s v="220-490-6420-Water Services"/>
        <s v="220-490-6425-Sewer Services"/>
        <s v="220-490-6430-Electricity Services"/>
        <s v="220-490-6435-Internet Services"/>
        <s v="220-490-6440-Telephone Services"/>
        <s v="220-490-6445-Refuse Services"/>
        <s v="220-490-6524-Building State Surcharge"/>
        <s v="220-490-6525-Electrical State Surcharge"/>
        <s v="220-700-8320-Software"/>
        <s v="220-700-8335-Equipment &amp; Furnishings"/>
        <s v="220-900-9590-Contingency"/>
        <s v="220-900-9893-Reserved for future use - Bldg"/>
        <s v="220-900-9899-Unappropriated Ending Balance"/>
        <s v="230-1110--ALLOCATED CASH"/>
        <s v="230-1115--Cash in Bank - LGIP"/>
        <s v="230-1250--Due from Other Funds"/>
        <s v="230-1510--Accounts Receivable"/>
        <s v="230-1530--Grants Receivable"/>
        <s v="230-1540--Loans Receivable"/>
        <s v="230-1620--Inventory"/>
        <s v="230-1710--Land"/>
        <s v="230-1720--Buildings &amp; Facilities"/>
        <s v="230-1730--Equipment &amp; Furnishings"/>
        <s v="230-1740--Vehicles &amp; Rolling Stock"/>
        <s v="230-1750--Infrastructure"/>
        <s v="230-1795--Construction in Progress"/>
        <s v="230-1820--AD - Buildings &amp; Facilities"/>
        <s v="230-1830--AD - Equipment &amp; Furnishings"/>
        <s v="230-1840--AD - Vehicles &amp; Rolling Stock"/>
        <s v="230-1850--AD - Infrastructure"/>
        <s v="230-1950--Deferred Outflows of Resources"/>
        <s v="230-2125--Accounts Payable"/>
        <s v="230-2205--Wages Payable"/>
        <s v="230-2210--Payroll Taxes Payable"/>
        <s v="230-2245--Health Insurance Payable"/>
        <s v="230-2250--Retirement Payable"/>
        <s v="230-2255--Deferred Comp Payable"/>
        <s v="230-2450--Due to Other Funds"/>
        <s v="230-2520--Utility Deposits"/>
        <s v="230-2725--Long Term Debt - Due in 1yr"/>
        <s v="230-2750--Long Term Debt"/>
        <s v="230-2950--Deferred Inflows of Resources"/>
        <s v="230-3100--Beginning Fund Balance"/>
        <s v="230-315-4125-Interest Earned"/>
        <s v="230-3250--Current Year Change in Fund Ba"/>
        <s v="230-325-4151-Grant Revenue"/>
        <s v="230-325-4162-CDBG Grant"/>
        <s v="230-3275--GASB - Fixed Assets"/>
        <s v="230-3277--GAAP - Long Term Debt"/>
        <s v="230-3300--Ending Fund Balance"/>
        <s v="230-335-4370-Water/Sewer Connection Permit"/>
        <s v="230-340-4425-Water/Sewer Sales"/>
        <s v="230-340-4426-Bulk Water Sales"/>
        <s v="230-340-4430-Water/Sewer Connection Fees"/>
        <s v="230-340-4435-Fire Hydrant Fee"/>
        <s v="230-340-4450-Water/Sewer Penalties"/>
        <s v="230-345-4531-Water Reimbursement SDC"/>
        <s v="230-360-4210-Principal Payments Recieved"/>
        <s v="230-360-4220-Interim Financing Revenue"/>
        <s v="230-360-4225-Loan Proceeds"/>
        <s v="230-365-4752-Reimbursement Revenue"/>
        <s v="230-365-4790-SVDP Project Reimbursement"/>
        <s v="230-370-4849-Capital Asset Disposal"/>
        <s v="230-385-4895-Miscellaneous Revenue"/>
        <s v="230-390-4910-Transfer from General Fund"/>
        <s v="230-390-4917-Transfer from SDC Fund"/>
        <s v="230-390-4940-Transfer from Sewer Fund"/>
        <s v="230-390-4950-Transfer from Equipment Fund"/>
        <s v="230-390-4955-Transfer from Debt Reserve Fun"/>
        <s v="230-490-5110-City Administrator"/>
        <s v="230-490-5112-Finance Clerk"/>
        <s v="230-490-5114-City Clerk"/>
        <s v="230-490-5150-Public Works Director"/>
        <s v="230-490-5152-Utility Worker I"/>
        <s v="230-490-5154-Utility Worker II"/>
        <s v="230-490-5156-Temporary/ Seasonal"/>
        <s v="230-490-5158-Maintenance Worker I"/>
        <s v="230-490-5220-Overtime"/>
        <s v="230-490-5315-Social Security/Medicare"/>
        <s v="230-490-5320-Worker's Comp"/>
        <s v="230-490-5350-Unemployment"/>
        <s v="230-490-5410-Health Insurance"/>
        <s v="230-490-5450-Public Employees Retirement"/>
        <s v="230-490-6110-Auditing"/>
        <s v="230-490-6112-Legal Services"/>
        <s v="230-490-6114-Financial Services"/>
        <s v="230-490-6116-Engineering Services"/>
        <s v="230-490-6122-IT Services"/>
        <s v="230-490-6128-Other Contract Services"/>
        <s v="230-490-6130-General Contract Services"/>
        <s v="230-490-6190-Computer Serv/Warr/Contracts"/>
        <s v="230-490-6210-Insurance &amp; Bonds"/>
        <s v="230-490-6220-Publications, Printing &amp; Dues"/>
        <s v="230-490-6226-Postage"/>
        <s v="230-490-6230-Office Supplies/Equipment"/>
        <s v="230-490-6234-General Supplies"/>
        <s v="230-490-6238-Bank Service Charges"/>
        <s v="230-490-6240-Travel &amp; Training"/>
        <s v="230-490-6290-Miscellaneous"/>
        <s v="230-490-6320-Building Repair &amp; Maintenance"/>
        <s v="230-490-6324-Equipment Repair &amp; Maintenance"/>
        <s v="230-490-6330-Other Repair &amp; Maintenance"/>
        <s v="230-490-6334-Non-Capitalized Assets"/>
        <s v="230-490-6420-Water Services"/>
        <s v="230-490-6425-Sewer Services"/>
        <s v="230-490-6430-Electricity Services"/>
        <s v="230-490-6435-Internet Services"/>
        <s v="230-490-6440-Telephone Services"/>
        <s v="230-490-6445-Refuse Services"/>
        <s v="230-490-6520-Permits"/>
        <s v="230-490-6710-Gas &amp; Oil"/>
        <s v="230-490-6712-Operations &amp; Supplies"/>
        <s v="230-490-6750-Chemicals &amp; Lab Supplies"/>
        <s v="230-490-6755-Water/Sewer Analysis"/>
        <s v="230-490-6758-Water/Sewer Connection Expendi"/>
        <s v="230-490-6760-Water/Sewer Franchise Fees"/>
        <s v="230-700-8225-Buildings &amp; Facilities"/>
        <s v="230-700-8320-Software"/>
        <s v="230-700-8335-Equipment &amp; Furnishings"/>
        <s v="230-700-8425-Vehicles &amp; Rolling Stock"/>
        <s v="230-700-8540-Water Systems Improvemts"/>
        <s v="230-700-8895-Other Improvements"/>
        <s v="230-800-7110-Loan Principal - S00006"/>
        <s v="230-800-7111-Loan Principal - Library/City"/>
        <s v="230-800-7122-Loan Principal - J05001 SPWF"/>
        <s v="230-800-7124-Loan Principal - RD"/>
        <s v="230-800-7125-Loan Principal - Lakeview"/>
        <s v="230-800-7510-Loan Interest - S00006"/>
        <s v="230-800-7511-Loan Interest - Library/City"/>
        <s v="230-800-7522-Loan Interest - J05001 SPWF"/>
        <s v="230-800-7524-Loan Interest - RD"/>
        <s v="230-800-7525-Loan Interest - Lakeview"/>
        <s v="230-900-9117-Transfer to SDC Fund"/>
        <s v="230-900-9120-Transfer to Water Reserve Fund"/>
        <s v="230-900-9140-Transfer to Sewer Fund"/>
        <s v="230-900-9150-Transfer to Equipment Fund"/>
        <s v="230-900-9590-Contingency"/>
        <s v="230-900-9893-Reserved for future use - Wate"/>
        <s v="230-900-9899-Unappropriated Ending Balance"/>
        <s v="240-1110--ALLOCATED CASH"/>
        <s v="240-1115--Cash in Bank - LGIP"/>
        <s v="240-1510--Accounts Receivable"/>
        <s v="240-1530--Grants Receivable"/>
        <s v="240-1540--Loans Receivable"/>
        <s v="240-1620--Inventory"/>
        <s v="240-1710--Land"/>
        <s v="240-1720--Buildings &amp; Facilities"/>
        <s v="240-1730--Equipment &amp; Furnishings"/>
        <s v="240-1740--Vehicles &amp; Rolling Stock"/>
        <s v="240-1750--Infrastructure"/>
        <s v="240-1795--Construction in Progress"/>
        <s v="240-1820--AD - Buildings &amp; Facilities"/>
        <s v="240-1830--AD - Equipment &amp; Furnishings"/>
        <s v="240-1840--AD - Vehicles &amp; Rolling Stock"/>
        <s v="240-1850--AD - Infrastructure"/>
        <s v="240-1950--Deferred Outflows of Resources"/>
        <s v="240-2125--Accounts Payable"/>
        <s v="240-2205--Wages Payable"/>
        <s v="240-2210--Payroll Taxes Payable"/>
        <s v="240-2245--Health Insurance Payable"/>
        <s v="240-2250--Retirement Payable"/>
        <s v="240-2255--Deferred Comp Payable"/>
        <s v="240-2450--Due to Other Funds"/>
        <s v="240-2725--Long Term Debt - Due in 1yr"/>
        <s v="240-2750--Long Term Debt"/>
        <s v="240-2950--Deferred Inflows of Resources"/>
        <s v="240-3100--Beginning Fund Balance"/>
        <s v="240-315-4125-Interest Earned"/>
        <s v="240-3250--Current Year Change in Fund Ba"/>
        <s v="240-325-4151-Grant Revenue"/>
        <s v="240-325-4162-CDBG Grant"/>
        <s v="240-3275--GASB - Fixed Assets"/>
        <s v="240-3277--GAAP - Long Term Debt"/>
        <s v="240-3300--Ending Fund Balance"/>
        <s v="240-335-4354-Misc Permits &amp; Licenses"/>
        <s v="240-335-4370-Water/Sewer Connection Permit"/>
        <s v="240-340-4425-Water/Sewer Sales"/>
        <s v="240-340-4430-Water/Sewer Connection Fees"/>
        <s v="240-340-4450-Water/Sewer Penalties"/>
        <s v="240-345-4541-Sewer Reimbursement SDC"/>
        <s v="240-360-4220-Interim Financing Revenue"/>
        <s v="240-360-4225-Loan Proceeds"/>
        <s v="240-370-4824-Donations"/>
        <s v="240-370-4849-Capital Asset Disposal"/>
        <s v="240-385-4895-Miscellaneous Revenue"/>
        <s v="240-390-4910-Transfer from General Fund"/>
        <s v="240-390-4917-Transfer from SDC Fund"/>
        <s v="240-390-4921-Transfer from Sewer Reserve Fu"/>
        <s v="240-390-4930-Transfer from Water Fund"/>
        <s v="240-390-4950-Transfer from Equipment Fund"/>
        <s v="240-390-4955-Transfer from Debt Reserve Fun"/>
        <s v="240-490-5110-City Administrator"/>
        <s v="240-490-5112-Finance Clerk"/>
        <s v="240-490-5114-City Clerk"/>
        <s v="240-490-5150-Public Works Director"/>
        <s v="240-490-5152-Utility Worker I"/>
        <s v="240-490-5154-Utility Worker II"/>
        <s v="240-490-5156-Temporary/ Seasonal"/>
        <s v="240-490-5158-Maintenance Worker I"/>
        <s v="240-490-5220-Overtime"/>
        <s v="240-490-5315-Social Security/Medicare"/>
        <s v="240-490-5320-Worker's Comp"/>
        <s v="240-490-5350-Unemployment"/>
        <s v="240-490-5410-Health Insurance"/>
        <s v="240-490-5450-Public Employees Retirement"/>
        <s v="240-490-6110-Auditing"/>
        <s v="240-490-6112-Legal Services"/>
        <s v="240-490-6114-Financial Services"/>
        <s v="240-490-6116-Engineering Services"/>
        <s v="240-490-6122-IT Services"/>
        <s v="240-490-6128-Other Contract Services"/>
        <s v="240-490-6130-General Contract Services"/>
        <s v="240-490-6190-Computer Serv/Warr/Contracts"/>
        <s v="240-490-6210-Insurance &amp; Bonds"/>
        <s v="240-490-6220-Publications, Printing &amp; Dues"/>
        <s v="240-490-6226-Postage"/>
        <s v="240-490-6230-Office Supplies/Equipment"/>
        <s v="240-490-6234-General Supplies"/>
        <s v="240-490-6238-Bank Service Charges"/>
        <s v="240-490-6240-Travel &amp; Training"/>
        <s v="240-490-6290-Miscellaneous"/>
        <s v="240-490-6320-Building Repair &amp; Maintenance"/>
        <s v="240-490-6324-Equipment Repair &amp; Maintenance"/>
        <s v="240-490-6330-Other Repair &amp; Maintenance"/>
        <s v="240-490-6334-Non-Capitalized Assets"/>
        <s v="240-490-6420-Water Services"/>
        <s v="240-490-6425-Sewer Services"/>
        <s v="240-490-6430-Electricity Services"/>
        <s v="240-490-6435-Internet Services"/>
        <s v="240-490-6440-Telephone Services"/>
        <s v="240-490-6445-Refuse Services"/>
        <s v="240-490-6520-Permits"/>
        <s v="240-490-6710-Gas &amp; Oil"/>
        <s v="240-490-6712-Operations &amp; Supplies"/>
        <s v="240-490-6750-Chemicals &amp; Lab Supplies"/>
        <s v="240-490-6755-Water/Sewer Analysis"/>
        <s v="240-490-6758-Water/Sewer Connection Expendi"/>
        <s v="240-490-6760-Water/Sewer Franchise Fees"/>
        <s v="240-490-6792-Reimbursable Expenditure"/>
        <s v="240-700-8225-Buildings &amp; Facilities"/>
        <s v="240-700-8320-Software"/>
        <s v="240-700-8335-Equipment &amp; Furnishings"/>
        <s v="240-700-8425-Vehicles &amp; Rolling Stock"/>
        <s v="240-700-8550-Sewer Systems"/>
        <s v="240-700-8890-Projects"/>
        <s v="240-800-7110-Loan Principal"/>
        <s v="240-800-7111-Loan Principal - Library/City"/>
        <s v="240-800-7122-Loan Principal - J05001 SPWF"/>
        <s v="240-800-7124-Loan Principal - RD"/>
        <s v="240-800-7126-Loan Principal - Interfund Loa"/>
        <s v="240-800-7510-Loan Interest"/>
        <s v="240-800-7511-Loan Interest - Library/City"/>
        <s v="240-800-7522-Loan Interest - J05001 SPWF"/>
        <s v="240-800-7524-Loan Interest - RD"/>
        <s v="240-800-7911-Interim Loan RD Financing"/>
        <s v="240-900-9117-Transfer to SDC Fund"/>
        <s v="240-900-9121-Transfer to Sewer Reserve Fund"/>
        <s v="240-900-9150-Transfer to Equipment Fund"/>
        <s v="240-900-9590-Contingency"/>
        <s v="240-900-9893-Reserved for future use - Sewe"/>
        <s v="240-900-9899-Unappropriated Ending Balance"/>
        <s v="312-1110--ALLOCATED CASH"/>
        <s v="312-1115--Cash in Bank - LGIP"/>
        <s v="312-1510--Accounts Receivable"/>
        <s v="312-1620--Inventory"/>
        <s v="312-1710--Land"/>
        <s v="312-1720--Buildings &amp; Facilities"/>
        <s v="312-1730--Equipment &amp; Furnishings"/>
        <s v="312-1740--Vehicles &amp; Rolling Stock"/>
        <s v="312-1750--Infrastructure"/>
        <s v="312-1795--Construction in Progress"/>
        <s v="312-1820--AD - Buildings &amp; Facilities"/>
        <s v="312-1830--AD - Equipment &amp; Furnishings"/>
        <s v="312-1840--AD - Vehicles &amp; Rolling Stock"/>
        <s v="312-1850--AD - Infrastructure"/>
        <s v="312-2125--Accounts Payable"/>
        <s v="312-2205--Wages Payable"/>
        <s v="312-2210--Payroll Taxes Payable"/>
        <s v="312-2245--Health Insurance Payable"/>
        <s v="312-2250--Retirement Payable"/>
        <s v="312-2255--Deferred Comp Payable"/>
        <s v="312-2450--Due to Other Funds"/>
        <s v="312-3100--Beginning Fund Balance"/>
        <s v="312-315-4125-Interest Earned"/>
        <s v="312-320-4140-Lane County Distributions"/>
        <s v="312-320-4142-State Distributions"/>
        <s v="312-3250--Current Year Change in Fund Ba"/>
        <s v="312-325-4151-Grant Revenue"/>
        <s v="312-3275--GASB - Fixed Assets"/>
        <s v="312-3300--Ending Fund Balance"/>
        <s v="312-345-4513-Transportation Reimbursement S"/>
        <s v="312-360-4210-Principal Payments Received"/>
        <s v="312-360-4215-Interest Payments Received"/>
        <s v="312-360-4225-Loan Proceeds"/>
        <s v="312-365-4752-Reimbursement Revenue"/>
        <s v="312-365-4791-SVDP Project Revenue"/>
        <s v="312-370-4849-Capital Asset Disposal"/>
        <s v="312-385-4895-Miscellaneous Revenue"/>
        <s v="312-390-4950-Transfer from Equipment Fund"/>
        <s v="312-490-5110-City Administrator"/>
        <s v="312-490-5112-Finance Clerk"/>
        <s v="312-490-5150-Public Works Director"/>
        <s v="312-490-5152-Utility Worker I"/>
        <s v="312-490-5154-Utility Worker II"/>
        <s v="312-490-5156-Temporary/ Seasonal"/>
        <s v="312-490-5158-Maintenance Worker I"/>
        <s v="312-490-5220-Overtime"/>
        <s v="312-490-5315-Social Security/Medicare"/>
        <s v="312-490-5320-Worker's Comp"/>
        <s v="312-490-5350-Unemployment"/>
        <s v="312-490-5410-Health Insurance"/>
        <s v="312-490-5450-Public Employees Retirement"/>
        <s v="312-490-5910-DO NOT USE - Wage Adjustment"/>
        <s v="312-490-6110-Auditing"/>
        <s v="312-490-6114-Financial Services"/>
        <s v="312-490-6116-Engineering Services"/>
        <s v="312-490-6122-IT Services"/>
        <s v="312-490-6128-Other Contract Services"/>
        <s v="312-490-6210-Insurance &amp; Bonds"/>
        <s v="312-490-6234-General Supplies"/>
        <s v="312-490-6238-Bank Service Charges"/>
        <s v="312-490-6290-Miscellaneous"/>
        <s v="312-490-6324-Equipment Repair &amp; Maintenance"/>
        <s v="312-490-6330-Other Repair &amp; Maintenance"/>
        <s v="312-490-6334-Non-Capitalized Assets"/>
        <s v="312-490-6430-Electricity Services"/>
        <s v="312-490-6720-Storm Drain Maintenance"/>
        <s v="312-490-6724-Street Signs"/>
        <s v="312-490-6726-Street Lights"/>
        <s v="312-700-8225-Buildings &amp; Facilities"/>
        <s v="312-700-8320-Software"/>
        <s v="312-700-8335-Equipment &amp; Furnishings"/>
        <s v="312-700-8425-Vehicles &amp; Rolling Stock"/>
        <s v="312-700-8530-Street Improvements"/>
        <s v="312-700-8532-Signage"/>
        <s v="312-800-7111-Loan Principal - Library/City"/>
        <s v="312-800-7125-Loan Principal for Bus Or"/>
        <s v="312-800-7511-Loan Interest - Library/City"/>
        <s v="312-800-7525-Loan Interest for Bus Or"/>
        <s v="312-900-9150-Transfer to Equipment Fund"/>
        <s v="312-900-9590-Contingency"/>
        <s v="312-900-9898-Reserved for future use - Stre"/>
        <s v="312-900-9899-Unappropriated Ending Balance"/>
        <s v="314-1110--ALLOCATED CASH"/>
        <s v="314-1116--Cash in Bank - BBJ Checking"/>
        <s v="314-1117--Blackberry Jam CD"/>
        <s v="314-1510--Accounts Receivable"/>
        <s v="314-2125--Accounts Payable"/>
        <s v="314-3100--Beginning Fund Balance"/>
        <s v="314-315-4125-Interest Earned"/>
        <s v="314-3250--Current Year Change in Fund Ba"/>
        <s v="314-3300--Ending Fund Balance"/>
        <s v="314-370-4824-BBJ Donations"/>
        <s v="314-370-4849-Capital Asset Disposal"/>
        <s v="314-380-4861-Craft/Commercial Booth Sales"/>
        <s v="314-380-4862-Food Booth Sales"/>
        <s v="314-380-4863-Beer Garden"/>
        <s v="314-380-4864-Jam Sales"/>
        <s v="314-380-4866-Quilt Raffle Sales"/>
        <s v="314-380-4868-Program Ad Sales"/>
        <s v="314-380-4870-Sponsorship Revenue"/>
        <s v="314-380-4872-Pie Sales"/>
        <s v="314-380-4874-50/50 Raffle Sales"/>
        <s v="314-380-4876-5K Race Revenue"/>
        <s v="314-380-4878-Car Show Revenue"/>
        <s v="314-380-4880-Fishing Derby Revenue"/>
        <s v="314-380-4882-Horseshoe Tourney Revenue"/>
        <s v="314-380-4884-Kidz Korner Revenue"/>
        <s v="314-380-4886-Pie Eating Contest Revenue"/>
        <s v="314-380-4888-RC Flyers Revenue"/>
        <s v="314-380-4889-BBJ Festival Other Revenue"/>
        <s v="314-385-4895-Miscellaneous Revenue"/>
        <s v="314-490-5110-City Administrator"/>
        <s v="314-490-6118-Police Services"/>
        <s v="314-490-6122-IT Services"/>
        <s v="314-490-6220-Publications, Printing &amp; Dues"/>
        <s v="314-490-6224-Festival Advertisement"/>
        <s v="314-490-6226-Postage"/>
        <s v="314-490-6238-Bank Service Charges"/>
        <s v="314-490-6290-Miscellaneous"/>
        <s v="314-490-6440-Telephone Services"/>
        <s v="314-490-6445-Refuse Services"/>
        <s v="314-490-6705-Rent"/>
        <s v="314-490-6714-Materials &amp; Services"/>
        <s v="314-490-6810-Craft/Commercial Booth Exp"/>
        <s v="314-490-6812-Food Booth Exp"/>
        <s v="314-490-6813-Beer Garden"/>
        <s v="314-490-6814-Jam Sales Exp"/>
        <s v="314-490-6816-Quilt Raffle"/>
        <s v="314-490-6820-Sponsorship Exp"/>
        <s v="314-490-6822-Pie Sales Exp"/>
        <s v="314-490-6850-5K Race Exp"/>
        <s v="314-490-6852-Car Show Exp"/>
        <s v="314-490-6854-Fishing Derby Exp"/>
        <s v="314-490-6856-Horseshoe Tourney Exp"/>
        <s v="314-490-6858-Kidz Korner Exp"/>
        <s v="314-490-6860-Pie Eating Contest Exp"/>
        <s v="314-490-6862-RC Flyers Exp"/>
        <s v="314-490-6864-Entertainment Exp"/>
        <s v="314-900-9110-Transfer to General Fund"/>
        <s v="314-900-9590-Contingency"/>
        <s v="314-900-9899-Unappropriated Ending Balance"/>
        <s v="410-1110--ALLOCATED CASH"/>
        <s v="410-1115--Cash in Bank - LGIP"/>
        <s v="410-1510--Accounts Receivable"/>
        <s v="410-2125--Accounts Payable"/>
        <s v="410-3100--Beginning Fund Balance"/>
        <s v="410-315-4125-Interest Earned"/>
        <s v="410-3250--Current Year Change in Fund Ba"/>
        <s v="410-3400--Ending Fund Balance"/>
        <s v="410-345-4510-Park SDC Fees"/>
        <s v="410-345-4511-Parks Reimbursement SDC"/>
        <s v="410-390-4917-Transfer from SDC Fund"/>
        <s v="410-490-6714-Materials &amp; Services"/>
        <s v="410-700-8520-Parks Improvements"/>
        <s v="410-900-9895-Reserved for future use - Park"/>
        <s v="410-900-9899-Unappropriated Ending Balance"/>
        <s v="412-1110--ALLOCATED CASH"/>
        <s v="412-1115--Cash in Bank - LGIP"/>
        <s v="412-1510--Accounts Receivable"/>
        <s v="412-2125--Accounts Payable"/>
        <s v="412-3100--Beginning Fund Balance"/>
        <s v="412-315-4125-Interest Earned"/>
        <s v="412-3250--Current Year Change in Fund Ba"/>
        <s v="412-3400--Ending Fund Balance"/>
        <s v="412-345-4512-Transportation SDC"/>
        <s v="412-390-4917-Transfer from SDC Fund"/>
        <s v="412-490-6128-Other Contract Services"/>
        <s v="412-490-6714-Materials &amp; Services"/>
        <s v="412-700-8530-Street Improvements"/>
        <s v="412-900-9898-Reserved for future use - Stre"/>
        <s v="412-900-9899-Unappropriated Ending Balance"/>
        <s v="417-1110--ALLOCATED CASH"/>
        <s v="417-1115--Cash in Bank - LGIP"/>
        <s v="417-1510--Accounts Receivable"/>
        <s v="417-2125--Accounts Payable"/>
        <s v="417-3100--Beginning Fund Balance"/>
        <s v="417-315-4125-Interest Earned"/>
        <s v="417-3250--Current Year Change in Fund Ba"/>
        <s v="417-3300--Ending Fund Balance"/>
        <s v="417-345-4510-Park SDC Fees"/>
        <s v="417-345-4511-Parks Reimbursement SDC"/>
        <s v="417-345-4512-Transportation SDC"/>
        <s v="417-345-4530-Water SDC"/>
        <s v="417-345-4540-Sewer SDC"/>
        <s v="417-345-4545-Storm Drainage SDC"/>
        <s v="417-360-4210-Interfund Loan Principle from"/>
        <s v="417-390-4910-Transfer from General Fund"/>
        <s v="417-390-4912-Transfer from Street Fund"/>
        <s v="417-390-4930-Transfer from Water Fund"/>
        <s v="417-390-4940-Transfer from Sewer Fund"/>
        <s v="417-700-8520-Parks Improvements"/>
        <s v="417-700-8530-Street Improvements"/>
        <s v="417-700-8540-Water Systems Improvemts"/>
        <s v="417-700-8550-Sewer Systems"/>
        <s v="417-700-8560-Stormwater Improvements"/>
        <s v="417-900-9110-Transfer to Parks SDC Fund"/>
        <s v="417-900-9112-Transfer to Streets SDC Fund"/>
        <s v="417-900-9130-Transfer to Water SDC Fund"/>
        <s v="417-900-9140-Transfer to Sewer SDC Fund"/>
        <s v="417-900-9145-Transfer to Stormwater SDC Fun"/>
        <s v="417-900-9155-Transfer to Debt Reserve Fund"/>
        <s v="417-900-9893-Reserved for future use - Wate"/>
        <s v="417-900-9895-Reserved for future use - Park"/>
        <s v="417-900-9896-Reserved for future use - Stor"/>
        <s v="417-900-9897-Reserved for future use - Sewe"/>
        <s v="417-900-9898-Reserved for future use - Stre"/>
        <s v="417-900-9899-Unappropriated Ending Balance"/>
        <s v="430-1110--ALLOCATED CASH"/>
        <s v="430-1115--Cash in Bank - LGIP"/>
        <s v="430-1510--Accounts Receivable"/>
        <s v="430-2125--Accounts Payable"/>
        <s v="430-3100--Beginning Fund Balance"/>
        <s v="430-315-4125-Interest Earned"/>
        <s v="430-3250--Current Year Change in Fund Ba"/>
        <s v="430-3400--Ending Fund Balance"/>
        <s v="430-345-4530-Water SDC"/>
        <s v="430-390-4917-Transfer from SDC Fund"/>
        <s v="430-490-6128-Other Contract Services"/>
        <s v="430-490-6714-Materials &amp; Services"/>
        <s v="430-700-8540-Water Systems Improvemts"/>
        <s v="430-900-9893-Reserved for future use - Wate"/>
        <s v="430-900-9899-Unappropriated Ending Balance"/>
        <s v="440-1110--ALLOCATED CASH"/>
        <s v="440-1115--Cash in Bank - LGIP"/>
        <s v="440-2125--Accounts Payable"/>
        <s v="440-3100--Beginning Fund Balance"/>
        <s v="440-315-4125-Interest Earned"/>
        <s v="440-3250--Current Year Change in Fund Ba"/>
        <s v="440-3400--Ending Fund Balance"/>
        <s v="440-345-4540-Sewer SDC"/>
        <s v="440-390-4917-Transfer from SDC Fund"/>
        <s v="440-490-6128-Other Contract Services"/>
        <s v="440-490-6714-Materials &amp; Services"/>
        <s v="440-700-8550-Sewer Systems"/>
        <s v="440-900-9897-Reserved for future use - Sewe"/>
        <s v="440-900-9899-Unappropriated Ending Balance"/>
        <s v="445-1110--ALLOCATED CASH"/>
        <s v="445-1115--Cash in Bank - LGIP"/>
        <s v="445-1510--Accounts Receivable"/>
        <s v="445-1610--Accounts Receivable"/>
        <s v="445-2125--Accounts Payable"/>
        <s v="445-3100--Beginning Fund Balance"/>
        <s v="445-315-4125-Interest Earned"/>
        <s v="445-3250--Current Year Change in Fund Ba"/>
        <s v="445-3400--Ending Fund Balance"/>
        <s v="445-345-4545-Storm Drainage SDC"/>
        <s v="445-390-4917-Transfer from SDC Fund"/>
        <s v="445-490-6128-Other Contract Services"/>
        <s v="445-490-6714-Materials &amp; Services"/>
        <s v="445-700-8560-Stormwater Improvements"/>
        <s v="445-900-9897-Reserved for future use - Sewe"/>
        <s v="445-900-9899-Unappropriated Ending Balance"/>
        <s v="520-1110--ALLOCATED CASH"/>
        <s v="520-1510--Accounts Receivable"/>
        <s v="520-2125--Accounts Payable"/>
        <s v="520-3100--Beginning Fund Balance"/>
        <s v="520-315-4125-Interest Earned"/>
        <s v="520-3250--Current Year Change in Fund Ba"/>
        <s v="520-3300--Ending Fund Balance"/>
        <s v="520-390-4930-Transfer from Water Fund"/>
        <s v="520-900-9130-Transfer to Water Fund"/>
        <s v="520-900-9892-Reserved for Water Bond Pymt"/>
        <s v="520-900-9899-Unappropriated Ending Balance"/>
        <s v="521-1110--ALLOCATED CASH"/>
        <s v="521-1510--Accounts Receivable"/>
        <s v="521-2125--Accounts Payable"/>
        <s v="521-3100--Beginning Fund Balance"/>
        <s v="521-315-4125-Interest Earned"/>
        <s v="521-3250--Current Year Change in Fund Ba"/>
        <s v="521-3300--Ending Fund Balance"/>
        <s v="521-390-4940-Transfer from Sewer Fund"/>
        <s v="521-900-9140-Transfer to Sewer Fund"/>
        <s v="521-900-9892-Reserved for Sewer Bond Pymt"/>
        <s v="521-900-9899-Unappropriated Ending Balance"/>
        <s v="550-1110--ALLOCATED CASH"/>
        <s v="550-1510--Accounts Receivable"/>
        <s v="550-2125--Accounts Payable"/>
        <s v="550-3100--Beginning Fund Balance"/>
        <s v="550-315-4125-Interest Earned"/>
        <s v="550-3250--Current Year Change in Fund Ba"/>
        <s v="550-3300--Ending Fund Balance"/>
        <s v="550-370-4849-Capital Asset Disposal"/>
        <s v="550-390-4910-Transfer from General Fund"/>
        <s v="550-390-4912-Transfer from Street Fund"/>
        <s v="550-390-4930-Transfer from Water Fund"/>
        <s v="550-390-4940-Transfer from Sewer Fund"/>
        <s v="550-700-8425-Vehicles &amp; Rolling Stock"/>
        <s v="550-900-9110-Transfer to General Fund"/>
        <s v="550-900-9112-Transfer to Street Fund"/>
        <s v="550-900-9130-Transfer to Water Fund"/>
        <s v="550-900-9140-Transfer to Sewer Fund"/>
        <s v="550-900-9899-Unappropriated Ending Balance"/>
        <s v="555-1110--ALLOCATED CASH"/>
        <s v="555-1115--Cash in Bank - LGIP"/>
        <s v="555-1510--Accounts Receivable"/>
        <s v="555-2125--Accounts Payable"/>
        <s v="555-3100--Beginning Fund Balance"/>
        <s v="555-315-4125-Interest Earned"/>
        <s v="555-3250--Current Year Change in Fund Ba"/>
        <s v="555-3300--Ending Fund Balance"/>
        <s v="555-390-4917-Transfer from SDC Fund"/>
        <s v="555-900-9130-Transfer to Water Fund"/>
        <s v="555-900-9140-Transfer to Sewer Fund"/>
        <s v="555-900-9893-Reserved for future use - Wate"/>
        <s v="555-900-9897-Reserved for future use - Sewe"/>
        <s v="555-900-9899-Unappropriated Ending Balance"/>
        <s v="999-1110--CASH ALLOCATED TO FUNDS"/>
        <s v="999-1111--CASH IN BANK - CHECKING"/>
        <s v="999-1112--CASH IN BANK - XPRESS DEP"/>
        <s v="220-1795-Construction in Progress" u="1"/>
        <s v="230-1115-Cash in Bank - LGIP" u="1"/>
        <s v="110-1115-Cash in Bank - LGIP" u="1"/>
        <s v="230-2520-Utility Deposits" u="1"/>
        <s v="110-1120-Petty Cash" u="1"/>
        <s v="430-1115-Cash in Bank - LGIP" u="1"/>
        <s v="312-1115-Cash in Bank - LGIP" u="1"/>
        <s v="555-1115-Cash in Bank - LGIP" u="1"/>
        <s v="220-1820-AD - Buildings &amp; Facilities" u="1"/>
        <s v="230-2125-Accounts Payable" u="1"/>
        <s v="110-2125-Accounts Payable" u="1"/>
        <s v="999-1115-CASH IN BANK - LGIP" u="1"/>
        <s v="550-2125-Accounts Payable" u="1"/>
        <s v="430-2125-Accounts Payable" u="1"/>
        <s v="230-2255-Deferred Comp Payable" u="1"/>
        <s v="312-2125-Accounts Payable" u="1"/>
        <s v="240-1850-AD - Infrastructure" u="1"/>
        <s v="110-2255-Deferred Comp Payable" u="1"/>
        <s v="314-2125-Accounts Payable" u="1"/>
        <s v="555-2125-Accounts Payable" u="1"/>
        <s v="230-2210-Payroll Taxes Payable" u="1"/>
        <s v="110-2210-Payroll Taxes Payable" u="1"/>
        <s v="230-2450-Due to Other Funds" u="1"/>
        <s v="240-1710-Land" u="1"/>
        <s v="230-2245-Health Insurance Payable" u="1"/>
        <s v="110-2245-Health Insurance Payable" u="1"/>
        <s v="312-2255-Deferred Comp Payable" u="1"/>
        <s v="312-2210-Payroll Taxes Payable" u="1"/>
        <s v="240-1840-AD - Vehicles &amp; Rolling Stock" u="1"/>
        <s v="312-2450-Due to Other Funds" u="1"/>
        <s v="230-2950-Deferred Inflows of Resources" u="1"/>
        <s v="110-2950-Deferred Inflows of Resources" u="1"/>
        <s v="312-2245-Health Insurance Payable" u="1"/>
        <s v="230-2725-Long Term Debt - Due in 1yr" u="1"/>
        <s v="110-2725-Long Term Debt - Due in 1yr" u="1"/>
        <s v="410-3400-Ending Fund Balance" u="1"/>
        <s v="412-3400-Ending Fund Balance" u="1"/>
        <s v="417-3300-Ending Fund Balance" u="1"/>
        <s v="220-3275-GASB - Fixed Assets" u="1"/>
        <s v="240-1730-Equipment &amp; Furnishings" u="1"/>
        <s v="240-3250-Current Year Change in Fund Ba" u="1"/>
        <s v="314-1116-Cash in Bank - BBJ Checking" u="1"/>
        <s v="220-1720-Buildings &amp; Facilities" u="1"/>
        <s v="240-1950-Deferred Outflows of Resources" u="1"/>
        <s v="440-3250-Current Year Change in Fund Ba" u="1"/>
        <s v="445-3250-Current Year Change in Fund Ba" u="1"/>
        <s v="410-1110-ALLOCATED CASH" u="1"/>
        <s v="412-1110-ALLOCATED CASH" u="1"/>
        <s v="230-1530-Grants Receivable" u="1"/>
        <s v="520-3250-Current Year Change in Fund Ba" u="1"/>
        <s v="417-1110-ALLOCATED CASH" u="1"/>
        <s v="521-3250-Current Year Change in Fund Ba" u="1"/>
        <s v="410-1510-Accounts Receivable" u="1"/>
        <s v="412-1510-Accounts Receivable" u="1"/>
        <s v="417-1510-Accounts Receivable" u="1"/>
        <s v="240-1620-Inventory" u="1"/>
        <s v="230-3100-Beginning Fund Balance" u="1"/>
        <s v="110-3100-Beginning Fund Balance" u="1"/>
        <s v="550-3100-Beginning Fund Balance" u="1"/>
        <s v="430-3100-Beginning Fund Balance" u="1"/>
        <s v="312-3100-Beginning Fund Balance" u="1"/>
        <s v="314-3100-Beginning Fund Balance" u="1"/>
        <s v="555-3100-Beginning Fund Balance" u="1"/>
        <s v="999-1110-CASH ALLOCATED TO FUNDS" u="1"/>
        <s v="230-1795-Construction in Progress" u="1"/>
        <s v="110-1795-Construction in Progress" u="1"/>
        <s v="240-1115-Cash in Bank - LGIP" u="1"/>
        <s v="312-1795-Construction in Progress" u="1"/>
        <s v="440-1115-Cash in Bank - LGIP" u="1"/>
        <s v="445-1115-Cash in Bank - LGIP" u="1"/>
        <s v="230-1820-AD - Buildings &amp; Facilities" u="1"/>
        <s v="110-1820-AD - Buildings &amp; Facilities" u="1"/>
        <s v="220-2250-Retirement Payable" u="1"/>
        <s v="240-2125-Accounts Payable" u="1"/>
        <s v="999-1175-UTILITY CASH CLEARING" u="1"/>
        <s v="220-1830-AD - Equipment &amp; Furnishings" u="1"/>
        <s v="440-2125-Accounts Payable" u="1"/>
        <s v="312-1820-AD - Buildings &amp; Facilities" u="1"/>
        <s v="240-2255-Deferred Comp Payable" u="1"/>
        <s v="445-2125-Accounts Payable" u="1"/>
        <s v="240-2210-Payroll Taxes Payable" u="1"/>
        <s v="240-2450-Due to Other Funds" u="1"/>
        <s v="520-2125-Accounts Payable" u="1"/>
        <s v="521-2125-Accounts Payable" u="1"/>
        <s v="240-2245-Health Insurance Payable" u="1"/>
        <s v="220-2205-Wages Payable" u="1"/>
        <s v="240-2950-Deferred Inflows of Resources" u="1"/>
        <s v="240-2725-Long Term Debt - Due in 1yr" u="1"/>
        <s v="220-3300-Ending Fund Balance" u="1"/>
        <s v="230-3275-GASB - Fixed Assets" u="1"/>
        <s v="110-3275-GASB - Fixed Assets" u="1"/>
        <s v="220-1740-Vehicles &amp; Rolling Stock" u="1"/>
        <s v="230-1720-Buildings &amp; Facilities" u="1"/>
        <s v="110-1720-Buildings &amp; Facilities" u="1"/>
        <s v="312-3275-GASB - Fixed Assets" u="1"/>
        <s v="220-1110-ALLOCATED CASH" u="1"/>
        <s v="230-1750-Infrastructure" u="1"/>
        <s v="110-1750-Infrastructure" u="1"/>
        <s v="312-1720-Buildings &amp; Facilities" u="1"/>
        <s v="240-1530-Grants Receivable" u="1"/>
        <s v="314-1117-Blackberry Jam CD" u="1"/>
        <s v="312-1750-Infrastructure" u="1"/>
        <s v="410-3250-Current Year Change in Fund Ba" u="1"/>
        <s v="412-3250-Current Year Change in Fund Ba" u="1"/>
        <s v="220-1510-Accounts Receivable" u="1"/>
        <s v="417-3250-Current Year Change in Fund Ba" u="1"/>
        <s v="230-2750-Long Term Debt" u="1"/>
        <s v="110-2750-Long Term Debt" u="1"/>
        <s v="110-1118-Cash in Bank - Court" u="1"/>
        <s v="240-3100-Beginning Fund Balance" u="1"/>
        <s v="440-3100-Beginning Fund Balance" u="1"/>
        <s v="445-3100-Beginning Fund Balance" u="1"/>
        <s v="230-1540-Loans Receivable" u="1"/>
        <s v="110-1520-Taxes Receivable" u="1"/>
        <s v="520-3100-Beginning Fund Balance" u="1"/>
        <s v="240-1795-Construction in Progress" u="1"/>
        <s v="521-3100-Beginning Fund Balance" u="1"/>
        <s v="110-2525-Other Deposits" u="1"/>
        <s v="999-1112-CASH IN BANK - XPRESS DEP" u="1"/>
        <s v="110-2515-CET Tax Collected" u="1"/>
        <s v="240-1820-AD - Buildings &amp; Facilities" u="1"/>
        <s v="230-2250-Retirement Payable" u="1"/>
        <s v="110-2250-Retirement Payable" u="1"/>
        <s v="410-1115-Cash in Bank - LGIP" u="1"/>
        <s v="412-1115-Cash in Bank - LGIP" u="1"/>
        <s v="230-1830-AD - Equipment &amp; Furnishings" u="1"/>
        <s v="110-1830-AD - Equipment &amp; Furnishings" u="1"/>
        <s v="417-1115-Cash in Bank - LGIP" u="1"/>
        <s v="312-2250-Retirement Payable" u="1"/>
        <s v="230-1250-Due from Other Funds" u="1"/>
        <s v="110-1250-Due from Other Funds" u="1"/>
        <s v="312-1830-AD - Equipment &amp; Furnishings" u="1"/>
        <s v="230-3277-GAAP - Long Term Debt" u="1"/>
        <s v="110-3277-GAAP - Long Term Debt" u="1"/>
        <s v="410-2125-Accounts Payable" u="1"/>
        <s v="412-2125-Accounts Payable" u="1"/>
        <s v="417-2125-Accounts Payable" u="1"/>
        <s v="220-1710-Land" u="1"/>
        <s v="230-2205-Wages Payable" u="1"/>
        <s v="110-2205-Wages Payable" u="1"/>
        <s v="230-3300-Ending Fund Balance" u="1"/>
        <s v="110-3300-Ending Fund Balance" u="1"/>
        <s v="220-1840-AD - Vehicles &amp; Rolling Stock" u="1"/>
        <s v="312-2205-Wages Payable" u="1"/>
        <s v="550-3300-Ending Fund Balance" u="1"/>
        <s v="430-3400-Ending Fund Balance" u="1"/>
        <s v="312-3300-Ending Fund Balance" u="1"/>
        <s v="314-3300-Ending Fund Balance" u="1"/>
        <s v="555-3300-Ending Fund Balance" u="1"/>
        <s v="240-3275-GASB - Fixed Assets" u="1"/>
        <s v="230-1740-Vehicles &amp; Rolling Stock" u="1"/>
        <s v="110-1740-Vehicles &amp; Rolling Stock" u="1"/>
        <s v="240-1720-Buildings &amp; Facilities" u="1"/>
        <s v="230-1110-ALLOCATED CASH" u="1"/>
        <s v="110-1110-ALLOCATED CASH" u="1"/>
        <s v="240-1750-Infrastructure" u="1"/>
        <s v="220-1730-Equipment &amp; Furnishings" u="1"/>
        <s v="220-3250-Current Year Change in Fund Ba" u="1"/>
        <s v="312-1740-Vehicles &amp; Rolling Stock" u="1"/>
        <s v="550-1110-ALLOCATED CASH" u="1"/>
        <s v="430-1110-ALLOCATED CASH" u="1"/>
        <s v="312-1110-ALLOCATED CASH" u="1"/>
        <s v="314-1110-ALLOCATED CASH" u="1"/>
        <s v="555-1110-ALLOCATED CASH" u="1"/>
        <s v="230-1510-Accounts Receivable" u="1"/>
        <s v="110-1510-Accounts Receivable" u="1"/>
        <s v="550-1510-Accounts Receivable" u="1"/>
        <s v="430-1510-Accounts Receivable" u="1"/>
        <s v="312-1510-Accounts Receivable" u="1"/>
        <s v="240-2750-Long Term Debt" u="1"/>
        <s v="314-1510-Accounts Receivable" u="1"/>
        <s v="555-1510-Accounts Receivable" u="1"/>
        <s v="220-1620-Inventory" u="1"/>
        <s v="240-1540-Loans Receivable" u="1"/>
        <s v="410-3100-Beginning Fund Balance" u="1"/>
        <s v="412-3100-Beginning Fund Balance" u="1"/>
        <s v="417-3100-Beginning Fund Balance" u="1"/>
        <s v="220-1115-Cash in Bank - LGIP" u="1"/>
        <s v="240-2250-Retirement Payable" u="1"/>
        <s v="240-1830-AD - Equipment &amp; Furnishings" u="1"/>
        <s v="220-2125-Accounts Payable" u="1"/>
        <s v="999-1111-CASH IN BANK - CHECKING" u="1"/>
        <s v="240-3277-GAAP - Long Term Debt" u="1"/>
        <s v="220-2255-Deferred Comp Payable" u="1"/>
        <s v="230-1850-AD - Infrastructure" u="1"/>
        <s v="110-1850-AD - Infrastructure" u="1"/>
        <s v="220-2210-Payroll Taxes Payable" u="1"/>
        <s v="230-1710-Land" u="1"/>
        <s v="110-1710-Land" u="1"/>
        <s v="240-2205-Wages Payable" u="1"/>
        <s v="220-2245-Health Insurance Payable" u="1"/>
        <s v="312-1850-AD - Infrastructure" u="1"/>
        <s v="240-3300-Ending Fund Balance" u="1"/>
        <s v="230-1840-AD - Vehicles &amp; Rolling Stock" u="1"/>
        <s v="110-1840-AD - Vehicles &amp; Rolling Stock" u="1"/>
        <s v="312-1710-Land" u="1"/>
        <s v="440-3400-Ending Fund Balance" u="1"/>
        <s v="312-1840-AD - Vehicles &amp; Rolling Stock" u="1"/>
        <s v="445-3400-Ending Fund Balance" u="1"/>
        <s v="520-3300-Ending Fund Balance" u="1"/>
        <s v="521-3300-Ending Fund Balance" u="1"/>
        <s v="240-1740-Vehicles &amp; Rolling Stock" u="1"/>
        <s v="240-1110-ALLOCATED CASH" u="1"/>
        <s v="230-1730-Equipment &amp; Furnishings" u="1"/>
        <s v="110-1730-Equipment &amp; Furnishings" u="1"/>
        <s v="230-3250-Current Year Change in Fund Ba" u="1"/>
        <s v="110-3250-Current Year Change in Fund Ba" u="1"/>
        <s v="440-1110-ALLOCATED CASH" u="1"/>
        <s v="230-1950-Deferred Outflows of Resources" u="1"/>
        <s v="110-1950-Deferred Outflows of Resources" u="1"/>
        <s v="445-1110-ALLOCATED CASH" u="1"/>
        <s v="550-3250-Current Year Change in Fund Ba" u="1"/>
        <s v="430-3250-Current Year Change in Fund Ba" u="1"/>
        <s v="312-1730-Equipment &amp; Furnishings" u="1"/>
        <s v="312-3250-Current Year Change in Fund Ba" u="1"/>
        <s v="314-3250-Current Year Change in Fund Ba" u="1"/>
        <s v="555-3250-Current Year Change in Fund Ba" u="1"/>
        <s v="240-1510-Accounts Receivable" u="1"/>
        <s v="520-1110-ALLOCATED CASH" u="1"/>
        <s v="521-1110-ALLOCATED CASH" u="1"/>
        <s v="445-1510-Accounts Receivable" u="1"/>
        <s v="445-1610-Accounts Receivable" u="1"/>
        <s v="110-2510-Bail Held" u="1"/>
        <s v="520-1510-Accounts Receivable" u="1"/>
        <s v="521-1510-Accounts Receivable" u="1"/>
        <s v="230-1620-Inventory" u="1"/>
        <s v="110-1620-Inventory" u="1"/>
        <s v="220-3100-Beginning Fund Balance" u="1"/>
        <s v="312-1620-Inventory" u="1"/>
      </sharedItems>
    </cacheField>
    <cacheField name="Fund" numFmtId="0">
      <sharedItems containsSemiMixedTypes="0" containsString="0" containsNumber="1" containsInteger="1" minValue="110" maxValue="999"/>
    </cacheField>
    <cacheField name="Cost center" numFmtId="0">
      <sharedItems containsSemiMixedTypes="0" containsString="0" containsNumber="1" containsInteger="1" minValue="310" maxValue="3400"/>
    </cacheField>
    <cacheField name="Object" numFmtId="0">
      <sharedItems containsString="0" containsBlank="1" containsNumber="1" containsInteger="1" minValue="4112" maxValue="9999"/>
    </cacheField>
    <cacheField name="Account Type" numFmtId="0">
      <sharedItems count="5">
        <s v="Asset"/>
        <s v="Liability"/>
        <s v="Equity"/>
        <s v="Revenue"/>
        <s v="Expenditure"/>
      </sharedItems>
    </cacheField>
    <cacheField name="Fund Name" numFmtId="0">
      <sharedItems count="17">
        <s v="General Fund"/>
        <s v="Building Fund"/>
        <s v="Water Fund"/>
        <s v="Sewer Fund"/>
        <s v="Street Fund"/>
        <s v="Blackberry Jam"/>
        <s v="Parks SDC Fund"/>
        <s v="Street SDC Fund"/>
        <s v="SDC Fund"/>
        <s v="Water SDC Fund"/>
        <s v="Sewer SDC Fund"/>
        <s v="Stormwater SDC Fund"/>
        <s v="Water Reserve Fund"/>
        <s v="Sewer Reserve Fund"/>
        <s v="Equipment Fund"/>
        <s v="Debt Reserve Fund"/>
        <s v="Cash Clearing Account"/>
      </sharedItems>
    </cacheField>
    <cacheField name="Cost Center Name" numFmtId="0">
      <sharedItems count="40">
        <s v="Cash"/>
        <s v="Other Current Assets"/>
        <s v="Accounts Receivable"/>
        <s v="Inventory"/>
        <s v="Fixed Assets"/>
        <s v="Depreciation"/>
        <s v="Accounts Payable"/>
        <s v="Payroll Payable"/>
        <s v="Other Current Liabilities"/>
        <s v="Other Liabilities"/>
        <s v="Beginning Balance"/>
        <s v="Taxes"/>
        <s v="Investment Earnings"/>
        <s v="Intergovernmental"/>
        <s v="Current Year Change"/>
        <s v="Grant Revenues"/>
        <s v="Ending Balance"/>
        <s v="Franchise Fees"/>
        <s v="Licenses &amp; Permits"/>
        <s v="Charges for Service"/>
        <s v="System Development Charges"/>
        <s v="Fines &amp; Forfeitures"/>
        <s v="Loan Payments &amp; Proceeds"/>
        <s v="Reimbursement Revenue"/>
        <s v="Other Resources"/>
        <s v="Fundraising &amp; Event Revenue"/>
        <s v="Miscellaneous Revenue"/>
        <s v="Transfers In"/>
        <s v="Administration"/>
        <s v="Parks &amp; Recreation"/>
        <s v="Police"/>
        <s v="Community Development"/>
        <s v="Library"/>
        <s v="Code Enforcement"/>
        <s v="Tourism"/>
        <s v="Municipal Court"/>
        <s v="Debt Service"/>
        <s v="Other Requirements"/>
        <s v="Non-Departmental"/>
        <s v="Capital Outlay"/>
      </sharedItems>
    </cacheField>
    <cacheField name="Category" numFmtId="0">
      <sharedItems/>
    </cacheField>
    <cacheField name="Subcategory" numFmtId="0">
      <sharedItems/>
    </cacheField>
    <cacheField name="Account Number" numFmtId="0">
      <sharedItems/>
    </cacheField>
    <cacheField name="Stmt Activities Type" numFmtId="0">
      <sharedItems/>
    </cacheField>
    <cacheField name="Stmt Activities Groups" numFmtId="0">
      <sharedItems/>
    </cacheField>
    <cacheField name="Stmt Activities Category" numFmtId="0">
      <sharedItems/>
    </cacheField>
    <cacheField name="Account Title" numFmtId="0">
      <sharedItems/>
    </cacheField>
    <cacheField name="FY 17/18 Actual" numFmtId="3">
      <sharedItems containsSemiMixedTypes="0" containsString="0" containsNumber="1" containsInteger="1" minValue="0" maxValue="1123975"/>
    </cacheField>
    <cacheField name="FY 18/19 Actual" numFmtId="3">
      <sharedItems containsSemiMixedTypes="0" containsString="0" containsNumber="1" containsInteger="1" minValue="0" maxValue="4708963"/>
    </cacheField>
    <cacheField name="FY 19/20 Actual" numFmtId="3">
      <sharedItems containsSemiMixedTypes="0" containsString="0" containsNumber="1" containsInteger="1" minValue="0" maxValue="4708963"/>
    </cacheField>
    <cacheField name="FY 20/21 Budget" numFmtId="3">
      <sharedItems containsSemiMixedTypes="0" containsString="0" containsNumber="1" containsInteger="1" minValue="0" maxValue="560291"/>
    </cacheField>
    <cacheField name="FY 20/21 Amended as of 6/8/21" numFmtId="3">
      <sharedItems containsSemiMixedTypes="0" containsString="0" containsNumber="1" containsInteger="1" minValue="0" maxValue="568743"/>
    </cacheField>
    <cacheField name="FY 20/21 Amended as of 6/15/21" numFmtId="3">
      <sharedItems containsSemiMixedTypes="0" containsString="0" containsNumber="1" containsInteger="1" minValue="0" maxValue="568743"/>
    </cacheField>
    <cacheField name="FY 20/21 YTD as of 4/6/21" numFmtId="3">
      <sharedItems containsSemiMixedTypes="0" containsString="0" containsNumber="1" containsInteger="1" minValue="0" maxValue="4708963"/>
    </cacheField>
    <cacheField name="FY 20/21 YTD as of 6/8/21" numFmtId="3">
      <sharedItems containsSemiMixedTypes="0" containsString="0" containsNumber="1" containsInteger="1" minValue="0" maxValue="4708963"/>
    </cacheField>
    <cacheField name="FY 21/22 Projected as of 4/28/21" numFmtId="3">
      <sharedItems containsString="0" containsBlank="1" containsNumber="1" minValue="0" maxValue="4708963"/>
    </cacheField>
    <cacheField name="FY 21/22 Projected as of 6/8/21" numFmtId="3">
      <sharedItems containsSemiMixedTypes="0" containsString="0" containsNumber="1" containsInteger="1" minValue="0" maxValue="413671"/>
    </cacheField>
    <cacheField name="Difference in projections" numFmtId="3">
      <sharedItems containsSemiMixedTypes="0" containsString="0" containsNumber="1" minValue="-4708963" maxValue="311444"/>
    </cacheField>
    <cacheField name="FY 21/22 Requested" numFmtId="3">
      <sharedItems containsMixedTypes="1" containsNumber="1" containsInteger="1" minValue="0" maxValue="4708963"/>
    </cacheField>
    <cacheField name="FY 21/22 Recommended" numFmtId="3">
      <sharedItems containsSemiMixedTypes="0" containsString="0" containsNumber="1" containsInteger="1" minValue="0" maxValue="4708963"/>
    </cacheField>
    <cacheField name="FY 21/22_x000a_Approved" numFmtId="3">
      <sharedItems containsSemiMixedTypes="0" containsString="0" containsNumber="1" containsInteger="1" minValue="0" maxValue="4708963"/>
    </cacheField>
    <cacheField name="Notes" numFmtId="0">
      <sharedItems containsBlank="1"/>
    </cacheField>
    <cacheField name="Remaining budget" numFmtId="0" formula="'FY 20/21 Amended as of 6/15/21'-'FY 20/21 YTD as of 6/8/21'" databaseField="0"/>
    <cacheField name="Amended budget change" numFmtId="0" formula="'FY 20/21 Amended as of 6/15/21'-'FY 20/21 Amended as of 6/8/21'"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remy Caudle" refreshedDate="44357.676699305557" createdVersion="6" refreshedVersion="6" minRefreshableVersion="3" recordCount="894" xr:uid="{E6246BEE-35A6-40B0-B864-8AF38F1587A7}">
  <cacheSource type="worksheet">
    <worksheetSource ref="B2:AA896" sheet="DATA_tbl"/>
  </cacheSource>
  <cacheFields count="27">
    <cacheField name="Fund" numFmtId="0">
      <sharedItems containsSemiMixedTypes="0" containsString="0" containsNumber="1" containsInteger="1" minValue="110" maxValue="999" count="17">
        <n v="110"/>
        <n v="220"/>
        <n v="230"/>
        <n v="240"/>
        <n v="312"/>
        <n v="314"/>
        <n v="410"/>
        <n v="412"/>
        <n v="417"/>
        <n v="430"/>
        <n v="440"/>
        <n v="445"/>
        <n v="520"/>
        <n v="521"/>
        <n v="550"/>
        <n v="555"/>
        <n v="999"/>
      </sharedItems>
    </cacheField>
    <cacheField name="Cost center" numFmtId="0">
      <sharedItems containsSemiMixedTypes="0" containsString="0" containsNumber="1" containsInteger="1" minValue="310" maxValue="3400"/>
    </cacheField>
    <cacheField name="Object" numFmtId="0">
      <sharedItems containsString="0" containsBlank="1" containsNumber="1" containsInteger="1" minValue="4112" maxValue="9999"/>
    </cacheField>
    <cacheField name="Account Type" numFmtId="0">
      <sharedItems count="5">
        <s v="Asset"/>
        <s v="Liability"/>
        <s v="Equity"/>
        <s v="Revenue"/>
        <s v="Expenditure"/>
      </sharedItems>
    </cacheField>
    <cacheField name="Fund Name" numFmtId="0">
      <sharedItems count="17">
        <s v="General Fund"/>
        <s v="Building Fund"/>
        <s v="Water Fund"/>
        <s v="Sewer Fund"/>
        <s v="Street Fund"/>
        <s v="Blackberry Jam"/>
        <s v="Parks SDC Fund"/>
        <s v="Street SDC Fund"/>
        <s v="SDC Fund"/>
        <s v="Water SDC Fund"/>
        <s v="Sewer SDC Fund"/>
        <s v="Stormwater SDC Fund"/>
        <s v="Water Reserve Fund"/>
        <s v="Sewer Reserve Fund"/>
        <s v="Equipment Fund"/>
        <s v="Debt Reserve Fund"/>
        <s v="Cash Clearing Account"/>
      </sharedItems>
    </cacheField>
    <cacheField name="Cost Center Name" numFmtId="0">
      <sharedItems count="41">
        <s v="Cash"/>
        <s v="Other Current Assets"/>
        <s v="Accounts Receivable"/>
        <s v="Inventory"/>
        <s v="Fixed Assets"/>
        <s v="Depreciation"/>
        <s v="Accounts Payable"/>
        <s v="Payroll Payable"/>
        <s v="Other Current Liabilities"/>
        <s v="Other Liabilities"/>
        <s v="Beginning Balance"/>
        <s v="Taxes"/>
        <s v="Investment Earnings"/>
        <s v="Intergovernmental"/>
        <s v="Current Year Change"/>
        <s v="Grant Revenues"/>
        <s v="Ending Balance"/>
        <s v="Franchise Fees"/>
        <s v="Licenses &amp; Permits"/>
        <s v="Charges for Service"/>
        <s v="System Development Charges"/>
        <s v="Fines &amp; Forfeitures"/>
        <s v="Loan Payments &amp; Proceeds"/>
        <s v="Reimbursement Revenue"/>
        <s v="Other Resources"/>
        <s v="Fundraising &amp; Event Revenue"/>
        <s v="Miscellaneous Revenue"/>
        <s v="Transfers In"/>
        <s v="Administration"/>
        <s v="Parks &amp; Recreation"/>
        <s v="Police"/>
        <s v="Community Development"/>
        <s v="Library"/>
        <s v="Code Enforcement"/>
        <s v="Tourism"/>
        <s v="Municipal Court"/>
        <s v="Debt Service"/>
        <s v="Other Requirements"/>
        <s v="Non-Departmental"/>
        <s v="Capital Outlay"/>
        <s v="Other Requiements" u="1"/>
      </sharedItems>
    </cacheField>
    <cacheField name="Category" numFmtId="0">
      <sharedItems/>
    </cacheField>
    <cacheField name="Subcategory" numFmtId="0">
      <sharedItems containsBlank="1" count="52">
        <s v="Cash"/>
        <s v="Other Current Assets"/>
        <s v="Accounts Receivable"/>
        <s v="Inventory"/>
        <s v="Fixed Assets"/>
        <s v="Depreciation"/>
        <s v="Accounts Payable"/>
        <s v="Payroll Payable"/>
        <s v="Other Current Liabilities"/>
        <s v="Other Liabilities"/>
        <s v="Beginning Balance"/>
        <s v="Tax Revenue"/>
        <s v="Investment Revenue"/>
        <s v="Intergovernmental Revenue"/>
        <s v="Current Year Change"/>
        <s v="Grant Revenue"/>
        <s v="Ending Balance"/>
        <s v="Franchise Fees"/>
        <s v="Licenses &amp; Permits"/>
        <s v="Charges for Services"/>
        <s v="Fines &amp; Forfeitures"/>
        <s v="Loan Payments &amp; Proceeds"/>
        <s v="Reimbursement Revenue"/>
        <s v="Other Revenue"/>
        <s v="Fundraising &amp; Event Revenue"/>
        <s v="Miscellaneous Revenue"/>
        <s v="Transfers In"/>
        <s v="Wages"/>
        <s v="Other Wages"/>
        <s v="Payroll Taxes"/>
        <s v="Benefits"/>
        <s v="Contract Services"/>
        <s v="Office Expenses &amp; Supplies"/>
        <s v="Maintenance &amp; Repairs"/>
        <s v="Utilities"/>
        <s v="Other Expenses"/>
        <s v="Other Operational Expenses"/>
        <s v="Buildings &amp; Facilities"/>
        <s v="Software &amp; Technology"/>
        <s v="Equipment &amp; Furnishings"/>
        <s v="Vehicles &amp; Rolling Stock"/>
        <s v="Other Personal Services"/>
        <s v="Infrastructure"/>
        <s v="Principal Payments"/>
        <s v="Interest Payments"/>
        <s v="Transfers Out"/>
        <s v="Contingencies"/>
        <s v="Reserves"/>
        <s v="SDC Revenue"/>
        <s v="Other Improvements"/>
        <s v="Event Expenses"/>
        <m u="1"/>
      </sharedItems>
    </cacheField>
    <cacheField name="Account Number" numFmtId="0">
      <sharedItems count="894">
        <s v="110-1110"/>
        <s v="110-1115"/>
        <s v="110-1118"/>
        <s v="110-1120"/>
        <s v="110-1250"/>
        <s v="110-1510"/>
        <s v="110-1520"/>
        <s v="110-1620"/>
        <s v="110-1710"/>
        <s v="110-1720"/>
        <s v="110-1730"/>
        <s v="110-1740"/>
        <s v="110-1750"/>
        <s v="110-1795"/>
        <s v="110-1820"/>
        <s v="110-1830"/>
        <s v="110-1840"/>
        <s v="110-1850"/>
        <s v="110-1950"/>
        <s v="110-2125"/>
        <s v="110-2205"/>
        <s v="110-2210"/>
        <s v="110-2245"/>
        <s v="110-2250"/>
        <s v="110-2255"/>
        <s v="110-2510"/>
        <s v="110-2515"/>
        <s v="110-2525"/>
        <s v="110-2725"/>
        <s v="110-2750"/>
        <s v="110-2950"/>
        <s v="110-3100"/>
        <s v="110-310-4112"/>
        <s v="110-310-4114"/>
        <s v="110-315-4125"/>
        <s v="110-320-4132"/>
        <s v="110-320-4134"/>
        <s v="110-320-4136"/>
        <s v="110-320-4145"/>
        <s v="110-320-4148"/>
        <s v="110-3250"/>
        <s v="110-325-4151"/>
        <s v="110-325-4152"/>
        <s v="110-325-4154"/>
        <s v="110-325-4155"/>
        <s v="110-325-4158"/>
        <s v="110-325-4160"/>
        <s v="110-3275"/>
        <s v="110-3277"/>
        <s v="110-3300"/>
        <s v="110-330-4310"/>
        <s v="110-330-4312"/>
        <s v="110-330-4314"/>
        <s v="110-330-4316"/>
        <s v="110-330-4318"/>
        <s v="110-330-4320"/>
        <s v="110-335-4352"/>
        <s v="110-335-4354"/>
        <s v="110-335-4356"/>
        <s v="110-335-4358"/>
        <s v="110-335-4360"/>
        <s v="110-340-4410"/>
        <s v="110-340-4413"/>
        <s v="110-340-4415"/>
        <s v="110-340-4417"/>
        <s v="110-340-4419"/>
        <s v="110-340-4421"/>
        <s v="110-340-4423"/>
        <s v="110-345-4511"/>
        <s v="110-350-4625"/>
        <s v="110-360-4225"/>
        <s v="110-365-4752"/>
        <s v="110-365-4790"/>
        <s v="110-370-4822"/>
        <s v="110-370-4824"/>
        <s v="110-370-4825"/>
        <s v="110-370-4849"/>
        <s v="110-370-9999"/>
        <s v="110-380-4865"/>
        <s v="110-385-4893"/>
        <s v="110-385-4895"/>
        <s v="110-390-4912"/>
        <s v="110-390-4914"/>
        <s v="110-390-4917"/>
        <s v="110-390-4950"/>
        <s v="110-410-5110"/>
        <s v="110-410-5112"/>
        <s v="110-410-5114"/>
        <s v="110-410-5150"/>
        <s v="110-410-5152"/>
        <s v="110-410-5154"/>
        <s v="110-410-5156"/>
        <s v="110-410-5158"/>
        <s v="110-410-5220"/>
        <s v="110-410-5315"/>
        <s v="110-410-5320"/>
        <s v="110-410-5350"/>
        <s v="110-410-5410"/>
        <s v="110-410-5450"/>
        <s v="110-410-5910"/>
        <s v="110-410-6110"/>
        <s v="110-410-6112"/>
        <s v="110-410-6114"/>
        <s v="110-410-6122"/>
        <s v="110-410-6124"/>
        <s v="110-410-6128"/>
        <s v="110-410-6132"/>
        <s v="110-410-6190"/>
        <s v="110-410-6210"/>
        <s v="110-410-6220"/>
        <s v="110-410-6222"/>
        <s v="110-410-6226"/>
        <s v="110-410-6228"/>
        <s v="110-410-6230"/>
        <s v="110-410-6234"/>
        <s v="110-410-6238"/>
        <s v="110-410-6240"/>
        <s v="110-410-6290"/>
        <s v="110-410-6320"/>
        <s v="110-410-6324"/>
        <s v="110-410-6334"/>
        <s v="110-410-6420"/>
        <s v="110-410-6425"/>
        <s v="110-410-6430"/>
        <s v="110-410-6435"/>
        <s v="110-410-6440"/>
        <s v="110-410-6445"/>
        <s v="110-410-6510"/>
        <s v="110-410-6512"/>
        <s v="110-410-6514"/>
        <s v="110-410-6792"/>
        <s v="110-410-8225"/>
        <s v="110-410-8320"/>
        <s v="110-410-8335"/>
        <s v="110-410-8425"/>
        <s v="110-420-5110"/>
        <s v="110-420-5150"/>
        <s v="110-420-5152"/>
        <s v="110-420-5154"/>
        <s v="110-420-5156"/>
        <s v="110-420-5158"/>
        <s v="110-420-5220"/>
        <s v="110-420-5315"/>
        <s v="110-420-5320"/>
        <s v="110-420-5350"/>
        <s v="110-420-5410"/>
        <s v="110-420-5450"/>
        <s v="110-420-5910"/>
        <s v="110-420-6128"/>
        <s v="110-420-6210"/>
        <s v="110-420-6234"/>
        <s v="110-420-6238"/>
        <s v="110-420-6290"/>
        <s v="110-420-6320"/>
        <s v="110-420-6324"/>
        <s v="110-420-6328"/>
        <s v="110-420-6330"/>
        <s v="110-420-6334"/>
        <s v="110-420-6339"/>
        <s v="110-420-6420"/>
        <s v="110-420-6425"/>
        <s v="110-420-6430"/>
        <s v="110-420-6445"/>
        <s v="110-420-6710"/>
        <s v="110-420-8225"/>
        <s v="110-420-8335"/>
        <s v="110-420-8425"/>
        <s v="110-420-8520"/>
        <s v="110-430-6118"/>
        <s v="110-430-6334"/>
        <s v="110-440-5110"/>
        <s v="110-440-5112"/>
        <s v="110-440-5114"/>
        <s v="110-440-5220"/>
        <s v="110-440-5315"/>
        <s v="110-440-5320"/>
        <s v="110-440-5350"/>
        <s v="110-440-5410"/>
        <s v="110-440-5450"/>
        <s v="110-440-6116"/>
        <s v="110-440-6128"/>
        <s v="110-440-6220"/>
        <s v="110-440-6226"/>
        <s v="110-440-6238"/>
        <s v="110-440-6240"/>
        <s v="110-440-6290"/>
        <s v="110-440-6522"/>
        <s v="110-440-6524"/>
        <s v="110-440-6525"/>
        <s v="110-440-8225"/>
        <s v="110-450-5130"/>
        <s v="110-450-5156"/>
        <s v="110-450-5158"/>
        <s v="110-450-5315"/>
        <s v="110-450-5320"/>
        <s v="110-450-5350"/>
        <s v="110-450-5410"/>
        <s v="110-450-5450"/>
        <s v="110-450-6122"/>
        <s v="110-450-6128"/>
        <s v="110-450-6226"/>
        <s v="110-450-6230"/>
        <s v="110-450-6234"/>
        <s v="110-450-6238"/>
        <s v="110-450-6290"/>
        <s v="110-450-6320"/>
        <s v="110-450-6334"/>
        <s v="110-450-6420"/>
        <s v="110-450-6425"/>
        <s v="110-450-6430"/>
        <s v="110-450-6435"/>
        <s v="110-450-6440"/>
        <s v="110-450-6445"/>
        <s v="110-450-6530"/>
        <s v="110-450-8225"/>
        <s v="110-450-8335"/>
        <s v="110-460-5110"/>
        <s v="110-460-5150"/>
        <s v="110-460-5220"/>
        <s v="110-460-5315"/>
        <s v="110-460-5320"/>
        <s v="110-460-5350"/>
        <s v="110-460-5410"/>
        <s v="110-460-5450"/>
        <s v="110-460-6128"/>
        <s v="110-460-6234"/>
        <s v="110-460-6238"/>
        <s v="110-460-6290"/>
        <s v="110-460-6445"/>
        <s v="110-460-6540"/>
        <s v="110-470-6128"/>
        <s v="110-470-6224"/>
        <s v="110-470-6226"/>
        <s v="110-470-6290"/>
        <s v="110-470-6326"/>
        <s v="110-470-6328"/>
        <s v="110-470-6527"/>
        <s v="110-470-6550"/>
        <s v="110-480-5110"/>
        <s v="110-480-5112"/>
        <s v="110-480-5114"/>
        <s v="110-480-5220"/>
        <s v="110-480-5315"/>
        <s v="110-480-5320"/>
        <s v="110-480-5350"/>
        <s v="110-480-5410"/>
        <s v="110-480-5450"/>
        <s v="110-480-6120"/>
        <s v="110-480-6121"/>
        <s v="110-480-6128"/>
        <s v="110-480-6220"/>
        <s v="110-480-6226"/>
        <s v="110-480-6238"/>
        <s v="110-480-6290"/>
        <s v="110-480-6560"/>
        <s v="110-480-6565"/>
        <s v="110-800-7110"/>
        <s v="110-800-7111"/>
        <s v="110-800-7112"/>
        <s v="110-800-7120"/>
        <s v="110-800-7510"/>
        <s v="110-800-7511"/>
        <s v="110-800-7512"/>
        <s v="110-800-7520"/>
        <s v="110-900-9117"/>
        <s v="110-900-9120"/>
        <s v="110-900-9130"/>
        <s v="110-900-9140"/>
        <s v="110-900-9150"/>
        <s v="110-900-9590"/>
        <s v="110-900-9895"/>
        <s v="110-900-9899"/>
        <s v="220-1110"/>
        <s v="220-1115"/>
        <s v="220-1510"/>
        <s v="220-1620"/>
        <s v="220-1710"/>
        <s v="220-1720"/>
        <s v="220-1730"/>
        <s v="220-1740"/>
        <s v="220-1795"/>
        <s v="220-1820"/>
        <s v="220-1830"/>
        <s v="220-1840"/>
        <s v="220-2125"/>
        <s v="220-2205"/>
        <s v="220-2210"/>
        <s v="220-2245"/>
        <s v="220-2250"/>
        <s v="220-2255"/>
        <s v="220-3100"/>
        <s v="220-315-4125"/>
        <s v="220-3250"/>
        <s v="220-3275"/>
        <s v="220-3300"/>
        <s v="220-335-4356"/>
        <s v="220-335-4358"/>
        <s v="220-370-4849"/>
        <s v="220-385-4895"/>
        <s v="220-390-4910"/>
        <s v="220-490-5110"/>
        <s v="220-490-5114"/>
        <s v="220-490-5220"/>
        <s v="220-490-5315"/>
        <s v="220-490-5320"/>
        <s v="220-490-5350"/>
        <s v="220-490-5410"/>
        <s v="220-490-5450"/>
        <s v="220-490-6110"/>
        <s v="220-490-6112"/>
        <s v="220-490-6122"/>
        <s v="220-490-6128"/>
        <s v="220-490-6150"/>
        <s v="220-490-6152"/>
        <s v="220-490-6220"/>
        <s v="220-490-6226"/>
        <s v="220-490-6230"/>
        <s v="220-490-6238"/>
        <s v="220-490-6240"/>
        <s v="220-490-6290"/>
        <s v="220-490-6330"/>
        <s v="220-490-6334"/>
        <s v="220-490-6420"/>
        <s v="220-490-6425"/>
        <s v="220-490-6430"/>
        <s v="220-490-6435"/>
        <s v="220-490-6440"/>
        <s v="220-490-6445"/>
        <s v="220-490-6524"/>
        <s v="220-490-6525"/>
        <s v="220-700-8320"/>
        <s v="220-700-8335"/>
        <s v="220-900-9590"/>
        <s v="220-900-9893"/>
        <s v="220-900-9899"/>
        <s v="230-1110"/>
        <s v="230-1115"/>
        <s v="230-1250"/>
        <s v="230-1510"/>
        <s v="230-1530"/>
        <s v="230-1540"/>
        <s v="230-1620"/>
        <s v="230-1710"/>
        <s v="230-1720"/>
        <s v="230-1730"/>
        <s v="230-1740"/>
        <s v="230-1750"/>
        <s v="230-1795"/>
        <s v="230-1820"/>
        <s v="230-1830"/>
        <s v="230-1840"/>
        <s v="230-1850"/>
        <s v="230-1950"/>
        <s v="230-2125"/>
        <s v="230-2205"/>
        <s v="230-2210"/>
        <s v="230-2245"/>
        <s v="230-2250"/>
        <s v="230-2255"/>
        <s v="230-2450"/>
        <s v="230-2520"/>
        <s v="230-2725"/>
        <s v="230-2750"/>
        <s v="230-2950"/>
        <s v="230-3100"/>
        <s v="230-315-4125"/>
        <s v="230-3250"/>
        <s v="230-325-4151"/>
        <s v="230-325-4162"/>
        <s v="230-3275"/>
        <s v="230-3277"/>
        <s v="230-3300"/>
        <s v="230-335-4370"/>
        <s v="230-340-4425"/>
        <s v="230-340-4426"/>
        <s v="230-340-4430"/>
        <s v="230-340-4435"/>
        <s v="230-340-4450"/>
        <s v="230-345-4531"/>
        <s v="230-360-4210"/>
        <s v="230-360-4220"/>
        <s v="230-360-4225"/>
        <s v="230-365-4752"/>
        <s v="230-365-4790"/>
        <s v="230-370-4849"/>
        <s v="230-385-4895"/>
        <s v="230-390-4910"/>
        <s v="230-390-4917"/>
        <s v="230-390-4940"/>
        <s v="230-390-4950"/>
        <s v="230-390-4955"/>
        <s v="230-490-5110"/>
        <s v="230-490-5112"/>
        <s v="230-490-5114"/>
        <s v="230-490-5150"/>
        <s v="230-490-5152"/>
        <s v="230-490-5154"/>
        <s v="230-490-5156"/>
        <s v="230-490-5158"/>
        <s v="230-490-5220"/>
        <s v="230-490-5315"/>
        <s v="230-490-5320"/>
        <s v="230-490-5350"/>
        <s v="230-490-5410"/>
        <s v="230-490-5450"/>
        <s v="230-490-6110"/>
        <s v="230-490-6112"/>
        <s v="230-490-6114"/>
        <s v="230-490-6116"/>
        <s v="230-490-6122"/>
        <s v="230-490-6128"/>
        <s v="230-490-6130"/>
        <s v="230-490-6190"/>
        <s v="230-490-6210"/>
        <s v="230-490-6220"/>
        <s v="230-490-6226"/>
        <s v="230-490-6230"/>
        <s v="230-490-6234"/>
        <s v="230-490-6238"/>
        <s v="230-490-6240"/>
        <s v="230-490-6290"/>
        <s v="230-490-6320"/>
        <s v="230-490-6324"/>
        <s v="230-490-6330"/>
        <s v="230-490-6334"/>
        <s v="230-490-6420"/>
        <s v="230-490-6425"/>
        <s v="230-490-6430"/>
        <s v="230-490-6435"/>
        <s v="230-490-6440"/>
        <s v="230-490-6445"/>
        <s v="230-490-6520"/>
        <s v="230-490-6710"/>
        <s v="230-490-6712"/>
        <s v="230-490-6750"/>
        <s v="230-490-6755"/>
        <s v="230-490-6758"/>
        <s v="230-490-6760"/>
        <s v="230-700-8225"/>
        <s v="230-700-8320"/>
        <s v="230-700-8335"/>
        <s v="230-700-8425"/>
        <s v="230-700-8540"/>
        <s v="230-700-8895"/>
        <s v="230-800-7110"/>
        <s v="230-800-7111"/>
        <s v="230-800-7122"/>
        <s v="230-800-7124"/>
        <s v="230-800-7125"/>
        <s v="230-800-7510"/>
        <s v="230-800-7511"/>
        <s v="230-800-7522"/>
        <s v="230-800-7524"/>
        <s v="230-800-7525"/>
        <s v="230-900-9117"/>
        <s v="230-900-9120"/>
        <s v="230-900-9140"/>
        <s v="230-900-9150"/>
        <s v="230-900-9590"/>
        <s v="230-900-9893"/>
        <s v="230-900-9899"/>
        <s v="240-1110"/>
        <s v="240-1115"/>
        <s v="240-1510"/>
        <s v="240-1530"/>
        <s v="240-1540"/>
        <s v="240-1620"/>
        <s v="240-1710"/>
        <s v="240-1720"/>
        <s v="240-1730"/>
        <s v="240-1740"/>
        <s v="240-1750"/>
        <s v="240-1795"/>
        <s v="240-1820"/>
        <s v="240-1830"/>
        <s v="240-1840"/>
        <s v="240-1850"/>
        <s v="240-1950"/>
        <s v="240-2125"/>
        <s v="240-2205"/>
        <s v="240-2210"/>
        <s v="240-2245"/>
        <s v="240-2250"/>
        <s v="240-2255"/>
        <s v="240-2450"/>
        <s v="240-2725"/>
        <s v="240-2750"/>
        <s v="240-2950"/>
        <s v="240-3100"/>
        <s v="240-315-4125"/>
        <s v="240-3250"/>
        <s v="240-325-4151"/>
        <s v="240-325-4162"/>
        <s v="240-3275"/>
        <s v="240-3277"/>
        <s v="240-3300"/>
        <s v="240-335-4354"/>
        <s v="240-335-4370"/>
        <s v="240-340-4425"/>
        <s v="240-340-4430"/>
        <s v="240-340-4450"/>
        <s v="240-345-4541"/>
        <s v="240-360-4220"/>
        <s v="240-360-4225"/>
        <s v="240-370-4824"/>
        <s v="240-370-4849"/>
        <s v="240-385-4895"/>
        <s v="240-390-4910"/>
        <s v="240-390-4917"/>
        <s v="240-390-4921"/>
        <s v="240-390-4930"/>
        <s v="240-390-4950"/>
        <s v="240-390-4955"/>
        <s v="240-490-5110"/>
        <s v="240-490-5112"/>
        <s v="240-490-5114"/>
        <s v="240-490-5150"/>
        <s v="240-490-5152"/>
        <s v="240-490-5154"/>
        <s v="240-490-5156"/>
        <s v="240-490-5158"/>
        <s v="240-490-5220"/>
        <s v="240-490-5315"/>
        <s v="240-490-5320"/>
        <s v="240-490-5350"/>
        <s v="240-490-5410"/>
        <s v="240-490-5450"/>
        <s v="240-490-6110"/>
        <s v="240-490-6112"/>
        <s v="240-490-6114"/>
        <s v="240-490-6116"/>
        <s v="240-490-6122"/>
        <s v="240-490-6128"/>
        <s v="240-490-6130"/>
        <s v="240-490-6190"/>
        <s v="240-490-6210"/>
        <s v="240-490-6220"/>
        <s v="240-490-6226"/>
        <s v="240-490-6230"/>
        <s v="240-490-6234"/>
        <s v="240-490-6238"/>
        <s v="240-490-6240"/>
        <s v="240-490-6290"/>
        <s v="240-490-6320"/>
        <s v="240-490-6324"/>
        <s v="240-490-6330"/>
        <s v="240-490-6334"/>
        <s v="240-490-6420"/>
        <s v="240-490-6425"/>
        <s v="240-490-6430"/>
        <s v="240-490-6435"/>
        <s v="240-490-6440"/>
        <s v="240-490-6445"/>
        <s v="240-490-6520"/>
        <s v="240-490-6710"/>
        <s v="240-490-6712"/>
        <s v="240-490-6750"/>
        <s v="240-490-6755"/>
        <s v="240-490-6758"/>
        <s v="240-490-6760"/>
        <s v="240-490-6792"/>
        <s v="240-700-8225"/>
        <s v="240-700-8320"/>
        <s v="240-700-8335"/>
        <s v="240-700-8425"/>
        <s v="240-700-8550"/>
        <s v="240-700-8890"/>
        <s v="240-800-7110"/>
        <s v="240-800-7111"/>
        <s v="240-800-7122"/>
        <s v="240-800-7124"/>
        <s v="240-800-7126"/>
        <s v="240-800-7510"/>
        <s v="240-800-7511"/>
        <s v="240-800-7522"/>
        <s v="240-800-7524"/>
        <s v="240-800-7911"/>
        <s v="240-900-9117"/>
        <s v="240-900-9121"/>
        <s v="240-900-9150"/>
        <s v="240-900-9590"/>
        <s v="240-900-9893"/>
        <s v="240-900-9899"/>
        <s v="312-1110"/>
        <s v="312-1115"/>
        <s v="312-1510"/>
        <s v="312-1620"/>
        <s v="312-1710"/>
        <s v="312-1720"/>
        <s v="312-1730"/>
        <s v="312-1740"/>
        <s v="312-1750"/>
        <s v="312-1795"/>
        <s v="312-1820"/>
        <s v="312-1830"/>
        <s v="312-1840"/>
        <s v="312-1850"/>
        <s v="312-2125"/>
        <s v="312-2205"/>
        <s v="312-2210"/>
        <s v="312-2245"/>
        <s v="312-2250"/>
        <s v="312-2255"/>
        <s v="312-2450"/>
        <s v="312-3100"/>
        <s v="312-315-4125"/>
        <s v="312-320-4140"/>
        <s v="312-320-4142"/>
        <s v="312-3250"/>
        <s v="312-325-4151"/>
        <s v="312-3275"/>
        <s v="312-3300"/>
        <s v="312-345-4513"/>
        <s v="312-360-4210"/>
        <s v="312-360-4215"/>
        <s v="312-360-4225"/>
        <s v="312-365-4752"/>
        <s v="312-365-4791"/>
        <s v="312-370-4849"/>
        <s v="312-385-4895"/>
        <s v="312-390-4950"/>
        <s v="312-490-5110"/>
        <s v="312-490-5112"/>
        <s v="312-490-5150"/>
        <s v="312-490-5152"/>
        <s v="312-490-5154"/>
        <s v="312-490-5156"/>
        <s v="312-490-5158"/>
        <s v="312-490-5220"/>
        <s v="312-490-5315"/>
        <s v="312-490-5320"/>
        <s v="312-490-5350"/>
        <s v="312-490-5410"/>
        <s v="312-490-5450"/>
        <s v="312-490-5910"/>
        <s v="312-490-6110"/>
        <s v="312-490-6114"/>
        <s v="312-490-6116"/>
        <s v="312-490-6122"/>
        <s v="312-490-6128"/>
        <s v="312-490-6210"/>
        <s v="312-490-6234"/>
        <s v="312-490-6238"/>
        <s v="312-490-6290"/>
        <s v="312-490-6324"/>
        <s v="312-490-6330"/>
        <s v="312-490-6334"/>
        <s v="312-490-6430"/>
        <s v="312-490-6720"/>
        <s v="312-490-6724"/>
        <s v="312-490-6726"/>
        <s v="312-700-8225"/>
        <s v="312-700-8320"/>
        <s v="312-700-8335"/>
        <s v="312-700-8425"/>
        <s v="312-700-8530"/>
        <s v="312-700-8532"/>
        <s v="312-800-7111"/>
        <s v="312-800-7125"/>
        <s v="312-800-7511"/>
        <s v="312-800-7525"/>
        <s v="312-900-9150"/>
        <s v="312-900-9590"/>
        <s v="312-900-9898"/>
        <s v="312-900-9899"/>
        <s v="314-1110"/>
        <s v="314-1116"/>
        <s v="314-1117"/>
        <s v="314-1510"/>
        <s v="314-2125"/>
        <s v="314-3100"/>
        <s v="314-315-4125"/>
        <s v="314-3250"/>
        <s v="314-3300"/>
        <s v="314-370-4824"/>
        <s v="314-370-4849"/>
        <s v="314-380-4861"/>
        <s v="314-380-4862"/>
        <s v="314-380-4863"/>
        <s v="314-380-4864"/>
        <s v="314-380-4866"/>
        <s v="314-380-4868"/>
        <s v="314-380-4870"/>
        <s v="314-380-4872"/>
        <s v="314-380-4874"/>
        <s v="314-380-4876"/>
        <s v="314-380-4878"/>
        <s v="314-380-4880"/>
        <s v="314-380-4882"/>
        <s v="314-380-4884"/>
        <s v="314-380-4886"/>
        <s v="314-380-4888"/>
        <s v="314-380-4889"/>
        <s v="314-385-4895"/>
        <s v="314-490-5110"/>
        <s v="314-490-6118"/>
        <s v="314-490-6122"/>
        <s v="314-490-6220"/>
        <s v="314-490-6224"/>
        <s v="314-490-6226"/>
        <s v="314-490-6238"/>
        <s v="314-490-6290"/>
        <s v="314-490-6440"/>
        <s v="314-490-6445"/>
        <s v="314-490-6705"/>
        <s v="314-490-6714"/>
        <s v="314-490-6810"/>
        <s v="314-490-6812"/>
        <s v="314-490-6813"/>
        <s v="314-490-6814"/>
        <s v="314-490-6816"/>
        <s v="314-490-6820"/>
        <s v="314-490-6822"/>
        <s v="314-490-6850"/>
        <s v="314-490-6852"/>
        <s v="314-490-6854"/>
        <s v="314-490-6856"/>
        <s v="314-490-6858"/>
        <s v="314-490-6860"/>
        <s v="314-490-6862"/>
        <s v="314-490-6864"/>
        <s v="314-900-9110"/>
        <s v="314-900-9590"/>
        <s v="314-900-9899"/>
        <s v="410-1110"/>
        <s v="410-1115"/>
        <s v="410-1510"/>
        <s v="410-2125"/>
        <s v="410-3100"/>
        <s v="410-315-4125"/>
        <s v="410-3250"/>
        <s v="410-3400"/>
        <s v="410-345-4510"/>
        <s v="410-345-4511"/>
        <s v="410-390-4917"/>
        <s v="410-490-6714"/>
        <s v="410-700-8520"/>
        <s v="410-900-9895"/>
        <s v="410-900-9899"/>
        <s v="412-1110"/>
        <s v="412-1115"/>
        <s v="412-1510"/>
        <s v="412-2125"/>
        <s v="412-3100"/>
        <s v="412-315-4125"/>
        <s v="412-3250"/>
        <s v="412-3400"/>
        <s v="412-345-4512"/>
        <s v="412-390-4917"/>
        <s v="412-490-6128"/>
        <s v="412-490-6714"/>
        <s v="412-700-8530"/>
        <s v="412-900-9898"/>
        <s v="412-900-9899"/>
        <s v="417-1110"/>
        <s v="417-1115"/>
        <s v="417-1510"/>
        <s v="417-2125"/>
        <s v="417-3100"/>
        <s v="417-315-4125"/>
        <s v="417-3250"/>
        <s v="417-3300"/>
        <s v="417-345-4510"/>
        <s v="417-345-4511"/>
        <s v="417-345-4512"/>
        <s v="417-345-4530"/>
        <s v="417-345-4540"/>
        <s v="417-345-4545"/>
        <s v="417-360-4210"/>
        <s v="417-390-4910"/>
        <s v="417-390-4912"/>
        <s v="417-390-4930"/>
        <s v="417-390-4940"/>
        <s v="417-700-8520"/>
        <s v="417-700-8530"/>
        <s v="417-700-8540"/>
        <s v="417-700-8550"/>
        <s v="417-700-8560"/>
        <s v="417-900-9110"/>
        <s v="417-900-9112"/>
        <s v="417-900-9130"/>
        <s v="417-900-9140"/>
        <s v="417-900-9145"/>
        <s v="417-900-9155"/>
        <s v="417-900-9893"/>
        <s v="417-900-9895"/>
        <s v="417-900-9896"/>
        <s v="417-900-9897"/>
        <s v="417-900-9898"/>
        <s v="417-900-9899"/>
        <s v="430-1110"/>
        <s v="430-1115"/>
        <s v="430-1510"/>
        <s v="430-2125"/>
        <s v="430-3100"/>
        <s v="430-315-4125"/>
        <s v="430-3250"/>
        <s v="430-3400"/>
        <s v="430-345-4530"/>
        <s v="430-390-4917"/>
        <s v="430-490-6128"/>
        <s v="430-490-6714"/>
        <s v="430-700-8540"/>
        <s v="430-900-9893"/>
        <s v="430-900-9899"/>
        <s v="440-1110"/>
        <s v="440-1115"/>
        <s v="440-2125"/>
        <s v="440-3100"/>
        <s v="440-315-4125"/>
        <s v="440-3250"/>
        <s v="440-3400"/>
        <s v="440-345-4540"/>
        <s v="440-390-4917"/>
        <s v="440-490-6128"/>
        <s v="440-490-6714"/>
        <s v="440-700-8550"/>
        <s v="440-900-9897"/>
        <s v="440-900-9899"/>
        <s v="445-1110"/>
        <s v="445-1115"/>
        <s v="445-1510"/>
        <s v="445-1610"/>
        <s v="445-2125"/>
        <s v="445-3100"/>
        <s v="445-315-4125"/>
        <s v="445-3250"/>
        <s v="445-3400"/>
        <s v="445-345-4545"/>
        <s v="445-390-4917"/>
        <s v="445-490-6128"/>
        <s v="445-490-6714"/>
        <s v="445-700-8560"/>
        <s v="445-900-9897"/>
        <s v="445-900-9899"/>
        <s v="520-1110"/>
        <s v="520-1510"/>
        <s v="520-2125"/>
        <s v="520-3100"/>
        <s v="520-315-4125"/>
        <s v="520-3250"/>
        <s v="520-3300"/>
        <s v="520-390-4930"/>
        <s v="520-900-9130"/>
        <s v="520-900-9892"/>
        <s v="520-900-9899"/>
        <s v="521-1110"/>
        <s v="521-1510"/>
        <s v="521-2125"/>
        <s v="521-3100"/>
        <s v="521-315-4125"/>
        <s v="521-3250"/>
        <s v="521-3300"/>
        <s v="521-390-4940"/>
        <s v="521-900-9140"/>
        <s v="521-900-9892"/>
        <s v="521-900-9899"/>
        <s v="550-1110"/>
        <s v="550-1510"/>
        <s v="550-2125"/>
        <s v="550-3100"/>
        <s v="550-315-4125"/>
        <s v="550-3250"/>
        <s v="550-3300"/>
        <s v="550-370-4849"/>
        <s v="550-390-4910"/>
        <s v="550-390-4912"/>
        <s v="550-390-4930"/>
        <s v="550-390-4940"/>
        <s v="550-700-8425"/>
        <s v="550-900-9110"/>
        <s v="550-900-9112"/>
        <s v="550-900-9130"/>
        <s v="550-900-9140"/>
        <s v="550-900-9899"/>
        <s v="555-1110"/>
        <s v="555-1115"/>
        <s v="555-1510"/>
        <s v="555-2125"/>
        <s v="555-3100"/>
        <s v="555-315-4125"/>
        <s v="555-3250"/>
        <s v="555-3300"/>
        <s v="555-390-4917"/>
        <s v="555-900-9130"/>
        <s v="555-900-9140"/>
        <s v="555-900-9893"/>
        <s v="555-900-9897"/>
        <s v="555-900-9899"/>
        <s v="999-1110"/>
        <s v="999-1111"/>
        <s v="999-1112"/>
        <s v="999-1115"/>
        <s v="999-1175"/>
      </sharedItems>
    </cacheField>
    <cacheField name="Stmt Activities Type" numFmtId="0">
      <sharedItems/>
    </cacheField>
    <cacheField name="Stmt Activities Groups" numFmtId="0">
      <sharedItems/>
    </cacheField>
    <cacheField name="Stmt Activities Category" numFmtId="0">
      <sharedItems/>
    </cacheField>
    <cacheField name="Account Title" numFmtId="0">
      <sharedItems count="295">
        <s v="ALLOCATED CASH"/>
        <s v="Cash in Bank - LGIP"/>
        <s v="Cash in Bank - Court"/>
        <s v="Petty Cash"/>
        <s v="Due from Other Funds"/>
        <s v="Accounts Receivable"/>
        <s v="Taxes Receivable"/>
        <s v="Inventory"/>
        <s v="Land"/>
        <s v="Buildings &amp; Facilities"/>
        <s v="Equipment &amp; Furnishings"/>
        <s v="Vehicles &amp; Rolling Stock"/>
        <s v="Infrastructure"/>
        <s v="Construction in Progress"/>
        <s v="AD - Buildings &amp; Facilities"/>
        <s v="AD - Equipment &amp; Furnishings"/>
        <s v="AD - Vehicles &amp; Rolling Stock"/>
        <s v="AD - Infrastructure"/>
        <s v="Deferred Outflows of Resources"/>
        <s v="Accounts Payable"/>
        <s v="Wages Payable"/>
        <s v="Payroll Taxes Payable"/>
        <s v="Health Insurance Payable"/>
        <s v="Retirement Payable"/>
        <s v="Deferred Comp Payable"/>
        <s v="Bail Held"/>
        <s v="CET Tax Collected"/>
        <s v="Other Deposits"/>
        <s v="Long Term Debt - Due in 1yr"/>
        <s v="Long Term Debt"/>
        <s v="Deferred Inflows of Resources"/>
        <s v="Beginning Fund Balance"/>
        <s v="Property Taxes - Current"/>
        <s v="Property Taxes - Prior"/>
        <s v="Interest Earned"/>
        <s v="State Revenue Sharing"/>
        <s v="Cigarette Tax"/>
        <s v="Liquor Tax"/>
        <s v="Transient Room Tax"/>
        <s v="Marijuana Tax Distribution"/>
        <s v="Current Year Change in Fund Ba"/>
        <s v="General Govt - Operating Grant"/>
        <s v="Tourism - Operating Grant"/>
        <s v="Summer Reading - Oper Grant"/>
        <s v="Library - Capital Grant"/>
        <s v="Comm Dev - Operating Grant"/>
        <s v="Parks - Operating Grant"/>
        <s v="GASB - Fixed Assets"/>
        <s v="GAAP - Long Term Debt"/>
        <s v="Ending Fund Balance"/>
        <s v="Cable Franchise Fees"/>
        <s v="Electric Franchise Fees"/>
        <s v="Garbage Franchise Fees"/>
        <s v="Telecom Franchise Fees"/>
        <s v="Water Franchise Fees"/>
        <s v="Sewer Franchise Fees"/>
        <s v="Land Use &amp; Development"/>
        <s v="Misc Permits &amp; Licenses"/>
        <s v="Building Permit Fees"/>
        <s v="Electrical Permit Fees"/>
        <s v="Dog Licenses"/>
        <s v="Copy, Fax, Notary &amp; Research"/>
        <s v="Library Memberships"/>
        <s v="Library Business Services"/>
        <s v="Lien Searches"/>
        <s v="Election Filing Fees"/>
        <s v="SDC/CET Admin Fee"/>
        <s v="Pay Station Revenue"/>
        <s v="Parks Reimbursement SDC"/>
        <s v="Municipal Court Revenue"/>
        <s v="Loan Proceeds"/>
        <s v="Reimbursement Revenue"/>
        <s v="SVDP Project Reimbursement"/>
        <s v="BBJ Admin Fee"/>
        <s v="Donations"/>
        <s v="Library Donations"/>
        <s v="Capital Asset Disposal"/>
        <s v="Library Utility Fee"/>
        <s v="Library Capital Campaign"/>
        <s v="Rental Revenue"/>
        <s v="Miscellaneous Revenue"/>
        <s v="Transfer from Street Fund"/>
        <s v="Transfer from BBJ Fund"/>
        <s v="Transfer from SDC Fund"/>
        <s v="Transfer from Equipment Fund"/>
        <s v="City Administrator"/>
        <s v="Finance Clerk"/>
        <s v="City Clerk"/>
        <s v="Public Works Director"/>
        <s v="Utility Worker I"/>
        <s v="Utility Worker II"/>
        <s v="Temporary/ Seasonal"/>
        <s v="Maintenance Worker I"/>
        <s v="Overtime"/>
        <s v="Social Security/Medicare"/>
        <s v="Worker's Comp"/>
        <s v="Unemployment"/>
        <s v="Health Insurance"/>
        <s v="Public Employees Retirement"/>
        <s v="DO NOT USE - Wage Adjustment"/>
        <s v="Auditing"/>
        <s v="Legal Services"/>
        <s v="Financial Services"/>
        <s v="IT Services"/>
        <s v="Copier Contract"/>
        <s v="Other Contract Services"/>
        <s v="LCOG"/>
        <s v="Computer Serv/Warr/Contracts"/>
        <s v="Insurance &amp; Bonds"/>
        <s v="Publications, Printing &amp; Dues"/>
        <s v="Newsletter Expenditure"/>
        <s v="Postage"/>
        <s v="Public Notices"/>
        <s v="Office Supplies/Equipment"/>
        <s v="General Supplies"/>
        <s v="Bank Service Charges"/>
        <s v="Travel &amp; Training"/>
        <s v="Miscellaneous"/>
        <s v="Building Repair &amp; Maintenance"/>
        <s v="Equipment Repair &amp; Maintenance"/>
        <s v="Non-Capitalized Assets"/>
        <s v="Water Services"/>
        <s v="Sewer Services"/>
        <s v="Electricity Services"/>
        <s v="Internet Services"/>
        <s v="Telephone Services"/>
        <s v="Refuse Services"/>
        <s v="Council Expenditure"/>
        <s v="State Ethics Commission"/>
        <s v="League of Oregon Cities(LOC)"/>
        <s v="Reimbursable Expenditure"/>
        <s v="Software"/>
        <s v="Temporary/Seasonal"/>
        <s v="Property Maintenance"/>
        <s v="Other Repair &amp; Maintenance"/>
        <s v="Maintenance - Nelson Land Dona"/>
        <s v="Gas &amp; Oil"/>
        <s v="Parks Improvements"/>
        <s v="Police Services"/>
        <s v="Engineering Services"/>
        <s v="Land Use &amp; Development Costs"/>
        <s v="Building Permit Costs"/>
        <s v="Electrical Permit Costs"/>
        <s v="Librarian/Special Events"/>
        <s v="Summer Reading Program"/>
        <s v="Dog/Cat Control"/>
        <s v="Marketing"/>
        <s v="Covered Bridge Maintenance"/>
        <s v="Matching Grant Funds"/>
        <s v="Community Grant Program"/>
        <s v="Tourism Funded Projects"/>
        <s v="Judge Contract"/>
        <s v="Bailiff Contract"/>
        <s v="State Assessments"/>
        <s v="Court Collection Fees"/>
        <s v="Loan Principal"/>
        <s v="Loan Principal - Library/City"/>
        <s v="Loan Principal - Rolling Rock"/>
        <s v="Loan Principal - SDC Fund Loan"/>
        <s v="Loan Interest"/>
        <s v="Loan Interest - Library/City"/>
        <s v="Loan Interest - Rolling Rock"/>
        <s v="Loan Interest - SDC Fund Loan"/>
        <s v="Transfer to SDC Fund"/>
        <s v="Transfer to Building Fund"/>
        <s v="Transfer to Water Fund"/>
        <s v="Transfer to Sewer Fund"/>
        <s v="Transfer to Equipment Fund"/>
        <s v="Contingency"/>
        <s v="Reserved for future use - Park"/>
        <s v="Unappropriated Ending Balance"/>
        <s v="Transfer from General Fund"/>
        <s v="Building Inspection Services"/>
        <s v="Electrical Inspection Services"/>
        <s v="Building State Surcharge"/>
        <s v="Electrical State Surcharge"/>
        <s v="Reserved for future use - Bldg"/>
        <s v="Grants Receivable"/>
        <s v="Loans Receivable"/>
        <s v="Due to Other Funds"/>
        <s v="Utility Deposits"/>
        <s v="Grant Revenue"/>
        <s v="CDBG Grant"/>
        <s v="Water/Sewer Connection Permit"/>
        <s v="Water/Sewer Sales"/>
        <s v="Bulk Water Sales"/>
        <s v="Water/Sewer Connection Fees"/>
        <s v="Fire Hydrant Fee"/>
        <s v="Water/Sewer Penalties"/>
        <s v="Water Reimbursement SDC"/>
        <s v="Principal Payments Recieved"/>
        <s v="Interim Financing Revenue"/>
        <s v="Transfer from Sewer Fund"/>
        <s v="Transfer from Debt Reserve Fun"/>
        <s v="General Contract Services"/>
        <s v="Permits"/>
        <s v="Operations &amp; Supplies"/>
        <s v="Chemicals &amp; Lab Supplies"/>
        <s v="Water/Sewer Analysis"/>
        <s v="Water/Sewer Connection Expendi"/>
        <s v="Water/Sewer Franchise Fees"/>
        <s v="Water Systems Improvemts"/>
        <s v="Other Improvements"/>
        <s v="Loan Principal - S00006"/>
        <s v="Loan Principal - J05001 SPWF"/>
        <s v="Loan Principal - RD"/>
        <s v="Loan Principal - Lakeview"/>
        <s v="Loan Interest - S00006"/>
        <s v="Loan Interest - J05001 SPWF"/>
        <s v="Loan Interest - RD"/>
        <s v="Loan Interest - Lakeview"/>
        <s v="Transfer to Water Reserve Fund"/>
        <s v="Reserved for future use - Wate"/>
        <s v="Sewer Reimbursement SDC"/>
        <s v="Transfer from Sewer Reserve Fu"/>
        <s v="Transfer from Water Fund"/>
        <s v="Sewer Systems"/>
        <s v="Projects"/>
        <s v="Loan Principal - Interfund Loa"/>
        <s v="Interim Loan RD Financing"/>
        <s v="Transfer to Sewer Reserve Fund"/>
        <s v="Reserved for future use - Sewe"/>
        <s v="Lane County Distributions"/>
        <s v="State Distributions"/>
        <s v="Transportation Reimbursement S"/>
        <s v="Principal Payments Received"/>
        <s v="Interest Payments Received"/>
        <s v="SVDP Project Revenue"/>
        <s v="Storm Drain Maintenance"/>
        <s v="Street Signs"/>
        <s v="Street Lights"/>
        <s v="Street Improvements"/>
        <s v="Signage"/>
        <s v="Loan Principal for Bus Or"/>
        <s v="Loan Interest for Bus Or"/>
        <s v="Reserved for future use - Stre"/>
        <s v="Cash in Bank - BBJ Checking"/>
        <s v="Blackberry Jam CD"/>
        <s v="BBJ Donations"/>
        <s v="Craft/Commercial Booth Sales"/>
        <s v="Food Booth Sales"/>
        <s v="Beer Garden"/>
        <s v="Jam Sales"/>
        <s v="Quilt Raffle Sales"/>
        <s v="Program Ad Sales"/>
        <s v="Sponsorship Revenue"/>
        <s v="Pie Sales"/>
        <s v="50/50 Raffle Sales"/>
        <s v="5K Race Revenue"/>
        <s v="Car Show Revenue"/>
        <s v="Fishing Derby Revenue"/>
        <s v="Horseshoe Tourney Revenue"/>
        <s v="Kidz Korner Revenue"/>
        <s v="Pie Eating Contest Revenue"/>
        <s v="RC Flyers Revenue"/>
        <s v="BBJ Festival Other Revenue"/>
        <s v="Festival Advertisement"/>
        <s v="Rent"/>
        <s v="Materials &amp; Services"/>
        <s v="Craft/Commercial Booth Exp"/>
        <s v="Food Booth Exp"/>
        <s v="Jam Sales Exp"/>
        <s v="Quilt Raffle"/>
        <s v="Sponsorship Exp"/>
        <s v="Pie Sales Exp"/>
        <s v="5K Race Exp"/>
        <s v="Car Show Exp"/>
        <s v="Fishing Derby Exp"/>
        <s v="Horseshoe Tourney Exp"/>
        <s v="Kidz Korner Exp"/>
        <s v="Pie Eating Contest Exp"/>
        <s v="RC Flyers Exp"/>
        <s v="Entertainment Exp"/>
        <s v="Transfer to General Fund"/>
        <s v="Park SDC Fees"/>
        <s v="Transportation SDC"/>
        <s v="Water SDC"/>
        <s v="Sewer SDC"/>
        <s v="Storm Drainage SDC"/>
        <s v="Interfund Loan Principle from"/>
        <s v="Stormwater Improvements"/>
        <s v="Transfer to Parks SDC Fund"/>
        <s v="Transfer to Streets SDC Fund"/>
        <s v="Transfer to Water SDC Fund"/>
        <s v="Transfer to Sewer SDC Fund"/>
        <s v="Transfer to Stormwater SDC Fun"/>
        <s v="Transfer to Debt Reserve Fund"/>
        <s v="Reserved for future use - Stor"/>
        <s v="Reserved for Water Bond Pymt"/>
        <s v="Reserved for Sewer Bond Pymt"/>
        <s v="Transfer to Street Fund"/>
        <s v="CASH ALLOCATED TO FUNDS"/>
        <s v="CASH IN BANK - CHECKING"/>
        <s v="CASH IN BANK - XPRESS DEP"/>
        <s v="UTILITY CASH CLEARING"/>
      </sharedItems>
    </cacheField>
    <cacheField name="FY 17/18 Actual" numFmtId="3">
      <sharedItems containsSemiMixedTypes="0" containsString="0" containsNumber="1" containsInteger="1" minValue="0" maxValue="1123975"/>
    </cacheField>
    <cacheField name="FY 18/19 Actual" numFmtId="3">
      <sharedItems containsSemiMixedTypes="0" containsString="0" containsNumber="1" containsInteger="1" minValue="0" maxValue="4708963"/>
    </cacheField>
    <cacheField name="FY 19/20 Actual" numFmtId="3">
      <sharedItems containsSemiMixedTypes="0" containsString="0" containsNumber="1" containsInteger="1" minValue="0" maxValue="4708963"/>
    </cacheField>
    <cacheField name="FY 20/21 Budget" numFmtId="3">
      <sharedItems containsSemiMixedTypes="0" containsString="0" containsNumber="1" containsInteger="1" minValue="0" maxValue="560291"/>
    </cacheField>
    <cacheField name="FY 20/21 Amended as of 6/8/21" numFmtId="3">
      <sharedItems containsSemiMixedTypes="0" containsString="0" containsNumber="1" containsInteger="1" minValue="0" maxValue="568743"/>
    </cacheField>
    <cacheField name="FY 20/21 Amended as of 6/15/21" numFmtId="3">
      <sharedItems containsSemiMixedTypes="0" containsString="0" containsNumber="1" containsInteger="1" minValue="0" maxValue="568743"/>
    </cacheField>
    <cacheField name="FY 20/21 YTD as of 4/6/21" numFmtId="3">
      <sharedItems containsSemiMixedTypes="0" containsString="0" containsNumber="1" containsInteger="1" minValue="0" maxValue="4708963"/>
    </cacheField>
    <cacheField name="FY 20/21 YTD as of 6/8/21" numFmtId="3">
      <sharedItems containsSemiMixedTypes="0" containsString="0" containsNumber="1" containsInteger="1" minValue="0" maxValue="4708963"/>
    </cacheField>
    <cacheField name="FY 21/22 Projected as of 4/28/21" numFmtId="3">
      <sharedItems containsString="0" containsBlank="1" containsNumber="1" minValue="0" maxValue="4708963"/>
    </cacheField>
    <cacheField name="FY 21/22 Projected as of 6/8/21" numFmtId="3">
      <sharedItems containsSemiMixedTypes="0" containsString="0" containsNumber="1" containsInteger="1" minValue="0" maxValue="413671"/>
    </cacheField>
    <cacheField name="Difference in projections" numFmtId="3">
      <sharedItems containsSemiMixedTypes="0" containsString="0" containsNumber="1" minValue="-4708963" maxValue="311444"/>
    </cacheField>
    <cacheField name="FY 21/22 Requested" numFmtId="3">
      <sharedItems containsMixedTypes="1" containsNumber="1" containsInteger="1" minValue="0" maxValue="4708963"/>
    </cacheField>
    <cacheField name="FY 21/22 Recommended" numFmtId="3">
      <sharedItems containsSemiMixedTypes="0" containsString="0" containsNumber="1" containsInteger="1" minValue="0" maxValue="4708963"/>
    </cacheField>
    <cacheField name="Under/(Over) Budget" numFmtId="0" formula="#NAME?-#NAM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4">
  <r>
    <x v="0"/>
    <x v="0"/>
    <n v="1110"/>
    <x v="0"/>
    <x v="0"/>
    <x v="0"/>
    <x v="0"/>
    <x v="0"/>
    <x v="0"/>
    <s v="110-1110"/>
    <s v="Governmental Activities"/>
    <s v="None"/>
    <x v="0"/>
    <x v="0"/>
    <n v="118554"/>
    <n v="81436"/>
    <n v="123364"/>
    <n v="0"/>
    <n v="0"/>
    <n v="0"/>
    <n v="242874"/>
    <n v="176730"/>
    <n v="242874"/>
    <n v="0"/>
    <n v="-242874"/>
    <n v="242874"/>
    <n v="242874"/>
    <n v="242874"/>
    <m/>
  </r>
  <r>
    <x v="1"/>
    <x v="0"/>
    <n v="1115"/>
    <x v="0"/>
    <x v="0"/>
    <x v="0"/>
    <x v="0"/>
    <x v="0"/>
    <x v="0"/>
    <s v="110-1115"/>
    <s v="Governmental Activities"/>
    <s v="None"/>
    <x v="0"/>
    <x v="1"/>
    <n v="331054"/>
    <n v="212284"/>
    <n v="148499"/>
    <n v="0"/>
    <n v="0"/>
    <n v="0"/>
    <n v="65322"/>
    <n v="65747"/>
    <n v="65322"/>
    <n v="0"/>
    <n v="-65322"/>
    <n v="65322"/>
    <n v="65322"/>
    <n v="65322"/>
    <m/>
  </r>
  <r>
    <x v="2"/>
    <x v="0"/>
    <n v="1118"/>
    <x v="0"/>
    <x v="0"/>
    <x v="0"/>
    <x v="0"/>
    <x v="0"/>
    <x v="0"/>
    <s v="110-1118"/>
    <s v="Governmental Activities"/>
    <s v="None"/>
    <x v="0"/>
    <x v="2"/>
    <n v="15122"/>
    <n v="14490"/>
    <n v="0"/>
    <n v="0"/>
    <n v="0"/>
    <n v="0"/>
    <n v="0"/>
    <n v="0"/>
    <n v="0"/>
    <n v="0"/>
    <n v="0"/>
    <n v="0"/>
    <n v="0"/>
    <n v="0"/>
    <m/>
  </r>
  <r>
    <x v="3"/>
    <x v="0"/>
    <n v="1120"/>
    <x v="0"/>
    <x v="0"/>
    <x v="0"/>
    <x v="0"/>
    <x v="0"/>
    <x v="0"/>
    <s v="110-1120"/>
    <s v="Governmental Activities"/>
    <s v="None"/>
    <x v="0"/>
    <x v="3"/>
    <n v="250"/>
    <n v="250"/>
    <n v="250"/>
    <n v="0"/>
    <n v="0"/>
    <n v="0"/>
    <n v="250"/>
    <n v="250"/>
    <n v="250"/>
    <n v="0"/>
    <n v="-250"/>
    <n v="250"/>
    <n v="250"/>
    <n v="250"/>
    <m/>
  </r>
  <r>
    <x v="4"/>
    <x v="0"/>
    <n v="1250"/>
    <x v="0"/>
    <x v="0"/>
    <x v="0"/>
    <x v="1"/>
    <x v="0"/>
    <x v="1"/>
    <s v="110-1250"/>
    <s v="Governmental Activities"/>
    <s v="None"/>
    <x v="0"/>
    <x v="4"/>
    <n v="0"/>
    <n v="0"/>
    <n v="0"/>
    <n v="0"/>
    <n v="0"/>
    <n v="0"/>
    <n v="0"/>
    <n v="0"/>
    <n v="0"/>
    <n v="0"/>
    <n v="0"/>
    <n v="0"/>
    <n v="0"/>
    <n v="0"/>
    <m/>
  </r>
  <r>
    <x v="5"/>
    <x v="0"/>
    <n v="1510"/>
    <x v="0"/>
    <x v="0"/>
    <x v="0"/>
    <x v="2"/>
    <x v="0"/>
    <x v="2"/>
    <s v="110-1510"/>
    <s v="Governmental Activities"/>
    <s v="None"/>
    <x v="0"/>
    <x v="5"/>
    <n v="0"/>
    <n v="0"/>
    <n v="0"/>
    <n v="0"/>
    <n v="0"/>
    <n v="0"/>
    <n v="0"/>
    <n v="0"/>
    <n v="0"/>
    <n v="0"/>
    <n v="0"/>
    <n v="0"/>
    <n v="0"/>
    <n v="0"/>
    <m/>
  </r>
  <r>
    <x v="6"/>
    <x v="0"/>
    <n v="1520"/>
    <x v="0"/>
    <x v="0"/>
    <x v="0"/>
    <x v="2"/>
    <x v="0"/>
    <x v="2"/>
    <s v="110-1520"/>
    <s v="Governmental Activities"/>
    <s v="None"/>
    <x v="0"/>
    <x v="6"/>
    <n v="0"/>
    <n v="0"/>
    <n v="0"/>
    <n v="0"/>
    <n v="0"/>
    <n v="0"/>
    <n v="0"/>
    <n v="0"/>
    <n v="0"/>
    <n v="0"/>
    <n v="0"/>
    <n v="0"/>
    <n v="0"/>
    <n v="0"/>
    <m/>
  </r>
  <r>
    <x v="7"/>
    <x v="0"/>
    <n v="1620"/>
    <x v="0"/>
    <x v="0"/>
    <x v="0"/>
    <x v="3"/>
    <x v="1"/>
    <x v="3"/>
    <s v="110-1620"/>
    <s v="Governmental Activities"/>
    <s v="None"/>
    <x v="0"/>
    <x v="7"/>
    <n v="0"/>
    <n v="0"/>
    <n v="0"/>
    <n v="0"/>
    <n v="0"/>
    <n v="0"/>
    <n v="0"/>
    <n v="0"/>
    <n v="0"/>
    <n v="0"/>
    <n v="0"/>
    <n v="0"/>
    <n v="0"/>
    <n v="0"/>
    <m/>
  </r>
  <r>
    <x v="8"/>
    <x v="0"/>
    <n v="1710"/>
    <x v="0"/>
    <x v="0"/>
    <x v="0"/>
    <x v="4"/>
    <x v="1"/>
    <x v="4"/>
    <s v="110-1710"/>
    <s v="Governmental Activities"/>
    <s v="None"/>
    <x v="0"/>
    <x v="8"/>
    <n v="0"/>
    <n v="2595846"/>
    <n v="2595846"/>
    <n v="0"/>
    <n v="0"/>
    <n v="0"/>
    <n v="2595846"/>
    <n v="2595846"/>
    <n v="2595846"/>
    <n v="0"/>
    <n v="-2595846"/>
    <n v="2595846"/>
    <n v="2595846"/>
    <n v="2595846"/>
    <m/>
  </r>
  <r>
    <x v="9"/>
    <x v="0"/>
    <n v="1720"/>
    <x v="0"/>
    <x v="0"/>
    <x v="0"/>
    <x v="4"/>
    <x v="1"/>
    <x v="4"/>
    <s v="110-1720"/>
    <s v="Governmental Activities"/>
    <s v="None"/>
    <x v="0"/>
    <x v="9"/>
    <n v="0"/>
    <n v="429325"/>
    <n v="430909"/>
    <n v="0"/>
    <n v="0"/>
    <n v="0"/>
    <n v="430909"/>
    <n v="430909"/>
    <n v="430909"/>
    <n v="0"/>
    <n v="-430909"/>
    <n v="430909"/>
    <n v="430909"/>
    <n v="430909"/>
    <m/>
  </r>
  <r>
    <x v="10"/>
    <x v="0"/>
    <n v="1730"/>
    <x v="0"/>
    <x v="0"/>
    <x v="0"/>
    <x v="4"/>
    <x v="1"/>
    <x v="4"/>
    <s v="110-1730"/>
    <s v="Governmental Activities"/>
    <s v="None"/>
    <x v="0"/>
    <x v="10"/>
    <n v="0"/>
    <n v="18661"/>
    <n v="31362"/>
    <n v="0"/>
    <n v="0"/>
    <n v="0"/>
    <n v="31362"/>
    <n v="31362"/>
    <n v="31362"/>
    <n v="0"/>
    <n v="-31362"/>
    <n v="31362"/>
    <n v="31362"/>
    <n v="31362"/>
    <m/>
  </r>
  <r>
    <x v="11"/>
    <x v="0"/>
    <n v="1740"/>
    <x v="0"/>
    <x v="0"/>
    <x v="0"/>
    <x v="4"/>
    <x v="1"/>
    <x v="4"/>
    <s v="110-1740"/>
    <s v="Governmental Activities"/>
    <s v="None"/>
    <x v="0"/>
    <x v="11"/>
    <n v="0"/>
    <n v="42418"/>
    <n v="40848"/>
    <n v="0"/>
    <n v="0"/>
    <n v="0"/>
    <n v="40848"/>
    <n v="40848"/>
    <n v="40848"/>
    <n v="0"/>
    <n v="-40848"/>
    <n v="40848"/>
    <n v="40848"/>
    <n v="40848"/>
    <m/>
  </r>
  <r>
    <x v="12"/>
    <x v="0"/>
    <n v="1750"/>
    <x v="0"/>
    <x v="0"/>
    <x v="0"/>
    <x v="4"/>
    <x v="1"/>
    <x v="4"/>
    <s v="110-1750"/>
    <s v="Governmental Activities"/>
    <s v="None"/>
    <x v="0"/>
    <x v="12"/>
    <n v="0"/>
    <n v="32763"/>
    <n v="32763"/>
    <n v="0"/>
    <n v="0"/>
    <n v="0"/>
    <n v="32763"/>
    <n v="32763"/>
    <n v="32763"/>
    <n v="0"/>
    <n v="-32763"/>
    <n v="32763"/>
    <n v="32763"/>
    <n v="32763"/>
    <m/>
  </r>
  <r>
    <x v="13"/>
    <x v="0"/>
    <n v="1795"/>
    <x v="0"/>
    <x v="0"/>
    <x v="0"/>
    <x v="4"/>
    <x v="1"/>
    <x v="4"/>
    <s v="110-1795"/>
    <s v="Governmental Activities"/>
    <s v="None"/>
    <x v="0"/>
    <x v="13"/>
    <n v="0"/>
    <n v="0"/>
    <n v="13901"/>
    <n v="0"/>
    <n v="0"/>
    <n v="0"/>
    <n v="13901"/>
    <n v="13901"/>
    <n v="13901"/>
    <n v="0"/>
    <n v="-13901"/>
    <n v="13901"/>
    <n v="13901"/>
    <n v="13901"/>
    <m/>
  </r>
  <r>
    <x v="14"/>
    <x v="0"/>
    <n v="1820"/>
    <x v="0"/>
    <x v="0"/>
    <x v="0"/>
    <x v="5"/>
    <x v="1"/>
    <x v="5"/>
    <s v="110-1820"/>
    <s v="Governmental Activities"/>
    <s v="None"/>
    <x v="0"/>
    <x v="14"/>
    <n v="0"/>
    <n v="148803"/>
    <n v="168676"/>
    <n v="0"/>
    <n v="0"/>
    <n v="0"/>
    <n v="168676"/>
    <n v="168676"/>
    <n v="168676"/>
    <n v="0"/>
    <n v="-168676"/>
    <n v="168676"/>
    <n v="168676"/>
    <n v="168676"/>
    <m/>
  </r>
  <r>
    <x v="15"/>
    <x v="0"/>
    <n v="1830"/>
    <x v="0"/>
    <x v="0"/>
    <x v="0"/>
    <x v="5"/>
    <x v="1"/>
    <x v="5"/>
    <s v="110-1830"/>
    <s v="Governmental Activities"/>
    <s v="None"/>
    <x v="0"/>
    <x v="15"/>
    <n v="0"/>
    <n v="5761"/>
    <n v="7754"/>
    <n v="0"/>
    <n v="0"/>
    <n v="0"/>
    <n v="7754"/>
    <n v="7754"/>
    <n v="7754"/>
    <n v="0"/>
    <n v="-7754"/>
    <n v="7754"/>
    <n v="7754"/>
    <n v="7754"/>
    <m/>
  </r>
  <r>
    <x v="16"/>
    <x v="0"/>
    <n v="1840"/>
    <x v="0"/>
    <x v="0"/>
    <x v="0"/>
    <x v="5"/>
    <x v="1"/>
    <x v="5"/>
    <s v="110-1840"/>
    <s v="Governmental Activities"/>
    <s v="None"/>
    <x v="0"/>
    <x v="16"/>
    <n v="0"/>
    <n v="7324"/>
    <n v="9831"/>
    <n v="0"/>
    <n v="0"/>
    <n v="0"/>
    <n v="9831"/>
    <n v="9831"/>
    <n v="9831"/>
    <n v="0"/>
    <n v="-9831"/>
    <n v="9831"/>
    <n v="9831"/>
    <n v="9831"/>
    <m/>
  </r>
  <r>
    <x v="17"/>
    <x v="0"/>
    <n v="1850"/>
    <x v="0"/>
    <x v="0"/>
    <x v="0"/>
    <x v="5"/>
    <x v="1"/>
    <x v="5"/>
    <s v="110-1850"/>
    <s v="Governmental Activities"/>
    <s v="None"/>
    <x v="0"/>
    <x v="17"/>
    <n v="0"/>
    <n v="13038"/>
    <n v="14254"/>
    <n v="0"/>
    <n v="0"/>
    <n v="0"/>
    <n v="14254"/>
    <n v="14254"/>
    <n v="14254"/>
    <n v="0"/>
    <n v="-14254"/>
    <n v="14254"/>
    <n v="14254"/>
    <n v="14254"/>
    <m/>
  </r>
  <r>
    <x v="18"/>
    <x v="0"/>
    <n v="1950"/>
    <x v="0"/>
    <x v="0"/>
    <x v="0"/>
    <x v="1"/>
    <x v="1"/>
    <x v="1"/>
    <s v="110-1950"/>
    <s v="Governmental Activities"/>
    <s v="None"/>
    <x v="0"/>
    <x v="18"/>
    <n v="0"/>
    <n v="0"/>
    <n v="0"/>
    <n v="0"/>
    <n v="0"/>
    <n v="0"/>
    <n v="0"/>
    <n v="0"/>
    <n v="0"/>
    <n v="0"/>
    <n v="0"/>
    <n v="0"/>
    <n v="0"/>
    <n v="0"/>
    <m/>
  </r>
  <r>
    <x v="19"/>
    <x v="0"/>
    <n v="2125"/>
    <x v="0"/>
    <x v="1"/>
    <x v="0"/>
    <x v="6"/>
    <x v="2"/>
    <x v="6"/>
    <s v="110-2125"/>
    <s v="Governmental Activities"/>
    <s v="General Government"/>
    <x v="0"/>
    <x v="19"/>
    <n v="0"/>
    <n v="0"/>
    <n v="0"/>
    <n v="0"/>
    <n v="0"/>
    <n v="0"/>
    <n v="0"/>
    <n v="0"/>
    <n v="0"/>
    <n v="0"/>
    <n v="0"/>
    <n v="0"/>
    <n v="0"/>
    <n v="0"/>
    <m/>
  </r>
  <r>
    <x v="20"/>
    <x v="0"/>
    <n v="2205"/>
    <x v="0"/>
    <x v="1"/>
    <x v="0"/>
    <x v="7"/>
    <x v="2"/>
    <x v="7"/>
    <s v="110-2205"/>
    <s v="Governmental Activities"/>
    <s v="None"/>
    <x v="0"/>
    <x v="20"/>
    <n v="0"/>
    <n v="0"/>
    <n v="0"/>
    <n v="0"/>
    <n v="0"/>
    <n v="0"/>
    <n v="2153"/>
    <n v="2218"/>
    <n v="2153"/>
    <n v="0"/>
    <n v="-2153"/>
    <n v="2055"/>
    <n v="2055"/>
    <n v="2055"/>
    <m/>
  </r>
  <r>
    <x v="21"/>
    <x v="0"/>
    <n v="2210"/>
    <x v="0"/>
    <x v="1"/>
    <x v="0"/>
    <x v="7"/>
    <x v="2"/>
    <x v="7"/>
    <s v="110-2210"/>
    <s v="Governmental Activities"/>
    <s v="None"/>
    <x v="0"/>
    <x v="21"/>
    <n v="0"/>
    <n v="0"/>
    <n v="0"/>
    <n v="0"/>
    <n v="0"/>
    <n v="0"/>
    <n v="946"/>
    <n v="967"/>
    <n v="946"/>
    <n v="0"/>
    <n v="-946"/>
    <n v="929"/>
    <n v="929"/>
    <n v="929"/>
    <m/>
  </r>
  <r>
    <x v="22"/>
    <x v="0"/>
    <n v="2245"/>
    <x v="0"/>
    <x v="1"/>
    <x v="0"/>
    <x v="7"/>
    <x v="2"/>
    <x v="7"/>
    <s v="110-2245"/>
    <s v="Governmental Activities"/>
    <s v="None"/>
    <x v="0"/>
    <x v="22"/>
    <n v="0"/>
    <n v="0"/>
    <n v="0"/>
    <n v="0"/>
    <n v="0"/>
    <n v="0"/>
    <n v="802"/>
    <n v="802"/>
    <n v="802"/>
    <n v="0"/>
    <n v="-802"/>
    <n v="802"/>
    <n v="802"/>
    <n v="802"/>
    <m/>
  </r>
  <r>
    <x v="23"/>
    <x v="0"/>
    <n v="2250"/>
    <x v="0"/>
    <x v="1"/>
    <x v="0"/>
    <x v="7"/>
    <x v="2"/>
    <x v="7"/>
    <s v="110-2250"/>
    <s v="Governmental Activities"/>
    <s v="None"/>
    <x v="0"/>
    <x v="23"/>
    <n v="0"/>
    <n v="0"/>
    <n v="0"/>
    <n v="0"/>
    <n v="0"/>
    <n v="0"/>
    <n v="367"/>
    <n v="387"/>
    <n v="367"/>
    <n v="0"/>
    <n v="-367"/>
    <n v="341"/>
    <n v="341"/>
    <n v="341"/>
    <m/>
  </r>
  <r>
    <x v="24"/>
    <x v="0"/>
    <n v="2255"/>
    <x v="0"/>
    <x v="1"/>
    <x v="0"/>
    <x v="7"/>
    <x v="2"/>
    <x v="7"/>
    <s v="110-2255"/>
    <s v="Governmental Activities"/>
    <s v="None"/>
    <x v="0"/>
    <x v="24"/>
    <n v="0"/>
    <n v="0"/>
    <n v="0"/>
    <n v="0"/>
    <n v="0"/>
    <n v="0"/>
    <n v="30"/>
    <n v="30"/>
    <n v="30"/>
    <n v="0"/>
    <n v="-30"/>
    <n v="30"/>
    <n v="30"/>
    <n v="30"/>
    <m/>
  </r>
  <r>
    <x v="25"/>
    <x v="0"/>
    <n v="2510"/>
    <x v="0"/>
    <x v="1"/>
    <x v="0"/>
    <x v="8"/>
    <x v="2"/>
    <x v="8"/>
    <s v="110-2510"/>
    <s v="Governmental Activities"/>
    <s v="None"/>
    <x v="0"/>
    <x v="25"/>
    <n v="0"/>
    <n v="247"/>
    <n v="0"/>
    <n v="0"/>
    <n v="0"/>
    <n v="0"/>
    <n v="0"/>
    <n v="0"/>
    <n v="0"/>
    <n v="0"/>
    <n v="0"/>
    <n v="0"/>
    <n v="0"/>
    <n v="0"/>
    <m/>
  </r>
  <r>
    <x v="26"/>
    <x v="0"/>
    <n v="2515"/>
    <x v="0"/>
    <x v="1"/>
    <x v="0"/>
    <x v="8"/>
    <x v="2"/>
    <x v="8"/>
    <s v="110-2515"/>
    <s v="Governmental Activities"/>
    <s v="None"/>
    <x v="0"/>
    <x v="26"/>
    <n v="2077"/>
    <n v="10510"/>
    <n v="0"/>
    <n v="0"/>
    <n v="0"/>
    <n v="0"/>
    <n v="1468"/>
    <n v="2203"/>
    <n v="1468"/>
    <n v="0"/>
    <n v="-1468"/>
    <n v="1468"/>
    <n v="1468"/>
    <n v="1468"/>
    <m/>
  </r>
  <r>
    <x v="27"/>
    <x v="0"/>
    <n v="2525"/>
    <x v="0"/>
    <x v="1"/>
    <x v="0"/>
    <x v="8"/>
    <x v="2"/>
    <x v="8"/>
    <s v="110-2525"/>
    <s v="Governmental Activities"/>
    <s v="None"/>
    <x v="0"/>
    <x v="27"/>
    <n v="400"/>
    <n v="200"/>
    <n v="0"/>
    <n v="0"/>
    <n v="0"/>
    <n v="0"/>
    <n v="0"/>
    <n v="100"/>
    <n v="0"/>
    <n v="0"/>
    <n v="0"/>
    <n v="0"/>
    <n v="0"/>
    <n v="0"/>
    <m/>
  </r>
  <r>
    <x v="28"/>
    <x v="0"/>
    <n v="2725"/>
    <x v="0"/>
    <x v="1"/>
    <x v="0"/>
    <x v="8"/>
    <x v="2"/>
    <x v="8"/>
    <s v="110-2725"/>
    <s v="Governmental Activities"/>
    <s v="None"/>
    <x v="0"/>
    <x v="28"/>
    <n v="0"/>
    <n v="0"/>
    <n v="17845"/>
    <n v="0"/>
    <n v="0"/>
    <n v="0"/>
    <n v="0"/>
    <n v="0"/>
    <n v="0"/>
    <n v="0"/>
    <n v="0"/>
    <n v="0"/>
    <n v="0"/>
    <n v="0"/>
    <m/>
  </r>
  <r>
    <x v="29"/>
    <x v="0"/>
    <n v="2750"/>
    <x v="0"/>
    <x v="1"/>
    <x v="0"/>
    <x v="9"/>
    <x v="3"/>
    <x v="9"/>
    <s v="110-2750"/>
    <s v="Governmental Activities"/>
    <s v="None"/>
    <x v="0"/>
    <x v="29"/>
    <n v="0"/>
    <n v="0"/>
    <n v="495059"/>
    <n v="0"/>
    <n v="0"/>
    <n v="0"/>
    <n v="820882"/>
    <n v="803037"/>
    <n v="820882"/>
    <n v="0"/>
    <n v="-820882"/>
    <n v="820882"/>
    <n v="820882"/>
    <n v="820882"/>
    <m/>
  </r>
  <r>
    <x v="30"/>
    <x v="0"/>
    <n v="2950"/>
    <x v="0"/>
    <x v="1"/>
    <x v="0"/>
    <x v="9"/>
    <x v="3"/>
    <x v="9"/>
    <s v="110-2950"/>
    <s v="Governmental Activities"/>
    <s v="None"/>
    <x v="0"/>
    <x v="30"/>
    <n v="0"/>
    <n v="0"/>
    <n v="0"/>
    <n v="0"/>
    <n v="0"/>
    <n v="0"/>
    <n v="0"/>
    <n v="0"/>
    <n v="0"/>
    <n v="0"/>
    <n v="0"/>
    <n v="0"/>
    <n v="0"/>
    <n v="0"/>
    <m/>
  </r>
  <r>
    <x v="31"/>
    <x v="0"/>
    <n v="3100"/>
    <x v="0"/>
    <x v="2"/>
    <x v="0"/>
    <x v="10"/>
    <x v="4"/>
    <x v="10"/>
    <s v="110-3100"/>
    <s v="Governmental Activities"/>
    <s v="None"/>
    <x v="0"/>
    <x v="31"/>
    <n v="184077"/>
    <n v="225395"/>
    <n v="297503"/>
    <n v="209615"/>
    <n v="0"/>
    <n v="0"/>
    <n v="272113"/>
    <n v="272113"/>
    <n v="272113"/>
    <n v="0"/>
    <n v="-272113"/>
    <n v="272113"/>
    <n v="410423"/>
    <n v="410423"/>
    <m/>
  </r>
  <r>
    <x v="32"/>
    <x v="0"/>
    <n v="310"/>
    <x v="1"/>
    <x v="3"/>
    <x v="0"/>
    <x v="11"/>
    <x v="5"/>
    <x v="11"/>
    <s v="110-310-4112"/>
    <s v="General Revenues"/>
    <s v="Property Taxes"/>
    <x v="1"/>
    <x v="32"/>
    <n v="137867"/>
    <n v="142083"/>
    <n v="148109"/>
    <n v="147051"/>
    <n v="147051"/>
    <n v="147051"/>
    <n v="148416"/>
    <n v="149631"/>
    <n v="150000"/>
    <n v="149631"/>
    <n v="-369"/>
    <n v="155000"/>
    <n v="153139"/>
    <n v="153139"/>
    <m/>
  </r>
  <r>
    <x v="33"/>
    <x v="0"/>
    <n v="310"/>
    <x v="2"/>
    <x v="3"/>
    <x v="0"/>
    <x v="11"/>
    <x v="5"/>
    <x v="11"/>
    <s v="110-310-4114"/>
    <s v="General Revenues"/>
    <s v="Property Taxes"/>
    <x v="1"/>
    <x v="33"/>
    <n v="2440"/>
    <n v="5486"/>
    <n v="2622"/>
    <n v="3223"/>
    <n v="3223"/>
    <n v="3223"/>
    <n v="2188"/>
    <n v="2457"/>
    <n v="2917.333333333333"/>
    <n v="2623"/>
    <n v="-294.33333333333303"/>
    <n v="2600"/>
    <n v="2600"/>
    <n v="2600"/>
    <m/>
  </r>
  <r>
    <x v="34"/>
    <x v="0"/>
    <n v="315"/>
    <x v="3"/>
    <x v="3"/>
    <x v="0"/>
    <x v="12"/>
    <x v="5"/>
    <x v="12"/>
    <s v="110-315-4125"/>
    <s v="General Revenues"/>
    <s v="Investment Earnings"/>
    <x v="1"/>
    <x v="34"/>
    <n v="6398"/>
    <n v="9438"/>
    <n v="5069"/>
    <n v="5826"/>
    <n v="5826"/>
    <n v="5826"/>
    <n v="1321"/>
    <n v="1441"/>
    <n v="1761.3333333333333"/>
    <n v="1538"/>
    <n v="-223.33333333333326"/>
    <n v="5800"/>
    <n v="2500"/>
    <n v="2500"/>
    <m/>
  </r>
  <r>
    <x v="35"/>
    <x v="0"/>
    <n v="320"/>
    <x v="4"/>
    <x v="3"/>
    <x v="0"/>
    <x v="13"/>
    <x v="5"/>
    <x v="13"/>
    <s v="110-320-4132"/>
    <s v="Governmental Activities"/>
    <s v="General Government"/>
    <x v="2"/>
    <x v="35"/>
    <n v="9221"/>
    <n v="9511"/>
    <n v="10386"/>
    <n v="10917"/>
    <n v="10917"/>
    <n v="10917"/>
    <n v="9019"/>
    <n v="11554"/>
    <n v="12025.333333333332"/>
    <n v="12332"/>
    <n v="306.66666666666788"/>
    <n v="11000"/>
    <n v="11000"/>
    <n v="11000"/>
    <m/>
  </r>
  <r>
    <x v="36"/>
    <x v="0"/>
    <n v="320"/>
    <x v="5"/>
    <x v="3"/>
    <x v="0"/>
    <x v="13"/>
    <x v="5"/>
    <x v="13"/>
    <s v="110-320-4134"/>
    <s v="Governmental Activities"/>
    <s v="General Government"/>
    <x v="2"/>
    <x v="36"/>
    <n v="1342"/>
    <n v="1231"/>
    <n v="1200"/>
    <n v="1341"/>
    <n v="1341"/>
    <n v="1341"/>
    <n v="3482"/>
    <n v="3613"/>
    <n v="4642.6666666666661"/>
    <n v="3856"/>
    <n v="-786.66666666666606"/>
    <n v="3407"/>
    <n v="3407"/>
    <n v="3407"/>
    <m/>
  </r>
  <r>
    <x v="37"/>
    <x v="0"/>
    <n v="320"/>
    <x v="6"/>
    <x v="3"/>
    <x v="0"/>
    <x v="13"/>
    <x v="5"/>
    <x v="13"/>
    <s v="110-320-4136"/>
    <s v="Governmental Activities"/>
    <s v="General Government"/>
    <x v="2"/>
    <x v="37"/>
    <n v="17188"/>
    <n v="17359"/>
    <n v="18930"/>
    <n v="20292"/>
    <n v="20292"/>
    <n v="20292"/>
    <n v="13763"/>
    <n v="16864"/>
    <n v="18350.666666666664"/>
    <n v="17999"/>
    <n v="-351.66666666666424"/>
    <n v="22000"/>
    <n v="22000"/>
    <n v="22000"/>
    <m/>
  </r>
  <r>
    <x v="38"/>
    <x v="0"/>
    <n v="320"/>
    <x v="7"/>
    <x v="3"/>
    <x v="0"/>
    <x v="13"/>
    <x v="5"/>
    <x v="13"/>
    <s v="110-320-4145"/>
    <s v="Governmental Activities"/>
    <s v="General Government"/>
    <x v="2"/>
    <x v="38"/>
    <n v="260"/>
    <n v="0"/>
    <n v="5"/>
    <n v="0"/>
    <n v="0"/>
    <n v="0"/>
    <n v="0"/>
    <n v="0"/>
    <n v="0"/>
    <n v="0"/>
    <n v="0"/>
    <n v="0"/>
    <n v="0"/>
    <n v="0"/>
    <m/>
  </r>
  <r>
    <x v="39"/>
    <x v="0"/>
    <n v="320"/>
    <x v="8"/>
    <x v="3"/>
    <x v="0"/>
    <x v="13"/>
    <x v="5"/>
    <x v="13"/>
    <s v="110-320-4148"/>
    <s v="Governmental Activities"/>
    <s v="General Government"/>
    <x v="2"/>
    <x v="39"/>
    <n v="7407"/>
    <n v="5589"/>
    <n v="6616"/>
    <n v="4386"/>
    <n v="4386"/>
    <n v="4386"/>
    <n v="4605"/>
    <n v="4964"/>
    <n v="6140"/>
    <n v="5298"/>
    <n v="-842"/>
    <n v="6000"/>
    <n v="6000"/>
    <n v="6000"/>
    <m/>
  </r>
  <r>
    <x v="40"/>
    <x v="0"/>
    <n v="3250"/>
    <x v="0"/>
    <x v="2"/>
    <x v="0"/>
    <x v="14"/>
    <x v="6"/>
    <x v="14"/>
    <s v="110-3250"/>
    <s v="Governmental Activities"/>
    <s v="None"/>
    <x v="0"/>
    <x v="40"/>
    <n v="0"/>
    <n v="0"/>
    <n v="0"/>
    <n v="0"/>
    <n v="0"/>
    <n v="0"/>
    <n v="0"/>
    <n v="0"/>
    <n v="0"/>
    <n v="0"/>
    <n v="0"/>
    <n v="0"/>
    <n v="0"/>
    <n v="0"/>
    <m/>
  </r>
  <r>
    <x v="41"/>
    <x v="0"/>
    <n v="325"/>
    <x v="9"/>
    <x v="3"/>
    <x v="0"/>
    <x v="15"/>
    <x v="5"/>
    <x v="15"/>
    <s v="110-325-4151"/>
    <s v="Governmental Activities"/>
    <s v="General Government"/>
    <x v="2"/>
    <x v="41"/>
    <n v="0"/>
    <n v="5000"/>
    <n v="0"/>
    <n v="214243"/>
    <n v="264243"/>
    <n v="264243"/>
    <n v="44265"/>
    <n v="50671"/>
    <n v="44265"/>
    <n v="54079"/>
    <n v="9814"/>
    <n v="0"/>
    <n v="140000"/>
    <n v="140000"/>
    <s v="$140,000 American Rescue Act grant; other $100,000 in water fund."/>
  </r>
  <r>
    <x v="42"/>
    <x v="0"/>
    <n v="325"/>
    <x v="10"/>
    <x v="3"/>
    <x v="0"/>
    <x v="15"/>
    <x v="5"/>
    <x v="15"/>
    <s v="110-325-4152"/>
    <s v="Governmental Activities"/>
    <s v="Tourism"/>
    <x v="2"/>
    <x v="42"/>
    <n v="8761"/>
    <n v="9639"/>
    <n v="10137"/>
    <n v="7603"/>
    <n v="7603"/>
    <n v="7603"/>
    <n v="10274"/>
    <n v="10274"/>
    <n v="13698.666666666666"/>
    <n v="10965"/>
    <n v="-2733.6666666666661"/>
    <n v="10200"/>
    <n v="10200"/>
    <n v="10200"/>
    <m/>
  </r>
  <r>
    <x v="43"/>
    <x v="0"/>
    <n v="325"/>
    <x v="11"/>
    <x v="3"/>
    <x v="0"/>
    <x v="15"/>
    <x v="5"/>
    <x v="15"/>
    <s v="110-325-4154"/>
    <s v="Governmental Activities"/>
    <s v="Culture &amp; Recreation"/>
    <x v="2"/>
    <x v="43"/>
    <n v="1000"/>
    <n v="2000"/>
    <n v="0"/>
    <n v="1000"/>
    <n v="1000"/>
    <n v="1000"/>
    <n v="0"/>
    <n v="0"/>
    <n v="0"/>
    <n v="0"/>
    <n v="0"/>
    <n v="0"/>
    <n v="0"/>
    <n v="0"/>
    <m/>
  </r>
  <r>
    <x v="44"/>
    <x v="0"/>
    <n v="325"/>
    <x v="12"/>
    <x v="3"/>
    <x v="0"/>
    <x v="15"/>
    <x v="5"/>
    <x v="15"/>
    <s v="110-325-4155"/>
    <s v="Governmental Activities"/>
    <s v="Culture &amp; Recreation"/>
    <x v="3"/>
    <x v="44"/>
    <n v="0"/>
    <n v="0"/>
    <n v="0"/>
    <n v="200000"/>
    <n v="200000"/>
    <n v="200000"/>
    <n v="0"/>
    <n v="0"/>
    <n v="0"/>
    <n v="0"/>
    <n v="0"/>
    <n v="262500"/>
    <n v="225500"/>
    <n v="225500"/>
    <s v="Grant from Ford Foundation."/>
  </r>
  <r>
    <x v="45"/>
    <x v="0"/>
    <n v="325"/>
    <x v="13"/>
    <x v="3"/>
    <x v="0"/>
    <x v="15"/>
    <x v="5"/>
    <x v="15"/>
    <s v="110-325-4158"/>
    <s v="Governmental Activities"/>
    <s v="Community Development"/>
    <x v="2"/>
    <x v="45"/>
    <n v="1000"/>
    <n v="0"/>
    <n v="30000"/>
    <n v="1000"/>
    <n v="1000"/>
    <n v="1000"/>
    <n v="0"/>
    <n v="0"/>
    <n v="0"/>
    <n v="0"/>
    <n v="0"/>
    <n v="0"/>
    <n v="0"/>
    <n v="0"/>
    <m/>
  </r>
  <r>
    <x v="46"/>
    <x v="0"/>
    <n v="325"/>
    <x v="14"/>
    <x v="3"/>
    <x v="0"/>
    <x v="15"/>
    <x v="5"/>
    <x v="15"/>
    <s v="110-325-4160"/>
    <s v="Governmental Activities"/>
    <s v="Culture &amp; Recreation"/>
    <x v="2"/>
    <x v="46"/>
    <n v="0"/>
    <n v="0"/>
    <n v="32000"/>
    <n v="0"/>
    <n v="0"/>
    <n v="0"/>
    <n v="0"/>
    <n v="0"/>
    <n v="0"/>
    <n v="0"/>
    <n v="0"/>
    <n v="0"/>
    <n v="240000"/>
    <n v="240000"/>
    <s v="LWCF grant applied for in 2019 and application still pending for Rolling Rock Park."/>
  </r>
  <r>
    <x v="47"/>
    <x v="0"/>
    <n v="3275"/>
    <x v="0"/>
    <x v="2"/>
    <x v="0"/>
    <x v="14"/>
    <x v="6"/>
    <x v="14"/>
    <s v="110-3275"/>
    <s v="Governmental Activities"/>
    <s v="None"/>
    <x v="0"/>
    <x v="47"/>
    <n v="0"/>
    <n v="2944086"/>
    <n v="2945113"/>
    <n v="0"/>
    <n v="0"/>
    <n v="0"/>
    <n v="2945113"/>
    <n v="2945113"/>
    <n v="2945113"/>
    <n v="0"/>
    <n v="-2945113"/>
    <n v="2945113"/>
    <n v="2945113"/>
    <n v="2945113"/>
    <m/>
  </r>
  <r>
    <x v="48"/>
    <x v="0"/>
    <n v="3277"/>
    <x v="0"/>
    <x v="2"/>
    <x v="0"/>
    <x v="14"/>
    <x v="6"/>
    <x v="14"/>
    <s v="110-3277"/>
    <s v="Governmental Activities"/>
    <s v="None"/>
    <x v="0"/>
    <x v="48"/>
    <n v="0"/>
    <n v="0"/>
    <n v="512905"/>
    <n v="0"/>
    <n v="0"/>
    <n v="0"/>
    <n v="820882"/>
    <n v="803037"/>
    <n v="820882"/>
    <n v="0"/>
    <n v="-820882"/>
    <n v="820882"/>
    <n v="820882"/>
    <n v="820882"/>
    <m/>
  </r>
  <r>
    <x v="49"/>
    <x v="0"/>
    <n v="3300"/>
    <x v="0"/>
    <x v="2"/>
    <x v="0"/>
    <x v="16"/>
    <x v="7"/>
    <x v="16"/>
    <s v="110-3300"/>
    <s v="Governmental Activities"/>
    <s v="None"/>
    <x v="0"/>
    <x v="49"/>
    <n v="0"/>
    <n v="0"/>
    <n v="0"/>
    <n v="0"/>
    <n v="0"/>
    <n v="0"/>
    <n v="0"/>
    <n v="0"/>
    <n v="0"/>
    <n v="0"/>
    <n v="0"/>
    <n v="0"/>
    <n v="0"/>
    <n v="0"/>
    <m/>
  </r>
  <r>
    <x v="50"/>
    <x v="0"/>
    <n v="330"/>
    <x v="15"/>
    <x v="3"/>
    <x v="0"/>
    <x v="17"/>
    <x v="5"/>
    <x v="17"/>
    <s v="110-330-4310"/>
    <s v="General Revenues"/>
    <s v="Franchise Fees"/>
    <x v="1"/>
    <x v="50"/>
    <n v="2188"/>
    <n v="4391"/>
    <n v="5853"/>
    <n v="5938"/>
    <n v="5938"/>
    <n v="5938"/>
    <n v="4902"/>
    <n v="6480"/>
    <n v="6536"/>
    <n v="6916"/>
    <n v="380"/>
    <n v="5900"/>
    <n v="5900"/>
    <n v="5900"/>
    <m/>
  </r>
  <r>
    <x v="51"/>
    <x v="0"/>
    <n v="330"/>
    <x v="16"/>
    <x v="3"/>
    <x v="0"/>
    <x v="17"/>
    <x v="5"/>
    <x v="17"/>
    <s v="110-330-4312"/>
    <s v="General Revenues"/>
    <s v="Franchise Fees"/>
    <x v="1"/>
    <x v="51"/>
    <n v="47775"/>
    <n v="45920"/>
    <n v="47619"/>
    <n v="49048"/>
    <n v="49048"/>
    <n v="49048"/>
    <n v="51266"/>
    <n v="51266"/>
    <n v="68354.666666666657"/>
    <n v="54714"/>
    <n v="-13640.666666666657"/>
    <n v="53000"/>
    <n v="53000"/>
    <n v="53000"/>
    <m/>
  </r>
  <r>
    <x v="52"/>
    <x v="0"/>
    <n v="330"/>
    <x v="17"/>
    <x v="3"/>
    <x v="0"/>
    <x v="17"/>
    <x v="5"/>
    <x v="17"/>
    <s v="110-330-4314"/>
    <s v="General Revenues"/>
    <s v="Franchise Fees"/>
    <x v="1"/>
    <x v="52"/>
    <n v="300"/>
    <n v="0"/>
    <n v="0"/>
    <n v="4000"/>
    <n v="4000"/>
    <n v="4000"/>
    <n v="0"/>
    <n v="0"/>
    <n v="0"/>
    <n v="0"/>
    <n v="0"/>
    <n v="4000"/>
    <n v="0"/>
    <n v="0"/>
    <m/>
  </r>
  <r>
    <x v="53"/>
    <x v="0"/>
    <n v="330"/>
    <x v="18"/>
    <x v="3"/>
    <x v="0"/>
    <x v="17"/>
    <x v="5"/>
    <x v="17"/>
    <s v="110-330-4316"/>
    <s v="General Revenues"/>
    <s v="Franchise Fees"/>
    <x v="1"/>
    <x v="53"/>
    <n v="2458"/>
    <n v="1895"/>
    <n v="9455"/>
    <n v="1650"/>
    <n v="1650"/>
    <n v="1650"/>
    <n v="1412"/>
    <n v="1412"/>
    <n v="1882.6666666666665"/>
    <n v="1507"/>
    <n v="-375.66666666666652"/>
    <n v="3000"/>
    <n v="3000"/>
    <n v="3000"/>
    <m/>
  </r>
  <r>
    <x v="54"/>
    <x v="0"/>
    <n v="330"/>
    <x v="19"/>
    <x v="3"/>
    <x v="0"/>
    <x v="17"/>
    <x v="5"/>
    <x v="17"/>
    <s v="110-330-4318"/>
    <s v="General Revenues"/>
    <s v="Franchise Fees"/>
    <x v="1"/>
    <x v="54"/>
    <n v="0"/>
    <n v="0"/>
    <n v="0"/>
    <n v="17776"/>
    <n v="17776"/>
    <n v="17776"/>
    <n v="0"/>
    <n v="0"/>
    <n v="0"/>
    <n v="0"/>
    <n v="0"/>
    <n v="18500"/>
    <n v="18500"/>
    <n v="18500"/>
    <m/>
  </r>
  <r>
    <x v="55"/>
    <x v="0"/>
    <n v="330"/>
    <x v="20"/>
    <x v="3"/>
    <x v="0"/>
    <x v="17"/>
    <x v="5"/>
    <x v="17"/>
    <s v="110-330-4320"/>
    <s v="General Revenues"/>
    <s v="Franchise Fees"/>
    <x v="1"/>
    <x v="55"/>
    <n v="0"/>
    <n v="0"/>
    <n v="0"/>
    <n v="19344"/>
    <n v="19344"/>
    <n v="19344"/>
    <n v="0"/>
    <n v="0"/>
    <n v="0"/>
    <n v="0"/>
    <n v="0"/>
    <n v="20335"/>
    <n v="20335"/>
    <n v="20335"/>
    <m/>
  </r>
  <r>
    <x v="56"/>
    <x v="0"/>
    <n v="335"/>
    <x v="21"/>
    <x v="3"/>
    <x v="0"/>
    <x v="18"/>
    <x v="5"/>
    <x v="18"/>
    <s v="110-335-4352"/>
    <s v="Governmental Activities"/>
    <s v="Community Development"/>
    <x v="4"/>
    <x v="56"/>
    <n v="1044"/>
    <n v="5354"/>
    <n v="35768"/>
    <n v="15000"/>
    <n v="15000"/>
    <n v="15000"/>
    <n v="292"/>
    <n v="292"/>
    <n v="389.33333333333331"/>
    <n v="312"/>
    <n v="-77.333333333333314"/>
    <n v="15000"/>
    <n v="15000"/>
    <n v="15000"/>
    <m/>
  </r>
  <r>
    <x v="57"/>
    <x v="0"/>
    <n v="335"/>
    <x v="22"/>
    <x v="3"/>
    <x v="0"/>
    <x v="18"/>
    <x v="5"/>
    <x v="18"/>
    <s v="110-335-4354"/>
    <s v="Governmental Activities"/>
    <s v="Community Development"/>
    <x v="4"/>
    <x v="57"/>
    <n v="750"/>
    <n v="440"/>
    <n v="480"/>
    <n v="275"/>
    <n v="275"/>
    <n v="275"/>
    <n v="220"/>
    <n v="688"/>
    <n v="293.33333333333331"/>
    <n v="735"/>
    <n v="441.66666666666669"/>
    <n v="275"/>
    <n v="275"/>
    <n v="275"/>
    <m/>
  </r>
  <r>
    <x v="58"/>
    <x v="0"/>
    <n v="335"/>
    <x v="23"/>
    <x v="3"/>
    <x v="0"/>
    <x v="18"/>
    <x v="5"/>
    <x v="18"/>
    <s v="110-335-4356"/>
    <s v="Governmental Activities"/>
    <s v="Community Development"/>
    <x v="4"/>
    <x v="58"/>
    <n v="32081"/>
    <n v="151940"/>
    <n v="31408"/>
    <n v="0"/>
    <n v="0"/>
    <n v="0"/>
    <n v="0"/>
    <n v="0"/>
    <n v="0"/>
    <n v="0"/>
    <n v="0"/>
    <n v="0"/>
    <n v="0"/>
    <n v="0"/>
    <m/>
  </r>
  <r>
    <x v="59"/>
    <x v="0"/>
    <n v="335"/>
    <x v="24"/>
    <x v="3"/>
    <x v="0"/>
    <x v="18"/>
    <x v="5"/>
    <x v="18"/>
    <s v="110-335-4358"/>
    <s v="Governmental Activities"/>
    <s v="Community Development"/>
    <x v="4"/>
    <x v="59"/>
    <n v="3886"/>
    <n v="17893"/>
    <n v="5461"/>
    <n v="0"/>
    <n v="0"/>
    <n v="0"/>
    <n v="0"/>
    <n v="0"/>
    <n v="0"/>
    <n v="0"/>
    <n v="0"/>
    <n v="0"/>
    <n v="0"/>
    <n v="0"/>
    <m/>
  </r>
  <r>
    <x v="60"/>
    <x v="0"/>
    <n v="335"/>
    <x v="25"/>
    <x v="3"/>
    <x v="0"/>
    <x v="18"/>
    <x v="5"/>
    <x v="18"/>
    <s v="110-335-4360"/>
    <s v="Governmental Activities"/>
    <s v="Code Enforcement"/>
    <x v="4"/>
    <x v="60"/>
    <n v="652"/>
    <n v="806"/>
    <n v="876"/>
    <n v="876"/>
    <n v="876"/>
    <n v="876"/>
    <n v="412"/>
    <n v="855"/>
    <n v="549.33333333333326"/>
    <n v="913"/>
    <n v="363.66666666666674"/>
    <n v="800"/>
    <n v="800"/>
    <n v="800"/>
    <m/>
  </r>
  <r>
    <x v="61"/>
    <x v="0"/>
    <n v="340"/>
    <x v="26"/>
    <x v="3"/>
    <x v="0"/>
    <x v="19"/>
    <x v="5"/>
    <x v="19"/>
    <s v="110-340-4410"/>
    <s v="Governmental Activities"/>
    <s v="General Government"/>
    <x v="4"/>
    <x v="61"/>
    <n v="0"/>
    <n v="332"/>
    <n v="1104"/>
    <n v="1030"/>
    <n v="1030"/>
    <n v="1030"/>
    <n v="716"/>
    <n v="804"/>
    <n v="954.66666666666663"/>
    <n v="859"/>
    <n v="-95.666666666666629"/>
    <n v="1030"/>
    <n v="1030"/>
    <n v="1030"/>
    <m/>
  </r>
  <r>
    <x v="62"/>
    <x v="0"/>
    <n v="340"/>
    <x v="27"/>
    <x v="3"/>
    <x v="0"/>
    <x v="19"/>
    <x v="5"/>
    <x v="19"/>
    <s v="110-340-4413"/>
    <s v="Governmental Activities"/>
    <s v="Culture &amp; Recreation"/>
    <x v="4"/>
    <x v="62"/>
    <n v="0"/>
    <n v="0"/>
    <n v="0"/>
    <n v="1250"/>
    <n v="1250"/>
    <n v="1250"/>
    <n v="300"/>
    <n v="300"/>
    <n v="400"/>
    <n v="321"/>
    <n v="-79"/>
    <n v="0"/>
    <n v="0"/>
    <n v="0"/>
    <m/>
  </r>
  <r>
    <x v="63"/>
    <x v="0"/>
    <n v="340"/>
    <x v="28"/>
    <x v="3"/>
    <x v="0"/>
    <x v="19"/>
    <x v="5"/>
    <x v="19"/>
    <s v="110-340-4415"/>
    <s v="Governmental Activities"/>
    <s v="Culture &amp; Recreation"/>
    <x v="4"/>
    <x v="63"/>
    <n v="1094"/>
    <n v="339"/>
    <n v="0"/>
    <n v="250"/>
    <n v="250"/>
    <n v="250"/>
    <n v="0"/>
    <n v="0"/>
    <n v="0"/>
    <n v="0"/>
    <n v="0"/>
    <n v="250"/>
    <n v="250"/>
    <n v="250"/>
    <m/>
  </r>
  <r>
    <x v="64"/>
    <x v="0"/>
    <n v="340"/>
    <x v="29"/>
    <x v="3"/>
    <x v="0"/>
    <x v="19"/>
    <x v="5"/>
    <x v="19"/>
    <s v="110-340-4417"/>
    <s v="Governmental Activities"/>
    <s v="General Government"/>
    <x v="4"/>
    <x v="64"/>
    <n v="500"/>
    <n v="740"/>
    <n v="580"/>
    <n v="515"/>
    <n v="515"/>
    <n v="515"/>
    <n v="390"/>
    <n v="500"/>
    <n v="520"/>
    <n v="534"/>
    <n v="14"/>
    <n v="515"/>
    <n v="515"/>
    <n v="515"/>
    <m/>
  </r>
  <r>
    <x v="65"/>
    <x v="0"/>
    <n v="340"/>
    <x v="30"/>
    <x v="3"/>
    <x v="0"/>
    <x v="19"/>
    <x v="5"/>
    <x v="19"/>
    <s v="110-340-4419"/>
    <s v="Governmental Activities"/>
    <s v="General Government"/>
    <x v="4"/>
    <x v="65"/>
    <n v="25"/>
    <n v="50"/>
    <n v="0"/>
    <n v="50"/>
    <n v="50"/>
    <n v="50"/>
    <n v="100"/>
    <n v="100"/>
    <n v="133.33333333333331"/>
    <n v="107"/>
    <n v="-26.333333333333314"/>
    <n v="100"/>
    <n v="100"/>
    <n v="100"/>
    <m/>
  </r>
  <r>
    <x v="66"/>
    <x v="0"/>
    <n v="340"/>
    <x v="31"/>
    <x v="3"/>
    <x v="0"/>
    <x v="19"/>
    <x v="5"/>
    <x v="19"/>
    <s v="110-340-4421"/>
    <s v="Governmental Activities"/>
    <s v="General Government"/>
    <x v="4"/>
    <x v="66"/>
    <n v="2756"/>
    <n v="4790"/>
    <n v="3214"/>
    <n v="4005"/>
    <n v="4005"/>
    <n v="4005"/>
    <n v="995"/>
    <n v="1299"/>
    <n v="1326.6666666666665"/>
    <n v="1387"/>
    <n v="60.333333333333485"/>
    <n v="4005"/>
    <n v="4005"/>
    <n v="4005"/>
    <m/>
  </r>
  <r>
    <x v="67"/>
    <x v="0"/>
    <n v="340"/>
    <x v="32"/>
    <x v="3"/>
    <x v="0"/>
    <x v="19"/>
    <x v="5"/>
    <x v="19"/>
    <s v="110-340-4423"/>
    <s v="Governmental Activities"/>
    <s v="General Government"/>
    <x v="4"/>
    <x v="67"/>
    <n v="82"/>
    <n v="0"/>
    <n v="209"/>
    <n v="125"/>
    <n v="125"/>
    <n v="125"/>
    <n v="95"/>
    <n v="143"/>
    <n v="126.66666666666666"/>
    <n v="153"/>
    <n v="26.333333333333343"/>
    <n v="125"/>
    <n v="125"/>
    <n v="125"/>
    <m/>
  </r>
  <r>
    <x v="68"/>
    <x v="0"/>
    <n v="345"/>
    <x v="33"/>
    <x v="3"/>
    <x v="0"/>
    <x v="20"/>
    <x v="5"/>
    <x v="19"/>
    <s v="110-345-4511"/>
    <s v="Governmental Activities"/>
    <s v="Culture &amp; Recreation"/>
    <x v="4"/>
    <x v="68"/>
    <n v="425"/>
    <n v="376"/>
    <n v="376"/>
    <n v="735"/>
    <n v="735"/>
    <n v="735"/>
    <n v="141"/>
    <n v="188"/>
    <n v="188"/>
    <n v="201"/>
    <n v="13"/>
    <n v="735"/>
    <n v="735"/>
    <n v="735"/>
    <m/>
  </r>
  <r>
    <x v="69"/>
    <x v="0"/>
    <n v="350"/>
    <x v="34"/>
    <x v="3"/>
    <x v="0"/>
    <x v="21"/>
    <x v="5"/>
    <x v="20"/>
    <s v="110-350-4625"/>
    <s v="Governmental Activities"/>
    <s v="Municipal Court"/>
    <x v="4"/>
    <x v="69"/>
    <n v="3726"/>
    <n v="1940"/>
    <n v="2824"/>
    <n v="2500"/>
    <n v="2500"/>
    <n v="2500"/>
    <n v="3822"/>
    <n v="5670"/>
    <n v="5096"/>
    <n v="6052"/>
    <n v="956"/>
    <n v="3146"/>
    <n v="3146"/>
    <n v="3146"/>
    <m/>
  </r>
  <r>
    <x v="70"/>
    <x v="0"/>
    <n v="360"/>
    <x v="35"/>
    <x v="3"/>
    <x v="0"/>
    <x v="22"/>
    <x v="5"/>
    <x v="21"/>
    <s v="110-360-4225"/>
    <s v="Governmental Activities"/>
    <s v="General Government"/>
    <x v="1"/>
    <x v="70"/>
    <n v="0"/>
    <n v="530000"/>
    <n v="0"/>
    <n v="240743"/>
    <n v="568743"/>
    <n v="568743"/>
    <n v="307978"/>
    <n v="307978"/>
    <n v="307978"/>
    <n v="307798"/>
    <n v="-180"/>
    <n v="0"/>
    <n v="500000"/>
    <n v="500000"/>
    <s v="Loan for Rolling Rock Park and to meet LWCF grant match."/>
  </r>
  <r>
    <x v="71"/>
    <x v="0"/>
    <n v="365"/>
    <x v="36"/>
    <x v="3"/>
    <x v="0"/>
    <x v="23"/>
    <x v="5"/>
    <x v="22"/>
    <s v="110-365-4752"/>
    <s v="Governmental Activities"/>
    <s v="General Government"/>
    <x v="4"/>
    <x v="71"/>
    <n v="1293"/>
    <n v="0"/>
    <n v="0"/>
    <n v="0"/>
    <n v="0"/>
    <n v="0"/>
    <n v="0"/>
    <n v="0"/>
    <n v="0"/>
    <n v="0"/>
    <n v="0"/>
    <n v="0"/>
    <n v="0"/>
    <n v="0"/>
    <m/>
  </r>
  <r>
    <x v="72"/>
    <x v="0"/>
    <n v="365"/>
    <x v="37"/>
    <x v="3"/>
    <x v="0"/>
    <x v="23"/>
    <x v="5"/>
    <x v="22"/>
    <s v="110-365-4790"/>
    <s v="Governmental Activities"/>
    <s v="General Government"/>
    <x v="4"/>
    <x v="72"/>
    <n v="0"/>
    <n v="0"/>
    <n v="0"/>
    <n v="0"/>
    <n v="0"/>
    <n v="0"/>
    <n v="0"/>
    <n v="0"/>
    <n v="0"/>
    <n v="0"/>
    <n v="0"/>
    <n v="0"/>
    <n v="0"/>
    <n v="0"/>
    <m/>
  </r>
  <r>
    <x v="73"/>
    <x v="0"/>
    <n v="370"/>
    <x v="38"/>
    <x v="3"/>
    <x v="0"/>
    <x v="24"/>
    <x v="5"/>
    <x v="23"/>
    <s v="110-370-4822"/>
    <s v="Governmental Activities"/>
    <s v="General Government"/>
    <x v="4"/>
    <x v="73"/>
    <n v="500"/>
    <n v="0"/>
    <n v="0"/>
    <n v="0"/>
    <n v="0"/>
    <n v="0"/>
    <n v="0"/>
    <n v="0"/>
    <n v="0"/>
    <n v="0"/>
    <n v="0"/>
    <n v="0"/>
    <n v="0"/>
    <n v="0"/>
    <m/>
  </r>
  <r>
    <x v="74"/>
    <x v="0"/>
    <n v="370"/>
    <x v="39"/>
    <x v="3"/>
    <x v="0"/>
    <x v="24"/>
    <x v="5"/>
    <x v="23"/>
    <s v="110-370-4824"/>
    <s v="Governmental Activities"/>
    <s v="General Government"/>
    <x v="2"/>
    <x v="74"/>
    <n v="0"/>
    <n v="0"/>
    <n v="85"/>
    <n v="0"/>
    <n v="0"/>
    <n v="0"/>
    <n v="0"/>
    <n v="0"/>
    <n v="0"/>
    <n v="0"/>
    <n v="0"/>
    <n v="0"/>
    <n v="0"/>
    <n v="0"/>
    <m/>
  </r>
  <r>
    <x v="75"/>
    <x v="0"/>
    <n v="370"/>
    <x v="40"/>
    <x v="3"/>
    <x v="0"/>
    <x v="24"/>
    <x v="5"/>
    <x v="23"/>
    <s v="110-370-4825"/>
    <s v="Governmental Activities"/>
    <s v="Culture &amp; Recreation"/>
    <x v="2"/>
    <x v="75"/>
    <n v="0"/>
    <n v="0"/>
    <n v="0"/>
    <n v="1000"/>
    <n v="1000"/>
    <n v="1000"/>
    <n v="0"/>
    <n v="0"/>
    <n v="0"/>
    <n v="0"/>
    <n v="0"/>
    <n v="0"/>
    <n v="0"/>
    <n v="0"/>
    <m/>
  </r>
  <r>
    <x v="76"/>
    <x v="0"/>
    <n v="370"/>
    <x v="41"/>
    <x v="3"/>
    <x v="0"/>
    <x v="24"/>
    <x v="5"/>
    <x v="23"/>
    <s v="110-370-4849"/>
    <s v="General Revenues"/>
    <s v="Gain (Loss) Assets"/>
    <x v="1"/>
    <x v="76"/>
    <n v="0"/>
    <n v="0"/>
    <n v="0"/>
    <n v="75000"/>
    <n v="75000"/>
    <n v="75000"/>
    <n v="0"/>
    <n v="0"/>
    <n v="0"/>
    <n v="0"/>
    <n v="0"/>
    <n v="90000"/>
    <n v="418700"/>
    <n v="418700"/>
    <s v="$75,000 sale of 8 N Hyland St property; $343,700 sale of E Main St properties."/>
  </r>
  <r>
    <x v="77"/>
    <x v="0"/>
    <n v="370"/>
    <x v="42"/>
    <x v="3"/>
    <x v="0"/>
    <x v="19"/>
    <x v="5"/>
    <x v="23"/>
    <s v="110-370-9999"/>
    <s v="General Revenues"/>
    <s v="Gain (Loss) Assets"/>
    <x v="1"/>
    <x v="77"/>
    <n v="0"/>
    <n v="0"/>
    <n v="0"/>
    <n v="0"/>
    <n v="0"/>
    <n v="0"/>
    <n v="0"/>
    <n v="0"/>
    <n v="0"/>
    <n v="0"/>
    <n v="0"/>
    <n v="0"/>
    <n v="0"/>
    <n v="0"/>
    <m/>
  </r>
  <r>
    <x v="78"/>
    <x v="0"/>
    <n v="380"/>
    <x v="43"/>
    <x v="3"/>
    <x v="0"/>
    <x v="25"/>
    <x v="5"/>
    <x v="24"/>
    <s v="110-380-4865"/>
    <s v="Governmental Activities"/>
    <s v="Culture &amp; Recreation"/>
    <x v="3"/>
    <x v="78"/>
    <n v="0"/>
    <n v="0"/>
    <n v="6100"/>
    <n v="10000"/>
    <n v="10000"/>
    <n v="10000"/>
    <n v="12366"/>
    <n v="12366"/>
    <n v="6100"/>
    <n v="12366"/>
    <n v="6266"/>
    <n v="0"/>
    <n v="0"/>
    <n v="0"/>
    <m/>
  </r>
  <r>
    <x v="79"/>
    <x v="0"/>
    <n v="385"/>
    <x v="44"/>
    <x v="3"/>
    <x v="0"/>
    <x v="26"/>
    <x v="5"/>
    <x v="25"/>
    <s v="110-385-4893"/>
    <s v="General Revenues"/>
    <s v="Miscellaneous"/>
    <x v="1"/>
    <x v="79"/>
    <n v="0"/>
    <n v="0"/>
    <n v="0"/>
    <n v="0"/>
    <n v="0"/>
    <n v="0"/>
    <n v="5229"/>
    <n v="5229"/>
    <n v="5229"/>
    <n v="5581"/>
    <n v="352"/>
    <n v="0"/>
    <n v="0"/>
    <n v="0"/>
    <m/>
  </r>
  <r>
    <x v="80"/>
    <x v="0"/>
    <n v="385"/>
    <x v="45"/>
    <x v="3"/>
    <x v="0"/>
    <x v="26"/>
    <x v="5"/>
    <x v="25"/>
    <s v="110-385-4895"/>
    <s v="General Revenues"/>
    <s v="Miscellaneous"/>
    <x v="1"/>
    <x v="80"/>
    <n v="2629"/>
    <n v="227437"/>
    <n v="2262"/>
    <n v="2250"/>
    <n v="2250"/>
    <n v="2250"/>
    <n v="1044"/>
    <n v="1044"/>
    <n v="1392"/>
    <n v="1115"/>
    <n v="-277"/>
    <n v="2250"/>
    <n v="2250"/>
    <n v="2250"/>
    <m/>
  </r>
  <r>
    <x v="81"/>
    <x v="0"/>
    <n v="390"/>
    <x v="46"/>
    <x v="3"/>
    <x v="0"/>
    <x v="27"/>
    <x v="5"/>
    <x v="26"/>
    <s v="110-390-4912"/>
    <s v="General Revenues"/>
    <s v="Transfers"/>
    <x v="1"/>
    <x v="81"/>
    <n v="0"/>
    <n v="0"/>
    <n v="0"/>
    <n v="0"/>
    <n v="0"/>
    <n v="0"/>
    <n v="0"/>
    <n v="0"/>
    <n v="0"/>
    <n v="0"/>
    <n v="0"/>
    <n v="0"/>
    <n v="0"/>
    <n v="0"/>
    <m/>
  </r>
  <r>
    <x v="82"/>
    <x v="0"/>
    <n v="390"/>
    <x v="47"/>
    <x v="3"/>
    <x v="0"/>
    <x v="27"/>
    <x v="5"/>
    <x v="26"/>
    <s v="110-390-4914"/>
    <s v="General Revenues"/>
    <s v="Transfers"/>
    <x v="1"/>
    <x v="82"/>
    <n v="0"/>
    <n v="0"/>
    <n v="0"/>
    <n v="0"/>
    <n v="0"/>
    <n v="0"/>
    <n v="0"/>
    <n v="0"/>
    <n v="0"/>
    <n v="0"/>
    <n v="0"/>
    <n v="0"/>
    <n v="0"/>
    <n v="0"/>
    <m/>
  </r>
  <r>
    <x v="83"/>
    <x v="0"/>
    <n v="390"/>
    <x v="48"/>
    <x v="3"/>
    <x v="0"/>
    <x v="27"/>
    <x v="5"/>
    <x v="26"/>
    <s v="110-390-4917"/>
    <s v="General Revenues"/>
    <s v="Transfers"/>
    <x v="1"/>
    <x v="83"/>
    <n v="0"/>
    <n v="0"/>
    <n v="0"/>
    <n v="0"/>
    <n v="0"/>
    <n v="0"/>
    <n v="0"/>
    <n v="0"/>
    <n v="0"/>
    <n v="0"/>
    <n v="0"/>
    <n v="0"/>
    <n v="0"/>
    <n v="0"/>
    <m/>
  </r>
  <r>
    <x v="84"/>
    <x v="0"/>
    <n v="390"/>
    <x v="49"/>
    <x v="3"/>
    <x v="0"/>
    <x v="27"/>
    <x v="5"/>
    <x v="26"/>
    <s v="110-390-4950"/>
    <s v="Governmental Activities"/>
    <s v="Transfers"/>
    <x v="1"/>
    <x v="84"/>
    <n v="0"/>
    <n v="0"/>
    <n v="0"/>
    <n v="6051"/>
    <n v="6051"/>
    <n v="6051"/>
    <n v="6049"/>
    <n v="6049"/>
    <n v="6049"/>
    <n v="6049"/>
    <n v="0"/>
    <n v="6051"/>
    <n v="0"/>
    <n v="0"/>
    <m/>
  </r>
  <r>
    <x v="85"/>
    <x v="0"/>
    <n v="410"/>
    <x v="50"/>
    <x v="4"/>
    <x v="0"/>
    <x v="28"/>
    <x v="8"/>
    <x v="27"/>
    <s v="110-410-5110"/>
    <s v="Governmental Activities"/>
    <s v="General Government"/>
    <x v="5"/>
    <x v="85"/>
    <n v="11355"/>
    <n v="12826"/>
    <n v="17263"/>
    <n v="18000"/>
    <n v="18000"/>
    <n v="18000"/>
    <n v="14824"/>
    <n v="17657"/>
    <n v="19765.333333333332"/>
    <n v="18845"/>
    <n v="-920.33333333333212"/>
    <n v="13388"/>
    <n v="17850"/>
    <n v="17850"/>
    <m/>
  </r>
  <r>
    <x v="86"/>
    <x v="0"/>
    <n v="410"/>
    <x v="51"/>
    <x v="4"/>
    <x v="0"/>
    <x v="28"/>
    <x v="8"/>
    <x v="27"/>
    <s v="110-410-5112"/>
    <s v="Governmental Activities"/>
    <s v="General Government"/>
    <x v="5"/>
    <x v="86"/>
    <n v="0"/>
    <n v="0"/>
    <n v="0"/>
    <n v="0"/>
    <n v="0"/>
    <n v="0"/>
    <n v="0"/>
    <n v="0"/>
    <n v="0"/>
    <n v="0"/>
    <n v="0"/>
    <n v="0"/>
    <n v="0"/>
    <n v="0"/>
    <m/>
  </r>
  <r>
    <x v="87"/>
    <x v="0"/>
    <n v="410"/>
    <x v="52"/>
    <x v="4"/>
    <x v="0"/>
    <x v="28"/>
    <x v="8"/>
    <x v="27"/>
    <s v="110-410-5114"/>
    <s v="Governmental Activities"/>
    <s v="General Government"/>
    <x v="5"/>
    <x v="87"/>
    <n v="4794"/>
    <n v="5027"/>
    <n v="5275"/>
    <n v="5550"/>
    <n v="5550"/>
    <n v="5550"/>
    <n v="4393"/>
    <n v="5318"/>
    <n v="5857.333333333333"/>
    <n v="5676"/>
    <n v="-181.33333333333303"/>
    <n v="5828"/>
    <n v="5828"/>
    <n v="5828"/>
    <m/>
  </r>
  <r>
    <x v="88"/>
    <x v="0"/>
    <n v="410"/>
    <x v="53"/>
    <x v="4"/>
    <x v="0"/>
    <x v="28"/>
    <x v="8"/>
    <x v="27"/>
    <s v="110-410-5150"/>
    <s v="Governmental Activities"/>
    <s v="General Government"/>
    <x v="5"/>
    <x v="88"/>
    <n v="3125"/>
    <n v="5053"/>
    <n v="0"/>
    <n v="0"/>
    <n v="0"/>
    <n v="0"/>
    <n v="0"/>
    <n v="0"/>
    <n v="0"/>
    <n v="0"/>
    <n v="0"/>
    <n v="0"/>
    <n v="0"/>
    <n v="0"/>
    <m/>
  </r>
  <r>
    <x v="89"/>
    <x v="0"/>
    <n v="410"/>
    <x v="54"/>
    <x v="4"/>
    <x v="0"/>
    <x v="28"/>
    <x v="8"/>
    <x v="27"/>
    <s v="110-410-5152"/>
    <s v="Governmental Activities"/>
    <s v="General Government"/>
    <x v="5"/>
    <x v="89"/>
    <n v="1552"/>
    <n v="0"/>
    <n v="0"/>
    <n v="0"/>
    <n v="0"/>
    <n v="0"/>
    <n v="0"/>
    <n v="0"/>
    <n v="0"/>
    <n v="0"/>
    <n v="0"/>
    <n v="0"/>
    <n v="0"/>
    <n v="0"/>
    <m/>
  </r>
  <r>
    <x v="90"/>
    <x v="0"/>
    <n v="410"/>
    <x v="55"/>
    <x v="4"/>
    <x v="0"/>
    <x v="28"/>
    <x v="8"/>
    <x v="27"/>
    <s v="110-410-5154"/>
    <s v="Governmental Activities"/>
    <s v="General Government"/>
    <x v="5"/>
    <x v="90"/>
    <n v="1811"/>
    <n v="1968"/>
    <n v="0"/>
    <n v="0"/>
    <n v="0"/>
    <n v="0"/>
    <n v="0"/>
    <n v="0"/>
    <n v="0"/>
    <n v="0"/>
    <n v="0"/>
    <n v="0"/>
    <n v="0"/>
    <n v="0"/>
    <m/>
  </r>
  <r>
    <x v="91"/>
    <x v="0"/>
    <n v="410"/>
    <x v="56"/>
    <x v="4"/>
    <x v="0"/>
    <x v="28"/>
    <x v="8"/>
    <x v="27"/>
    <s v="110-410-5156"/>
    <s v="Governmental Activities"/>
    <s v="General Government"/>
    <x v="5"/>
    <x v="91"/>
    <n v="0"/>
    <n v="0"/>
    <n v="0"/>
    <n v="0"/>
    <n v="0"/>
    <n v="0"/>
    <n v="0"/>
    <n v="0"/>
    <n v="0"/>
    <n v="0"/>
    <n v="0"/>
    <n v="0"/>
    <n v="0"/>
    <n v="0"/>
    <m/>
  </r>
  <r>
    <x v="92"/>
    <x v="0"/>
    <n v="410"/>
    <x v="57"/>
    <x v="4"/>
    <x v="0"/>
    <x v="28"/>
    <x v="8"/>
    <x v="27"/>
    <s v="110-410-5158"/>
    <s v="Governmental Activities"/>
    <s v="General Government"/>
    <x v="5"/>
    <x v="92"/>
    <n v="800"/>
    <n v="938"/>
    <n v="1659"/>
    <n v="1991"/>
    <n v="1991"/>
    <n v="1991"/>
    <n v="1261"/>
    <n v="1608"/>
    <n v="1681.3333333333333"/>
    <n v="1717"/>
    <n v="35.666666666666742"/>
    <n v="2091"/>
    <n v="2195"/>
    <n v="2195"/>
    <m/>
  </r>
  <r>
    <x v="93"/>
    <x v="0"/>
    <n v="410"/>
    <x v="58"/>
    <x v="4"/>
    <x v="0"/>
    <x v="28"/>
    <x v="8"/>
    <x v="28"/>
    <s v="110-410-5220"/>
    <s v="Governmental Activities"/>
    <s v="General Government"/>
    <x v="5"/>
    <x v="93"/>
    <n v="671"/>
    <n v="1169"/>
    <n v="32"/>
    <n v="80"/>
    <n v="80"/>
    <n v="80"/>
    <n v="30"/>
    <n v="30"/>
    <n v="40"/>
    <n v="33"/>
    <n v="-7"/>
    <n v="84"/>
    <n v="84"/>
    <n v="84"/>
    <m/>
  </r>
  <r>
    <x v="94"/>
    <x v="0"/>
    <n v="410"/>
    <x v="59"/>
    <x v="4"/>
    <x v="0"/>
    <x v="28"/>
    <x v="8"/>
    <x v="29"/>
    <s v="110-410-5315"/>
    <s v="Governmental Activities"/>
    <s v="General Government"/>
    <x v="5"/>
    <x v="94"/>
    <n v="1844"/>
    <n v="1901"/>
    <n v="1854"/>
    <n v="1960"/>
    <n v="1960"/>
    <n v="1960"/>
    <n v="1569"/>
    <n v="1883"/>
    <n v="2092"/>
    <n v="2010"/>
    <n v="-82"/>
    <n v="1636"/>
    <n v="1978"/>
    <n v="1978"/>
    <m/>
  </r>
  <r>
    <x v="95"/>
    <x v="0"/>
    <n v="410"/>
    <x v="60"/>
    <x v="4"/>
    <x v="0"/>
    <x v="28"/>
    <x v="8"/>
    <x v="29"/>
    <s v="110-410-5320"/>
    <s v="Governmental Activities"/>
    <s v="General Government"/>
    <x v="5"/>
    <x v="95"/>
    <n v="567"/>
    <n v="491"/>
    <n v="189"/>
    <n v="455"/>
    <n v="455"/>
    <n v="1455"/>
    <n v="735"/>
    <n v="737"/>
    <n v="980"/>
    <n v="787"/>
    <n v="-193"/>
    <n v="88"/>
    <n v="457"/>
    <n v="457"/>
    <m/>
  </r>
  <r>
    <x v="96"/>
    <x v="0"/>
    <n v="410"/>
    <x v="61"/>
    <x v="4"/>
    <x v="0"/>
    <x v="28"/>
    <x v="8"/>
    <x v="29"/>
    <s v="110-410-5350"/>
    <s v="Governmental Activities"/>
    <s v="General Government"/>
    <x v="5"/>
    <x v="96"/>
    <n v="0"/>
    <n v="0"/>
    <n v="0"/>
    <n v="1750"/>
    <n v="1750"/>
    <n v="1750"/>
    <n v="0"/>
    <n v="0"/>
    <n v="1750"/>
    <n v="0"/>
    <n v="-1750"/>
    <n v="1428"/>
    <n v="1728"/>
    <n v="1728"/>
    <m/>
  </r>
  <r>
    <x v="97"/>
    <x v="0"/>
    <n v="410"/>
    <x v="62"/>
    <x v="4"/>
    <x v="0"/>
    <x v="28"/>
    <x v="8"/>
    <x v="30"/>
    <s v="110-410-5410"/>
    <s v="Governmental Activities"/>
    <s v="General Government"/>
    <x v="5"/>
    <x v="97"/>
    <n v="5271"/>
    <n v="4181"/>
    <n v="3773"/>
    <n v="3646"/>
    <n v="3646"/>
    <n v="3646"/>
    <n v="2602"/>
    <n v="2835"/>
    <n v="3469.333333333333"/>
    <n v="3026"/>
    <n v="-443.33333333333303"/>
    <n v="2654"/>
    <n v="3901"/>
    <n v="3901"/>
    <m/>
  </r>
  <r>
    <x v="98"/>
    <x v="0"/>
    <n v="410"/>
    <x v="63"/>
    <x v="4"/>
    <x v="0"/>
    <x v="28"/>
    <x v="8"/>
    <x v="30"/>
    <s v="110-410-5450"/>
    <s v="Governmental Activities"/>
    <s v="General Government"/>
    <x v="5"/>
    <x v="98"/>
    <n v="2767"/>
    <n v="2814"/>
    <n v="4180"/>
    <n v="4417"/>
    <n v="4417"/>
    <n v="4417"/>
    <n v="2937"/>
    <n v="3156"/>
    <n v="3916"/>
    <n v="3369"/>
    <n v="-547"/>
    <n v="4198"/>
    <n v="5095"/>
    <n v="5095"/>
    <m/>
  </r>
  <r>
    <x v="99"/>
    <x v="0"/>
    <n v="410"/>
    <x v="64"/>
    <x v="4"/>
    <x v="0"/>
    <x v="28"/>
    <x v="8"/>
    <x v="30"/>
    <s v="110-410-5910"/>
    <s v="Governmental Activities"/>
    <s v="General Government"/>
    <x v="5"/>
    <x v="99"/>
    <n v="0"/>
    <n v="3"/>
    <n v="0"/>
    <n v="0"/>
    <n v="0"/>
    <n v="0"/>
    <n v="0"/>
    <n v="0"/>
    <n v="0"/>
    <n v="0"/>
    <n v="0"/>
    <n v="0"/>
    <n v="0"/>
    <n v="0"/>
    <m/>
  </r>
  <r>
    <x v="100"/>
    <x v="0"/>
    <n v="410"/>
    <x v="65"/>
    <x v="4"/>
    <x v="0"/>
    <x v="28"/>
    <x v="9"/>
    <x v="31"/>
    <s v="110-410-6110"/>
    <s v="Governmental Activities"/>
    <s v="General Government"/>
    <x v="5"/>
    <x v="100"/>
    <n v="3900"/>
    <n v="4150"/>
    <n v="5235"/>
    <n v="3919"/>
    <n v="3919"/>
    <n v="5919"/>
    <n v="5436"/>
    <n v="5436"/>
    <n v="5436"/>
    <n v="5802"/>
    <n v="366"/>
    <n v="5436"/>
    <n v="5500"/>
    <n v="5500"/>
    <s v="Includes billed hours from contract accountant."/>
  </r>
  <r>
    <x v="101"/>
    <x v="0"/>
    <n v="410"/>
    <x v="66"/>
    <x v="4"/>
    <x v="0"/>
    <x v="28"/>
    <x v="9"/>
    <x v="31"/>
    <s v="110-410-6112"/>
    <s v="Governmental Activities"/>
    <s v="General Government"/>
    <x v="5"/>
    <x v="101"/>
    <n v="2170"/>
    <n v="5997"/>
    <n v="1656"/>
    <n v="2500"/>
    <n v="2500"/>
    <n v="4500"/>
    <n v="1382"/>
    <n v="2076"/>
    <n v="1842.6666666666665"/>
    <n v="2216"/>
    <n v="373.33333333333348"/>
    <n v="2500"/>
    <n v="2500"/>
    <n v="2500"/>
    <m/>
  </r>
  <r>
    <x v="102"/>
    <x v="0"/>
    <n v="410"/>
    <x v="67"/>
    <x v="4"/>
    <x v="0"/>
    <x v="28"/>
    <x v="9"/>
    <x v="31"/>
    <s v="110-410-6114"/>
    <s v="Governmental Activities"/>
    <s v="General Government"/>
    <x v="5"/>
    <x v="102"/>
    <n v="2256"/>
    <n v="3543"/>
    <n v="4397"/>
    <n v="5215"/>
    <n v="5215"/>
    <n v="6215"/>
    <n v="2842"/>
    <n v="3467"/>
    <n v="3789.333333333333"/>
    <n v="3701"/>
    <n v="-88.33333333333303"/>
    <n v="5215"/>
    <n v="6215"/>
    <n v="6215"/>
    <s v="Billed hours for contract accountant plus $1,000 for special finance projects."/>
  </r>
  <r>
    <x v="103"/>
    <x v="0"/>
    <n v="410"/>
    <x v="68"/>
    <x v="4"/>
    <x v="0"/>
    <x v="28"/>
    <x v="9"/>
    <x v="31"/>
    <s v="110-410-6122"/>
    <s v="Governmental Activities"/>
    <s v="General Government"/>
    <x v="5"/>
    <x v="103"/>
    <n v="2895"/>
    <n v="10406"/>
    <n v="11494"/>
    <n v="6304"/>
    <n v="6304"/>
    <n v="16304"/>
    <n v="10985"/>
    <n v="12075"/>
    <n v="14646.666666666666"/>
    <n v="12888"/>
    <n v="-1758.6666666666661"/>
    <n v="6777"/>
    <n v="12000"/>
    <n v="12000"/>
    <s v="LCOG IT services; Casselle customer suppport; Office 365 subscriptions, including email."/>
  </r>
  <r>
    <x v="104"/>
    <x v="0"/>
    <n v="410"/>
    <x v="69"/>
    <x v="4"/>
    <x v="0"/>
    <x v="28"/>
    <x v="9"/>
    <x v="31"/>
    <s v="110-410-6124"/>
    <s v="Governmental Activities"/>
    <s v="General Government"/>
    <x v="5"/>
    <x v="104"/>
    <n v="1872"/>
    <n v="2446"/>
    <n v="2013"/>
    <n v="2250"/>
    <n v="2250"/>
    <n v="2250"/>
    <n v="1332"/>
    <n v="1628"/>
    <n v="1776"/>
    <n v="1738"/>
    <n v="-38"/>
    <n v="2250"/>
    <n v="2250"/>
    <n v="2250"/>
    <m/>
  </r>
  <r>
    <x v="105"/>
    <x v="0"/>
    <n v="410"/>
    <x v="70"/>
    <x v="4"/>
    <x v="0"/>
    <x v="28"/>
    <x v="9"/>
    <x v="31"/>
    <s v="110-410-6128"/>
    <s v="Governmental Activities"/>
    <s v="General Government"/>
    <x v="5"/>
    <x v="105"/>
    <n v="99"/>
    <n v="6587"/>
    <n v="38988"/>
    <n v="2500"/>
    <n v="12500"/>
    <n v="14000"/>
    <n v="13111"/>
    <n v="15774"/>
    <n v="17481.333333333332"/>
    <n v="16835"/>
    <n v="-646.33333333333212"/>
    <n v="12500"/>
    <n v="12500"/>
    <n v="12500"/>
    <s v="Cleaning service; postage equipment."/>
  </r>
  <r>
    <x v="106"/>
    <x v="0"/>
    <n v="410"/>
    <x v="71"/>
    <x v="4"/>
    <x v="0"/>
    <x v="28"/>
    <x v="9"/>
    <x v="31"/>
    <s v="110-410-6132"/>
    <s v="Governmental Activities"/>
    <s v="General Government"/>
    <x v="5"/>
    <x v="106"/>
    <n v="0"/>
    <n v="0"/>
    <n v="0"/>
    <n v="0"/>
    <n v="0"/>
    <n v="0"/>
    <n v="0"/>
    <n v="0"/>
    <n v="0"/>
    <n v="0"/>
    <n v="0"/>
    <n v="0"/>
    <n v="0"/>
    <n v="0"/>
    <m/>
  </r>
  <r>
    <x v="107"/>
    <x v="0"/>
    <n v="410"/>
    <x v="72"/>
    <x v="4"/>
    <x v="0"/>
    <x v="28"/>
    <x v="9"/>
    <x v="31"/>
    <s v="110-410-6190"/>
    <s v="Governmental Activities"/>
    <s v="General Government"/>
    <x v="5"/>
    <x v="107"/>
    <n v="17452"/>
    <n v="0"/>
    <n v="0"/>
    <n v="0"/>
    <n v="0"/>
    <n v="0"/>
    <n v="0"/>
    <n v="0"/>
    <n v="0"/>
    <n v="0"/>
    <n v="0"/>
    <n v="0"/>
    <n v="0"/>
    <n v="0"/>
    <m/>
  </r>
  <r>
    <x v="108"/>
    <x v="0"/>
    <n v="410"/>
    <x v="73"/>
    <x v="4"/>
    <x v="0"/>
    <x v="28"/>
    <x v="9"/>
    <x v="31"/>
    <s v="110-410-6210"/>
    <s v="Governmental Activities"/>
    <s v="General Government"/>
    <x v="5"/>
    <x v="108"/>
    <n v="5731"/>
    <n v="5643"/>
    <n v="5968"/>
    <n v="6426"/>
    <n v="6426"/>
    <n v="6426"/>
    <n v="1440"/>
    <n v="1440"/>
    <n v="5900"/>
    <n v="1440"/>
    <n v="-4460"/>
    <n v="6426"/>
    <n v="6426"/>
    <n v="6426"/>
    <s v="Property and liability insurances."/>
  </r>
  <r>
    <x v="109"/>
    <x v="0"/>
    <n v="410"/>
    <x v="74"/>
    <x v="4"/>
    <x v="0"/>
    <x v="28"/>
    <x v="9"/>
    <x v="32"/>
    <s v="110-410-6220"/>
    <s v="Governmental Activities"/>
    <s v="General Government"/>
    <x v="5"/>
    <x v="109"/>
    <n v="3822"/>
    <n v="4432"/>
    <n v="2987"/>
    <n v="2600"/>
    <n v="2600"/>
    <n v="2600"/>
    <n v="2051"/>
    <n v="2391"/>
    <n v="2734.6666666666665"/>
    <n v="2552"/>
    <n v="-182.66666666666652"/>
    <n v="2600"/>
    <n v="1400"/>
    <n v="1400"/>
    <s v="$1,000 dues for LCOG."/>
  </r>
  <r>
    <x v="110"/>
    <x v="0"/>
    <n v="410"/>
    <x v="75"/>
    <x v="4"/>
    <x v="0"/>
    <x v="28"/>
    <x v="9"/>
    <x v="32"/>
    <s v="110-410-6222"/>
    <s v="Governmental Activities"/>
    <s v="General Government"/>
    <x v="5"/>
    <x v="110"/>
    <n v="0"/>
    <n v="0"/>
    <n v="0"/>
    <n v="1200"/>
    <n v="1200"/>
    <n v="1200"/>
    <n v="0"/>
    <n v="0"/>
    <n v="1200"/>
    <n v="0"/>
    <n v="-1200"/>
    <n v="1200"/>
    <n v="1200"/>
    <n v="1200"/>
    <s v="Printing for The Bridge"/>
  </r>
  <r>
    <x v="111"/>
    <x v="0"/>
    <n v="410"/>
    <x v="76"/>
    <x v="4"/>
    <x v="0"/>
    <x v="28"/>
    <x v="9"/>
    <x v="32"/>
    <s v="110-410-6226"/>
    <s v="Governmental Activities"/>
    <s v="General Government"/>
    <x v="5"/>
    <x v="111"/>
    <n v="261"/>
    <n v="623"/>
    <n v="433"/>
    <n v="725"/>
    <n v="725"/>
    <n v="725"/>
    <n v="306"/>
    <n v="381"/>
    <n v="408"/>
    <n v="407"/>
    <n v="-1"/>
    <n v="725"/>
    <n v="500"/>
    <n v="500"/>
    <s v="Recommended reduction."/>
  </r>
  <r>
    <x v="112"/>
    <x v="0"/>
    <n v="410"/>
    <x v="77"/>
    <x v="4"/>
    <x v="0"/>
    <x v="28"/>
    <x v="9"/>
    <x v="32"/>
    <s v="110-410-6228"/>
    <s v="Governmental Activities"/>
    <s v="General Government"/>
    <x v="5"/>
    <x v="112"/>
    <n v="423"/>
    <n v="0"/>
    <n v="0"/>
    <n v="1000"/>
    <n v="1000"/>
    <n v="1000"/>
    <n v="0"/>
    <n v="0"/>
    <n v="500"/>
    <n v="0"/>
    <n v="-500"/>
    <n v="1000"/>
    <n v="500"/>
    <n v="500"/>
    <s v="Recommended reduction."/>
  </r>
  <r>
    <x v="113"/>
    <x v="0"/>
    <n v="410"/>
    <x v="78"/>
    <x v="4"/>
    <x v="0"/>
    <x v="28"/>
    <x v="9"/>
    <x v="32"/>
    <s v="110-410-6230"/>
    <s v="Governmental Activities"/>
    <s v="General Government"/>
    <x v="5"/>
    <x v="113"/>
    <n v="991"/>
    <n v="1485"/>
    <n v="1746"/>
    <n v="1375"/>
    <n v="1375"/>
    <n v="1375"/>
    <n v="1249"/>
    <n v="1282"/>
    <n v="1665.3333333333333"/>
    <n v="1369"/>
    <n v="-296.33333333333326"/>
    <n v="1955"/>
    <n v="2000"/>
    <n v="2000"/>
    <m/>
  </r>
  <r>
    <x v="114"/>
    <x v="0"/>
    <n v="410"/>
    <x v="79"/>
    <x v="4"/>
    <x v="0"/>
    <x v="28"/>
    <x v="9"/>
    <x v="32"/>
    <s v="110-410-6234"/>
    <s v="Governmental Activities"/>
    <s v="General Government"/>
    <x v="5"/>
    <x v="114"/>
    <n v="243"/>
    <n v="719"/>
    <n v="861"/>
    <n v="1000"/>
    <n v="1000"/>
    <n v="1000"/>
    <n v="735"/>
    <n v="735"/>
    <n v="980"/>
    <n v="785"/>
    <n v="-195"/>
    <n v="1000"/>
    <n v="1000"/>
    <n v="1000"/>
    <m/>
  </r>
  <r>
    <x v="115"/>
    <x v="0"/>
    <n v="410"/>
    <x v="80"/>
    <x v="4"/>
    <x v="0"/>
    <x v="28"/>
    <x v="9"/>
    <x v="32"/>
    <s v="110-410-6238"/>
    <s v="Governmental Activities"/>
    <s v="General Government"/>
    <x v="5"/>
    <x v="115"/>
    <n v="2565"/>
    <n v="827"/>
    <n v="794"/>
    <n v="1000"/>
    <n v="1000"/>
    <n v="1000"/>
    <n v="368"/>
    <n v="440"/>
    <n v="490.66666666666663"/>
    <n v="470"/>
    <n v="-20.666666666666629"/>
    <n v="1000"/>
    <n v="1000"/>
    <n v="1000"/>
    <m/>
  </r>
  <r>
    <x v="116"/>
    <x v="0"/>
    <n v="410"/>
    <x v="81"/>
    <x v="4"/>
    <x v="0"/>
    <x v="28"/>
    <x v="9"/>
    <x v="32"/>
    <s v="110-410-6240"/>
    <s v="Governmental Activities"/>
    <s v="General Government"/>
    <x v="5"/>
    <x v="116"/>
    <n v="1483"/>
    <n v="2685"/>
    <n v="1973"/>
    <n v="2100"/>
    <n v="2100"/>
    <n v="6100"/>
    <n v="5700"/>
    <n v="5700"/>
    <n v="5700"/>
    <n v="5700"/>
    <n v="0"/>
    <n v="5700"/>
    <n v="5700"/>
    <n v="5700"/>
    <m/>
  </r>
  <r>
    <x v="117"/>
    <x v="0"/>
    <n v="410"/>
    <x v="82"/>
    <x v="4"/>
    <x v="0"/>
    <x v="28"/>
    <x v="9"/>
    <x v="32"/>
    <s v="110-410-6290"/>
    <s v="Governmental Activities"/>
    <s v="General Government"/>
    <x v="5"/>
    <x v="117"/>
    <n v="479"/>
    <n v="165"/>
    <n v="330"/>
    <n v="500"/>
    <n v="500"/>
    <n v="500"/>
    <n v="155"/>
    <n v="155"/>
    <n v="206.66666666666666"/>
    <n v="166"/>
    <n v="-40.666666666666657"/>
    <n v="500"/>
    <n v="500"/>
    <n v="500"/>
    <m/>
  </r>
  <r>
    <x v="118"/>
    <x v="0"/>
    <n v="410"/>
    <x v="83"/>
    <x v="4"/>
    <x v="0"/>
    <x v="28"/>
    <x v="9"/>
    <x v="33"/>
    <s v="110-410-6320"/>
    <s v="Governmental Activities"/>
    <s v="General Government"/>
    <x v="5"/>
    <x v="118"/>
    <n v="230"/>
    <n v="1662"/>
    <n v="0"/>
    <n v="1000"/>
    <n v="1000"/>
    <n v="1000"/>
    <n v="626"/>
    <n v="626"/>
    <n v="834.66666666666663"/>
    <n v="669"/>
    <n v="-165.66666666666663"/>
    <n v="1000"/>
    <n v="1000"/>
    <n v="1000"/>
    <s v="Note: need to add HVAC system and kitchenette installation."/>
  </r>
  <r>
    <x v="119"/>
    <x v="0"/>
    <n v="410"/>
    <x v="84"/>
    <x v="4"/>
    <x v="0"/>
    <x v="28"/>
    <x v="9"/>
    <x v="33"/>
    <s v="110-410-6324"/>
    <s v="Governmental Activities"/>
    <s v="General Government"/>
    <x v="5"/>
    <x v="119"/>
    <n v="0"/>
    <n v="57"/>
    <n v="29"/>
    <n v="100"/>
    <n v="100"/>
    <n v="100"/>
    <n v="30"/>
    <n v="30"/>
    <n v="40"/>
    <n v="33"/>
    <n v="-7"/>
    <n v="100"/>
    <n v="100"/>
    <n v="100"/>
    <s v="Fire extinguisher inspections and maintenance."/>
  </r>
  <r>
    <x v="120"/>
    <x v="0"/>
    <n v="410"/>
    <x v="85"/>
    <x v="4"/>
    <x v="0"/>
    <x v="28"/>
    <x v="9"/>
    <x v="33"/>
    <s v="110-410-6334"/>
    <s v="Governmental Activities"/>
    <s v="General Government"/>
    <x v="5"/>
    <x v="120"/>
    <n v="3998"/>
    <n v="1968"/>
    <n v="2264"/>
    <n v="2000"/>
    <n v="2000"/>
    <n v="2000"/>
    <n v="0"/>
    <n v="0"/>
    <n v="0"/>
    <n v="0"/>
    <n v="0"/>
    <n v="2000"/>
    <n v="2000"/>
    <n v="2000"/>
    <s v="Office equipment under $5,000."/>
  </r>
  <r>
    <x v="121"/>
    <x v="0"/>
    <n v="410"/>
    <x v="86"/>
    <x v="4"/>
    <x v="0"/>
    <x v="28"/>
    <x v="9"/>
    <x v="34"/>
    <s v="110-410-6420"/>
    <s v="Governmental Activities"/>
    <s v="General Government"/>
    <x v="5"/>
    <x v="121"/>
    <n v="385"/>
    <n v="373"/>
    <n v="1548"/>
    <n v="1325"/>
    <n v="1325"/>
    <n v="1825"/>
    <n v="1568"/>
    <n v="1680"/>
    <n v="2090.6666666666665"/>
    <n v="1793"/>
    <n v="-297.66666666666652"/>
    <n v="1398"/>
    <n v="1398"/>
    <n v="1398"/>
    <m/>
  </r>
  <r>
    <x v="122"/>
    <x v="0"/>
    <n v="410"/>
    <x v="87"/>
    <x v="4"/>
    <x v="0"/>
    <x v="28"/>
    <x v="9"/>
    <x v="34"/>
    <s v="110-410-6425"/>
    <s v="Governmental Activities"/>
    <s v="General Government"/>
    <x v="5"/>
    <x v="122"/>
    <n v="509"/>
    <n v="569"/>
    <n v="1082"/>
    <n v="825"/>
    <n v="825"/>
    <n v="1825"/>
    <n v="1171"/>
    <n v="1428"/>
    <n v="1561.3333333333333"/>
    <n v="1525"/>
    <n v="-36.333333333333258"/>
    <n v="825"/>
    <n v="825"/>
    <n v="825"/>
    <m/>
  </r>
  <r>
    <x v="123"/>
    <x v="0"/>
    <n v="410"/>
    <x v="88"/>
    <x v="4"/>
    <x v="0"/>
    <x v="28"/>
    <x v="9"/>
    <x v="34"/>
    <s v="110-410-6430"/>
    <s v="Governmental Activities"/>
    <s v="General Government"/>
    <x v="5"/>
    <x v="123"/>
    <n v="1734"/>
    <n v="2176"/>
    <n v="3059"/>
    <n v="2100"/>
    <n v="2100"/>
    <n v="2100"/>
    <n v="2773"/>
    <n v="3389"/>
    <n v="3697.333333333333"/>
    <n v="3617"/>
    <n v="-80.33333333333303"/>
    <n v="2100"/>
    <n v="2100"/>
    <n v="2100"/>
    <m/>
  </r>
  <r>
    <x v="124"/>
    <x v="0"/>
    <n v="410"/>
    <x v="89"/>
    <x v="4"/>
    <x v="0"/>
    <x v="28"/>
    <x v="9"/>
    <x v="34"/>
    <s v="110-410-6435"/>
    <s v="Governmental Activities"/>
    <s v="General Government"/>
    <x v="5"/>
    <x v="124"/>
    <n v="930"/>
    <n v="930"/>
    <n v="1088"/>
    <n v="685"/>
    <n v="685"/>
    <n v="2185"/>
    <n v="1442"/>
    <n v="1772"/>
    <n v="1922.6666666666665"/>
    <n v="1892"/>
    <n v="-30.666666666666515"/>
    <n v="1322"/>
    <n v="1322"/>
    <n v="1322"/>
    <m/>
  </r>
  <r>
    <x v="125"/>
    <x v="0"/>
    <n v="410"/>
    <x v="90"/>
    <x v="4"/>
    <x v="0"/>
    <x v="28"/>
    <x v="9"/>
    <x v="34"/>
    <s v="110-410-6440"/>
    <s v="Governmental Activities"/>
    <s v="General Government"/>
    <x v="5"/>
    <x v="125"/>
    <n v="2508"/>
    <n v="2580"/>
    <n v="2488"/>
    <n v="1875"/>
    <n v="1875"/>
    <n v="2375"/>
    <n v="1644"/>
    <n v="2004"/>
    <n v="2192"/>
    <n v="2139"/>
    <n v="-53"/>
    <n v="1875"/>
    <n v="1875"/>
    <n v="1875"/>
    <m/>
  </r>
  <r>
    <x v="126"/>
    <x v="0"/>
    <n v="410"/>
    <x v="91"/>
    <x v="4"/>
    <x v="0"/>
    <x v="28"/>
    <x v="9"/>
    <x v="34"/>
    <s v="110-410-6445"/>
    <s v="Governmental Activities"/>
    <s v="General Government"/>
    <x v="5"/>
    <x v="126"/>
    <n v="86"/>
    <n v="119"/>
    <n v="101"/>
    <n v="120"/>
    <n v="120"/>
    <n v="120"/>
    <n v="0"/>
    <n v="0"/>
    <n v="0"/>
    <n v="0"/>
    <n v="0"/>
    <n v="120"/>
    <n v="120"/>
    <n v="120"/>
    <m/>
  </r>
  <r>
    <x v="127"/>
    <x v="0"/>
    <n v="410"/>
    <x v="92"/>
    <x v="4"/>
    <x v="0"/>
    <x v="28"/>
    <x v="9"/>
    <x v="35"/>
    <s v="110-410-6510"/>
    <s v="Governmental Activities"/>
    <s v="General Government"/>
    <x v="5"/>
    <x v="127"/>
    <n v="780"/>
    <n v="2226"/>
    <n v="309"/>
    <n v="2000"/>
    <n v="2000"/>
    <n v="2000"/>
    <n v="107"/>
    <n v="107"/>
    <n v="142.66666666666666"/>
    <n v="115"/>
    <n v="-27.666666666666657"/>
    <n v="2000"/>
    <n v="2000"/>
    <n v="2000"/>
    <m/>
  </r>
  <r>
    <x v="128"/>
    <x v="0"/>
    <n v="410"/>
    <x v="93"/>
    <x v="4"/>
    <x v="0"/>
    <x v="28"/>
    <x v="9"/>
    <x v="35"/>
    <s v="110-410-6512"/>
    <s v="Governmental Activities"/>
    <s v="General Government"/>
    <x v="5"/>
    <x v="128"/>
    <n v="475"/>
    <n v="475"/>
    <n v="549"/>
    <n v="650"/>
    <n v="650"/>
    <n v="650"/>
    <n v="549"/>
    <n v="549"/>
    <n v="549"/>
    <n v="586"/>
    <n v="37"/>
    <n v="650"/>
    <n v="650"/>
    <n v="650"/>
    <m/>
  </r>
  <r>
    <x v="129"/>
    <x v="0"/>
    <n v="410"/>
    <x v="94"/>
    <x v="4"/>
    <x v="0"/>
    <x v="28"/>
    <x v="9"/>
    <x v="35"/>
    <s v="110-410-6514"/>
    <s v="Governmental Activities"/>
    <s v="General Government"/>
    <x v="5"/>
    <x v="129"/>
    <n v="0"/>
    <n v="0"/>
    <n v="0"/>
    <n v="0"/>
    <n v="0"/>
    <n v="0"/>
    <n v="0"/>
    <n v="0"/>
    <n v="0"/>
    <n v="0"/>
    <n v="0"/>
    <n v="0"/>
    <n v="0"/>
    <n v="0"/>
    <m/>
  </r>
  <r>
    <x v="130"/>
    <x v="0"/>
    <n v="410"/>
    <x v="95"/>
    <x v="4"/>
    <x v="0"/>
    <x v="28"/>
    <x v="9"/>
    <x v="36"/>
    <s v="110-410-6792"/>
    <s v="Governmental Activities"/>
    <s v="General Government"/>
    <x v="5"/>
    <x v="130"/>
    <n v="70"/>
    <n v="0"/>
    <n v="0"/>
    <n v="0"/>
    <n v="0"/>
    <n v="0"/>
    <n v="34"/>
    <n v="34"/>
    <n v="45.333333333333329"/>
    <n v="37"/>
    <n v="-8.3333333333333286"/>
    <n v="34"/>
    <n v="0"/>
    <n v="0"/>
    <m/>
  </r>
  <r>
    <x v="131"/>
    <x v="0"/>
    <n v="410"/>
    <x v="96"/>
    <x v="4"/>
    <x v="0"/>
    <x v="28"/>
    <x v="10"/>
    <x v="37"/>
    <s v="110-410-8225"/>
    <s v="Governmental Activities"/>
    <s v="General Government"/>
    <x v="0"/>
    <x v="9"/>
    <n v="0"/>
    <n v="297073"/>
    <n v="0"/>
    <n v="0"/>
    <n v="0"/>
    <n v="0"/>
    <n v="0"/>
    <n v="0"/>
    <n v="0"/>
    <n v="0"/>
    <n v="0"/>
    <n v="0"/>
    <n v="185700"/>
    <n v="185700"/>
    <s v="$140000 for building repairs/COVID response from American Rescue Act; $45,700 for ROW acquisition E Main St property."/>
  </r>
  <r>
    <x v="132"/>
    <x v="0"/>
    <n v="410"/>
    <x v="97"/>
    <x v="4"/>
    <x v="0"/>
    <x v="28"/>
    <x v="10"/>
    <x v="38"/>
    <s v="110-410-8320"/>
    <s v="Governmental Activities"/>
    <s v="General Government"/>
    <x v="0"/>
    <x v="131"/>
    <n v="0"/>
    <n v="6825"/>
    <n v="5925"/>
    <n v="0"/>
    <n v="0"/>
    <n v="0"/>
    <n v="0"/>
    <n v="0"/>
    <n v="0"/>
    <n v="0"/>
    <n v="0"/>
    <n v="0"/>
    <n v="0"/>
    <n v="0"/>
    <m/>
  </r>
  <r>
    <x v="133"/>
    <x v="0"/>
    <n v="410"/>
    <x v="98"/>
    <x v="4"/>
    <x v="0"/>
    <x v="28"/>
    <x v="10"/>
    <x v="39"/>
    <s v="110-410-8335"/>
    <s v="Governmental Activities"/>
    <s v="General Government"/>
    <x v="0"/>
    <x v="10"/>
    <n v="0"/>
    <n v="0"/>
    <n v="6777"/>
    <n v="0"/>
    <n v="0"/>
    <n v="400"/>
    <n v="383"/>
    <n v="383"/>
    <n v="510.66666666666663"/>
    <n v="383"/>
    <n v="-127.66666666666663"/>
    <n v="0"/>
    <n v="0"/>
    <n v="0"/>
    <m/>
  </r>
  <r>
    <x v="134"/>
    <x v="0"/>
    <n v="410"/>
    <x v="99"/>
    <x v="4"/>
    <x v="0"/>
    <x v="28"/>
    <x v="10"/>
    <x v="40"/>
    <s v="110-410-8425"/>
    <s v="Governmental Activities"/>
    <s v="General Government"/>
    <x v="0"/>
    <x v="11"/>
    <n v="0"/>
    <n v="0"/>
    <n v="0"/>
    <n v="0"/>
    <n v="0"/>
    <n v="0"/>
    <n v="0"/>
    <n v="0"/>
    <n v="0"/>
    <n v="0"/>
    <n v="0"/>
    <n v="0"/>
    <n v="0"/>
    <n v="0"/>
    <m/>
  </r>
  <r>
    <x v="135"/>
    <x v="0"/>
    <n v="420"/>
    <x v="50"/>
    <x v="4"/>
    <x v="0"/>
    <x v="29"/>
    <x v="8"/>
    <x v="27"/>
    <s v="110-420-5110"/>
    <s v="Governmental Activities"/>
    <s v="Culture &amp; Recreation"/>
    <x v="5"/>
    <x v="85"/>
    <n v="3785"/>
    <n v="4636"/>
    <n v="4316"/>
    <n v="4500"/>
    <n v="4500"/>
    <n v="4500"/>
    <n v="3706"/>
    <n v="4414"/>
    <n v="4941.333333333333"/>
    <n v="4711"/>
    <n v="-230.33333333333303"/>
    <n v="4463"/>
    <n v="4463"/>
    <n v="4463"/>
    <m/>
  </r>
  <r>
    <x v="136"/>
    <x v="0"/>
    <n v="420"/>
    <x v="53"/>
    <x v="4"/>
    <x v="0"/>
    <x v="29"/>
    <x v="8"/>
    <x v="27"/>
    <s v="110-420-5150"/>
    <s v="Governmental Activities"/>
    <s v="Culture &amp; Recreation"/>
    <x v="5"/>
    <x v="88"/>
    <n v="3125"/>
    <n v="3482"/>
    <n v="3443"/>
    <n v="3617"/>
    <n v="3617"/>
    <n v="3617"/>
    <n v="2862"/>
    <n v="3464"/>
    <n v="3816"/>
    <n v="3697"/>
    <n v="-119"/>
    <n v="3798"/>
    <n v="3798"/>
    <n v="3798"/>
    <m/>
  </r>
  <r>
    <x v="137"/>
    <x v="0"/>
    <n v="420"/>
    <x v="54"/>
    <x v="4"/>
    <x v="0"/>
    <x v="29"/>
    <x v="8"/>
    <x v="27"/>
    <s v="110-420-5152"/>
    <s v="Governmental Activities"/>
    <s v="Culture &amp; Recreation"/>
    <x v="5"/>
    <x v="89"/>
    <n v="1552"/>
    <n v="0"/>
    <n v="7324"/>
    <n v="8256"/>
    <n v="8256"/>
    <n v="8256"/>
    <n v="7371"/>
    <n v="8929"/>
    <n v="9828"/>
    <n v="9530"/>
    <n v="-298"/>
    <n v="4334"/>
    <n v="4551"/>
    <n v="4551"/>
    <m/>
  </r>
  <r>
    <x v="138"/>
    <x v="0"/>
    <n v="420"/>
    <x v="55"/>
    <x v="4"/>
    <x v="0"/>
    <x v="29"/>
    <x v="8"/>
    <x v="27"/>
    <s v="110-420-5154"/>
    <s v="Governmental Activities"/>
    <s v="Culture &amp; Recreation"/>
    <x v="5"/>
    <x v="90"/>
    <n v="1811"/>
    <n v="1968"/>
    <n v="0"/>
    <n v="0"/>
    <n v="0"/>
    <n v="0"/>
    <n v="0"/>
    <n v="0"/>
    <n v="0"/>
    <n v="0"/>
    <n v="0"/>
    <n v="4334"/>
    <n v="4551"/>
    <n v="4551"/>
    <m/>
  </r>
  <r>
    <x v="139"/>
    <x v="0"/>
    <n v="420"/>
    <x v="56"/>
    <x v="4"/>
    <x v="0"/>
    <x v="29"/>
    <x v="8"/>
    <x v="27"/>
    <s v="110-420-5156"/>
    <s v="Governmental Activities"/>
    <s v="Culture &amp; Recreation"/>
    <x v="5"/>
    <x v="132"/>
    <n v="0"/>
    <n v="0"/>
    <n v="0"/>
    <n v="2883"/>
    <n v="2883"/>
    <n v="2883"/>
    <n v="0"/>
    <n v="0"/>
    <n v="0"/>
    <n v="0"/>
    <n v="0"/>
    <n v="6048"/>
    <n v="3028"/>
    <n v="3028"/>
    <m/>
  </r>
  <r>
    <x v="140"/>
    <x v="0"/>
    <n v="420"/>
    <x v="57"/>
    <x v="4"/>
    <x v="0"/>
    <x v="29"/>
    <x v="8"/>
    <x v="27"/>
    <s v="110-420-5158"/>
    <s v="Governmental Activities"/>
    <s v="Culture &amp; Recreation"/>
    <x v="5"/>
    <x v="92"/>
    <n v="7198"/>
    <n v="7273"/>
    <n v="8292"/>
    <n v="9955"/>
    <n v="9955"/>
    <n v="9955"/>
    <n v="6306"/>
    <n v="8038"/>
    <n v="8408"/>
    <n v="8579"/>
    <n v="171"/>
    <n v="10453"/>
    <n v="10976"/>
    <n v="10976"/>
    <m/>
  </r>
  <r>
    <x v="141"/>
    <x v="0"/>
    <n v="420"/>
    <x v="58"/>
    <x v="4"/>
    <x v="0"/>
    <x v="29"/>
    <x v="8"/>
    <x v="28"/>
    <s v="110-420-5220"/>
    <s v="Governmental Activities"/>
    <s v="Culture &amp; Recreation"/>
    <x v="5"/>
    <x v="93"/>
    <n v="611"/>
    <n v="824"/>
    <n v="257"/>
    <n v="1027"/>
    <n v="1027"/>
    <n v="1027"/>
    <n v="394"/>
    <n v="431"/>
    <n v="525.33333333333326"/>
    <n v="460"/>
    <n v="-65.333333333333258"/>
    <n v="1409"/>
    <n v="1409"/>
    <n v="1409"/>
    <m/>
  </r>
  <r>
    <x v="142"/>
    <x v="0"/>
    <n v="420"/>
    <x v="59"/>
    <x v="4"/>
    <x v="0"/>
    <x v="29"/>
    <x v="8"/>
    <x v="29"/>
    <s v="110-420-5315"/>
    <s v="Governmental Activities"/>
    <s v="Culture &amp; Recreation"/>
    <x v="5"/>
    <x v="94"/>
    <n v="1384"/>
    <n v="1316"/>
    <n v="1808"/>
    <n v="2320"/>
    <n v="2320"/>
    <n v="2320"/>
    <n v="1579"/>
    <n v="1934"/>
    <n v="2105.333333333333"/>
    <n v="2065"/>
    <n v="-40.33333333333303"/>
    <n v="2666"/>
    <n v="2512"/>
    <n v="2512"/>
    <m/>
  </r>
  <r>
    <x v="143"/>
    <x v="0"/>
    <n v="420"/>
    <x v="60"/>
    <x v="4"/>
    <x v="0"/>
    <x v="29"/>
    <x v="8"/>
    <x v="29"/>
    <s v="110-420-5320"/>
    <s v="Governmental Activities"/>
    <s v="Culture &amp; Recreation"/>
    <x v="5"/>
    <x v="95"/>
    <n v="1113"/>
    <n v="856"/>
    <n v="736"/>
    <n v="660"/>
    <n v="660"/>
    <n v="660"/>
    <n v="1068"/>
    <n v="1070"/>
    <n v="1424"/>
    <n v="1142"/>
    <n v="-282"/>
    <n v="1373"/>
    <n v="1670"/>
    <n v="1670"/>
    <m/>
  </r>
  <r>
    <x v="144"/>
    <x v="0"/>
    <n v="420"/>
    <x v="61"/>
    <x v="4"/>
    <x v="0"/>
    <x v="29"/>
    <x v="8"/>
    <x v="29"/>
    <s v="110-420-5350"/>
    <s v="Governmental Activities"/>
    <s v="Culture &amp; Recreation"/>
    <x v="5"/>
    <x v="96"/>
    <n v="0"/>
    <n v="0"/>
    <n v="0"/>
    <n v="2000"/>
    <n v="2000"/>
    <n v="2000"/>
    <n v="0"/>
    <n v="0"/>
    <n v="0"/>
    <n v="0"/>
    <n v="0"/>
    <n v="2328"/>
    <n v="2328"/>
    <n v="2328"/>
    <m/>
  </r>
  <r>
    <x v="145"/>
    <x v="0"/>
    <n v="420"/>
    <x v="62"/>
    <x v="4"/>
    <x v="0"/>
    <x v="29"/>
    <x v="8"/>
    <x v="30"/>
    <s v="110-420-5410"/>
    <s v="Governmental Activities"/>
    <s v="Culture &amp; Recreation"/>
    <x v="5"/>
    <x v="97"/>
    <n v="2613"/>
    <n v="1934"/>
    <n v="4153"/>
    <n v="7770"/>
    <n v="7770"/>
    <n v="7770"/>
    <n v="3449"/>
    <n v="3975"/>
    <n v="4598.6666666666661"/>
    <n v="4243"/>
    <n v="-355.66666666666606"/>
    <n v="3434"/>
    <n v="4384"/>
    <n v="4384"/>
    <m/>
  </r>
  <r>
    <x v="146"/>
    <x v="0"/>
    <n v="420"/>
    <x v="63"/>
    <x v="4"/>
    <x v="0"/>
    <x v="29"/>
    <x v="8"/>
    <x v="30"/>
    <s v="110-420-5450"/>
    <s v="Governmental Activities"/>
    <s v="Culture &amp; Recreation"/>
    <x v="5"/>
    <x v="98"/>
    <n v="2074"/>
    <n v="1920"/>
    <n v="3910"/>
    <n v="5214"/>
    <n v="5214"/>
    <n v="5214"/>
    <n v="3409"/>
    <n v="4086"/>
    <n v="4545.333333333333"/>
    <n v="4361"/>
    <n v="-184.33333333333303"/>
    <n v="6841"/>
    <n v="6444"/>
    <n v="6444"/>
    <m/>
  </r>
  <r>
    <x v="147"/>
    <x v="0"/>
    <n v="420"/>
    <x v="64"/>
    <x v="4"/>
    <x v="0"/>
    <x v="29"/>
    <x v="8"/>
    <x v="41"/>
    <s v="110-420-5910"/>
    <s v="Governmental Activities"/>
    <s v="Culture &amp; Recreation"/>
    <x v="5"/>
    <x v="99"/>
    <n v="0"/>
    <n v="0"/>
    <n v="0"/>
    <n v="0"/>
    <n v="0"/>
    <n v="0"/>
    <n v="0"/>
    <n v="0"/>
    <n v="0"/>
    <n v="0"/>
    <n v="0"/>
    <n v="0"/>
    <n v="0"/>
    <n v="0"/>
    <m/>
  </r>
  <r>
    <x v="148"/>
    <x v="0"/>
    <n v="420"/>
    <x v="70"/>
    <x v="4"/>
    <x v="0"/>
    <x v="29"/>
    <x v="9"/>
    <x v="31"/>
    <s v="110-420-6128"/>
    <s v="Governmental Activities"/>
    <s v="Culture &amp; Recreation"/>
    <x v="5"/>
    <x v="105"/>
    <n v="2000"/>
    <n v="37202"/>
    <n v="14298"/>
    <n v="1000"/>
    <n v="41000"/>
    <n v="41000"/>
    <n v="27851"/>
    <n v="36195"/>
    <n v="37134.666666666664"/>
    <n v="38630"/>
    <n v="1495.3333333333358"/>
    <n v="0"/>
    <n v="20000"/>
    <n v="20000"/>
    <s v="Cleaning services for parks."/>
  </r>
  <r>
    <x v="149"/>
    <x v="0"/>
    <n v="420"/>
    <x v="73"/>
    <x v="4"/>
    <x v="0"/>
    <x v="29"/>
    <x v="9"/>
    <x v="31"/>
    <s v="110-420-6210"/>
    <s v="Governmental Activities"/>
    <s v="Culture &amp; Recreation"/>
    <x v="5"/>
    <x v="108"/>
    <n v="0"/>
    <n v="0"/>
    <n v="0"/>
    <n v="0"/>
    <n v="0"/>
    <n v="0"/>
    <n v="1861"/>
    <n v="1861"/>
    <n v="1861"/>
    <n v="1987"/>
    <n v="126"/>
    <n v="1861"/>
    <n v="1861"/>
    <n v="1861"/>
    <m/>
  </r>
  <r>
    <x v="150"/>
    <x v="0"/>
    <n v="420"/>
    <x v="79"/>
    <x v="4"/>
    <x v="0"/>
    <x v="29"/>
    <x v="9"/>
    <x v="32"/>
    <s v="110-420-6234"/>
    <s v="Governmental Activities"/>
    <s v="Culture &amp; Recreation"/>
    <x v="5"/>
    <x v="114"/>
    <n v="590"/>
    <n v="1499"/>
    <n v="5048"/>
    <n v="2000"/>
    <n v="2000"/>
    <n v="2000"/>
    <n v="1091"/>
    <n v="1612"/>
    <n v="1454.6666666666665"/>
    <n v="1721"/>
    <n v="266.33333333333348"/>
    <n v="2000"/>
    <n v="2000"/>
    <n v="2000"/>
    <m/>
  </r>
  <r>
    <x v="151"/>
    <x v="0"/>
    <n v="420"/>
    <x v="80"/>
    <x v="4"/>
    <x v="0"/>
    <x v="29"/>
    <x v="9"/>
    <x v="32"/>
    <s v="110-420-6238"/>
    <s v="Governmental Activities"/>
    <s v="Culture &amp; Recreation"/>
    <x v="5"/>
    <x v="115"/>
    <n v="0"/>
    <n v="0"/>
    <n v="0"/>
    <n v="0"/>
    <n v="0"/>
    <n v="0"/>
    <n v="4"/>
    <n v="4"/>
    <n v="5.333333333333333"/>
    <n v="5"/>
    <n v="-0.33333333333333304"/>
    <n v="4"/>
    <n v="4"/>
    <n v="4"/>
    <m/>
  </r>
  <r>
    <x v="152"/>
    <x v="0"/>
    <n v="420"/>
    <x v="82"/>
    <x v="4"/>
    <x v="0"/>
    <x v="29"/>
    <x v="9"/>
    <x v="32"/>
    <s v="110-420-6290"/>
    <s v="Governmental Activities"/>
    <s v="Culture &amp; Recreation"/>
    <x v="5"/>
    <x v="117"/>
    <n v="420"/>
    <n v="240"/>
    <n v="0"/>
    <n v="500"/>
    <n v="500"/>
    <n v="500"/>
    <n v="24"/>
    <n v="24"/>
    <n v="32"/>
    <n v="26"/>
    <n v="-6"/>
    <n v="500"/>
    <n v="500"/>
    <n v="500"/>
    <m/>
  </r>
  <r>
    <x v="153"/>
    <x v="0"/>
    <n v="420"/>
    <x v="83"/>
    <x v="4"/>
    <x v="0"/>
    <x v="29"/>
    <x v="9"/>
    <x v="33"/>
    <s v="110-420-6320"/>
    <s v="Governmental Activities"/>
    <s v="Culture &amp; Recreation"/>
    <x v="5"/>
    <x v="118"/>
    <n v="395"/>
    <n v="1513"/>
    <n v="968"/>
    <n v="2500"/>
    <n v="2500"/>
    <n v="2500"/>
    <n v="1295"/>
    <n v="1295"/>
    <n v="1726.6666666666665"/>
    <n v="1383"/>
    <n v="-343.66666666666652"/>
    <n v="3000"/>
    <n v="3000"/>
    <n v="3000"/>
    <s v="Recommended increase to cover vandalism remediation and painting."/>
  </r>
  <r>
    <x v="154"/>
    <x v="0"/>
    <n v="420"/>
    <x v="84"/>
    <x v="4"/>
    <x v="0"/>
    <x v="29"/>
    <x v="9"/>
    <x v="33"/>
    <s v="110-420-6324"/>
    <s v="Governmental Activities"/>
    <s v="Culture &amp; Recreation"/>
    <x v="5"/>
    <x v="119"/>
    <n v="541"/>
    <n v="1279"/>
    <n v="561"/>
    <n v="1000"/>
    <n v="1000"/>
    <n v="1000"/>
    <n v="88"/>
    <n v="1030"/>
    <n v="117.33333333333333"/>
    <n v="1100"/>
    <n v="982.66666666666663"/>
    <n v="2000"/>
    <n v="2000"/>
    <n v="2000"/>
    <s v="Recommended increase for mower and trimmer maintenance."/>
  </r>
  <r>
    <x v="155"/>
    <x v="0"/>
    <n v="420"/>
    <x v="100"/>
    <x v="4"/>
    <x v="0"/>
    <x v="29"/>
    <x v="9"/>
    <x v="33"/>
    <s v="110-420-6328"/>
    <s v="Governmental Activities"/>
    <s v="Culture &amp; Recreation"/>
    <x v="5"/>
    <x v="133"/>
    <n v="0"/>
    <n v="0"/>
    <n v="0"/>
    <n v="1000"/>
    <n v="1000"/>
    <n v="1000"/>
    <n v="0"/>
    <n v="0"/>
    <n v="0"/>
    <n v="0"/>
    <n v="0"/>
    <n v="1000"/>
    <n v="1000"/>
    <n v="1000"/>
    <m/>
  </r>
  <r>
    <x v="156"/>
    <x v="0"/>
    <n v="420"/>
    <x v="101"/>
    <x v="4"/>
    <x v="0"/>
    <x v="29"/>
    <x v="9"/>
    <x v="33"/>
    <s v="110-420-6330"/>
    <s v="Governmental Activities"/>
    <s v="Culture &amp; Recreation"/>
    <x v="5"/>
    <x v="134"/>
    <n v="1743"/>
    <n v="1314"/>
    <n v="12965"/>
    <n v="2000"/>
    <n v="2000"/>
    <n v="2000"/>
    <n v="46"/>
    <n v="2675"/>
    <n v="61.333333333333329"/>
    <n v="2855"/>
    <n v="2793.6666666666665"/>
    <n v="2000"/>
    <n v="2000"/>
    <n v="2000"/>
    <m/>
  </r>
  <r>
    <x v="157"/>
    <x v="0"/>
    <n v="420"/>
    <x v="85"/>
    <x v="4"/>
    <x v="0"/>
    <x v="29"/>
    <x v="9"/>
    <x v="33"/>
    <s v="110-420-6334"/>
    <s v="Governmental Activities"/>
    <s v="Culture &amp; Recreation"/>
    <x v="5"/>
    <x v="120"/>
    <n v="2007"/>
    <n v="1597"/>
    <n v="1753"/>
    <n v="1000"/>
    <n v="1000"/>
    <n v="1000"/>
    <n v="0"/>
    <n v="0"/>
    <n v="0"/>
    <n v="0"/>
    <n v="0"/>
    <n v="1000"/>
    <n v="1000"/>
    <n v="11000"/>
    <s v="6/8: Added $10,000 for decorations for parks"/>
  </r>
  <r>
    <x v="158"/>
    <x v="0"/>
    <n v="420"/>
    <x v="102"/>
    <x v="4"/>
    <x v="0"/>
    <x v="29"/>
    <x v="9"/>
    <x v="33"/>
    <s v="110-420-6339"/>
    <s v="Governmental Activities"/>
    <s v="Culture &amp; Recreation"/>
    <x v="5"/>
    <x v="135"/>
    <n v="0"/>
    <n v="0"/>
    <n v="0"/>
    <n v="2500"/>
    <n v="2500"/>
    <n v="2500"/>
    <n v="0"/>
    <n v="0"/>
    <n v="0"/>
    <n v="0"/>
    <n v="0"/>
    <n v="10000"/>
    <n v="10000"/>
    <n v="10000"/>
    <m/>
  </r>
  <r>
    <x v="159"/>
    <x v="0"/>
    <n v="420"/>
    <x v="86"/>
    <x v="4"/>
    <x v="0"/>
    <x v="29"/>
    <x v="9"/>
    <x v="34"/>
    <s v="110-420-6420"/>
    <s v="Governmental Activities"/>
    <s v="Culture &amp; Recreation"/>
    <x v="5"/>
    <x v="121"/>
    <n v="705"/>
    <n v="746"/>
    <n v="2386"/>
    <n v="3500"/>
    <n v="3500"/>
    <n v="3500"/>
    <n v="595"/>
    <n v="656"/>
    <n v="793.33333333333326"/>
    <n v="701"/>
    <n v="-92.333333333333258"/>
    <n v="35000"/>
    <n v="25000"/>
    <n v="25000"/>
    <s v="Estimated increase due to irrigation at parks."/>
  </r>
  <r>
    <x v="160"/>
    <x v="0"/>
    <n v="420"/>
    <x v="87"/>
    <x v="4"/>
    <x v="0"/>
    <x v="29"/>
    <x v="9"/>
    <x v="34"/>
    <s v="110-420-6425"/>
    <s v="Governmental Activities"/>
    <s v="Culture &amp; Recreation"/>
    <x v="5"/>
    <x v="122"/>
    <n v="1358"/>
    <n v="1401"/>
    <n v="1443"/>
    <n v="1500"/>
    <n v="1500"/>
    <n v="1500"/>
    <n v="1238"/>
    <n v="1362"/>
    <n v="1650.6666666666665"/>
    <n v="1454"/>
    <n v="-196.66666666666652"/>
    <n v="1650"/>
    <n v="1650"/>
    <n v="1650"/>
    <m/>
  </r>
  <r>
    <x v="161"/>
    <x v="0"/>
    <n v="420"/>
    <x v="88"/>
    <x v="4"/>
    <x v="0"/>
    <x v="29"/>
    <x v="9"/>
    <x v="34"/>
    <s v="110-420-6430"/>
    <s v="Governmental Activities"/>
    <s v="Culture &amp; Recreation"/>
    <x v="5"/>
    <x v="123"/>
    <n v="503"/>
    <n v="675"/>
    <n v="618"/>
    <n v="675"/>
    <n v="675"/>
    <n v="675"/>
    <n v="2743"/>
    <n v="3218"/>
    <n v="3657.333333333333"/>
    <n v="3435"/>
    <n v="-222.33333333333303"/>
    <n v="2129"/>
    <n v="2129"/>
    <n v="2129"/>
    <m/>
  </r>
  <r>
    <x v="162"/>
    <x v="0"/>
    <n v="420"/>
    <x v="91"/>
    <x v="4"/>
    <x v="0"/>
    <x v="29"/>
    <x v="9"/>
    <x v="34"/>
    <s v="110-420-6445"/>
    <s v="Governmental Activities"/>
    <s v="Culture &amp; Recreation"/>
    <x v="5"/>
    <x v="126"/>
    <n v="257"/>
    <n v="269"/>
    <n v="263"/>
    <n v="365"/>
    <n v="365"/>
    <n v="365"/>
    <n v="0"/>
    <n v="0"/>
    <n v="0"/>
    <n v="0"/>
    <n v="0"/>
    <n v="365"/>
    <n v="365"/>
    <n v="365"/>
    <m/>
  </r>
  <r>
    <x v="163"/>
    <x v="0"/>
    <n v="420"/>
    <x v="103"/>
    <x v="4"/>
    <x v="0"/>
    <x v="29"/>
    <x v="9"/>
    <x v="36"/>
    <s v="110-420-6710"/>
    <s v="Governmental Activities"/>
    <s v="Culture &amp; Recreation"/>
    <x v="5"/>
    <x v="136"/>
    <n v="1269"/>
    <n v="1685"/>
    <n v="1888"/>
    <n v="1500"/>
    <n v="1500"/>
    <n v="1500"/>
    <n v="1109"/>
    <n v="1428"/>
    <n v="1478.6666666666665"/>
    <n v="1525"/>
    <n v="46.333333333333485"/>
    <n v="1500"/>
    <n v="1500"/>
    <n v="1500"/>
    <m/>
  </r>
  <r>
    <x v="164"/>
    <x v="0"/>
    <n v="420"/>
    <x v="96"/>
    <x v="4"/>
    <x v="0"/>
    <x v="29"/>
    <x v="10"/>
    <x v="37"/>
    <s v="110-420-8225"/>
    <s v="Governmental Activities"/>
    <s v="Culture &amp; Recreation"/>
    <x v="0"/>
    <x v="9"/>
    <n v="0"/>
    <n v="0"/>
    <n v="1584"/>
    <n v="0"/>
    <n v="0"/>
    <n v="0"/>
    <n v="0"/>
    <n v="0"/>
    <n v="0"/>
    <n v="0"/>
    <n v="0"/>
    <n v="0"/>
    <n v="0"/>
    <n v="0"/>
    <m/>
  </r>
  <r>
    <x v="165"/>
    <x v="0"/>
    <n v="420"/>
    <x v="98"/>
    <x v="4"/>
    <x v="0"/>
    <x v="29"/>
    <x v="10"/>
    <x v="39"/>
    <s v="110-420-8335"/>
    <s v="Governmental Activities"/>
    <s v="Culture &amp; Recreation"/>
    <x v="0"/>
    <x v="10"/>
    <n v="0"/>
    <n v="0"/>
    <n v="0"/>
    <n v="0"/>
    <n v="0"/>
    <n v="0"/>
    <n v="0"/>
    <n v="0"/>
    <n v="0"/>
    <n v="0"/>
    <n v="0"/>
    <n v="0"/>
    <n v="0"/>
    <n v="0"/>
    <m/>
  </r>
  <r>
    <x v="166"/>
    <x v="0"/>
    <n v="420"/>
    <x v="99"/>
    <x v="4"/>
    <x v="0"/>
    <x v="29"/>
    <x v="10"/>
    <x v="40"/>
    <s v="110-420-8425"/>
    <s v="Governmental Activities"/>
    <s v="Culture &amp; Recreation"/>
    <x v="0"/>
    <x v="11"/>
    <n v="0"/>
    <n v="0"/>
    <n v="0"/>
    <n v="0"/>
    <n v="0"/>
    <n v="0"/>
    <n v="0"/>
    <n v="0"/>
    <n v="0"/>
    <n v="0"/>
    <n v="0"/>
    <n v="0"/>
    <n v="0"/>
    <n v="0"/>
    <m/>
  </r>
  <r>
    <x v="167"/>
    <x v="0"/>
    <n v="420"/>
    <x v="104"/>
    <x v="4"/>
    <x v="0"/>
    <x v="29"/>
    <x v="10"/>
    <x v="42"/>
    <s v="110-420-8520"/>
    <s v="Governmental Activities"/>
    <s v="Culture &amp; Recreation"/>
    <x v="0"/>
    <x v="137"/>
    <n v="0"/>
    <n v="420870"/>
    <n v="13901"/>
    <n v="554986"/>
    <n v="554986"/>
    <n v="439086"/>
    <n v="0"/>
    <n v="0"/>
    <n v="60000"/>
    <n v="5000"/>
    <n v="-60000"/>
    <n v="0"/>
    <n v="740000"/>
    <n v="740000"/>
    <s v="Irrigiation to be paid out of FY 2020 budget. $740,000 for Rolling Rock Park."/>
  </r>
  <r>
    <x v="168"/>
    <x v="0"/>
    <n v="430"/>
    <x v="105"/>
    <x v="4"/>
    <x v="0"/>
    <x v="30"/>
    <x v="9"/>
    <x v="31"/>
    <s v="110-430-6118"/>
    <s v="Governmental Activities"/>
    <s v="Public Safety"/>
    <x v="5"/>
    <x v="138"/>
    <n v="30200"/>
    <n v="27300"/>
    <n v="28123"/>
    <n v="29530"/>
    <n v="29530"/>
    <n v="32030"/>
    <n v="21726"/>
    <n v="26554"/>
    <n v="29530"/>
    <n v="28340"/>
    <n v="-1190"/>
    <n v="29530"/>
    <n v="29530"/>
    <n v="29530"/>
    <m/>
  </r>
  <r>
    <x v="169"/>
    <x v="0"/>
    <n v="430"/>
    <x v="85"/>
    <x v="4"/>
    <x v="0"/>
    <x v="30"/>
    <x v="9"/>
    <x v="33"/>
    <s v="110-430-6334"/>
    <s v="Governmental Activities"/>
    <s v="Public Safety"/>
    <x v="5"/>
    <x v="120"/>
    <n v="0"/>
    <n v="0"/>
    <n v="0"/>
    <n v="0"/>
    <n v="0"/>
    <n v="0"/>
    <n v="0"/>
    <n v="0"/>
    <n v="0"/>
    <n v="0"/>
    <n v="0"/>
    <n v="8000"/>
    <n v="0"/>
    <n v="0"/>
    <s v="Does not include patrol vehicle requested by City of Oakridge."/>
  </r>
  <r>
    <x v="170"/>
    <x v="0"/>
    <n v="440"/>
    <x v="50"/>
    <x v="4"/>
    <x v="0"/>
    <x v="31"/>
    <x v="8"/>
    <x v="27"/>
    <s v="110-440-5110"/>
    <s v="Governmental Activities"/>
    <s v="Community Development"/>
    <x v="5"/>
    <x v="85"/>
    <n v="7570"/>
    <n v="8374"/>
    <n v="4316"/>
    <n v="4500"/>
    <n v="4500"/>
    <n v="4500"/>
    <n v="3706"/>
    <n v="4414"/>
    <n v="4941.333333333333"/>
    <n v="4711"/>
    <n v="-230.33333333333303"/>
    <n v="4463"/>
    <n v="4463"/>
    <n v="4463"/>
    <m/>
  </r>
  <r>
    <x v="171"/>
    <x v="0"/>
    <n v="440"/>
    <x v="51"/>
    <x v="4"/>
    <x v="0"/>
    <x v="31"/>
    <x v="8"/>
    <x v="27"/>
    <s v="110-440-5112"/>
    <s v="Governmental Activities"/>
    <s v="Community Development"/>
    <x v="5"/>
    <x v="86"/>
    <n v="0"/>
    <n v="0"/>
    <n v="0"/>
    <n v="0"/>
    <n v="0"/>
    <n v="0"/>
    <n v="0"/>
    <n v="0"/>
    <n v="0"/>
    <n v="0"/>
    <n v="0"/>
    <n v="0"/>
    <n v="0"/>
    <n v="0"/>
    <m/>
  </r>
  <r>
    <x v="172"/>
    <x v="0"/>
    <n v="440"/>
    <x v="52"/>
    <x v="4"/>
    <x v="0"/>
    <x v="31"/>
    <x v="8"/>
    <x v="27"/>
    <s v="110-440-5114"/>
    <s v="Governmental Activities"/>
    <s v="Community Development"/>
    <x v="5"/>
    <x v="87"/>
    <n v="2397"/>
    <n v="2514"/>
    <n v="2638"/>
    <n v="0"/>
    <n v="0"/>
    <n v="0"/>
    <n v="110"/>
    <n v="110"/>
    <n v="146.66666666666666"/>
    <n v="118"/>
    <n v="-28.666666666666657"/>
    <n v="0"/>
    <n v="0"/>
    <n v="0"/>
    <m/>
  </r>
  <r>
    <x v="173"/>
    <x v="0"/>
    <n v="440"/>
    <x v="58"/>
    <x v="4"/>
    <x v="0"/>
    <x v="31"/>
    <x v="8"/>
    <x v="28"/>
    <s v="110-440-5220"/>
    <s v="Governmental Activities"/>
    <s v="Community Development"/>
    <x v="5"/>
    <x v="93"/>
    <n v="30"/>
    <n v="48"/>
    <n v="16"/>
    <n v="0"/>
    <n v="0"/>
    <n v="0"/>
    <n v="0"/>
    <n v="0"/>
    <n v="0"/>
    <n v="0"/>
    <n v="0"/>
    <n v="0"/>
    <n v="0"/>
    <n v="0"/>
    <m/>
  </r>
  <r>
    <x v="174"/>
    <x v="0"/>
    <n v="440"/>
    <x v="59"/>
    <x v="4"/>
    <x v="0"/>
    <x v="31"/>
    <x v="8"/>
    <x v="29"/>
    <s v="110-440-5315"/>
    <s v="Governmental Activities"/>
    <s v="Community Development"/>
    <x v="5"/>
    <x v="94"/>
    <n v="765"/>
    <n v="785"/>
    <n v="533"/>
    <n v="350"/>
    <n v="350"/>
    <n v="350"/>
    <n v="292"/>
    <n v="346"/>
    <n v="389.33333333333331"/>
    <n v="370"/>
    <n v="-19.333333333333314"/>
    <n v="341"/>
    <n v="341"/>
    <n v="341"/>
    <m/>
  </r>
  <r>
    <x v="175"/>
    <x v="0"/>
    <n v="440"/>
    <x v="60"/>
    <x v="4"/>
    <x v="0"/>
    <x v="31"/>
    <x v="8"/>
    <x v="29"/>
    <s v="110-440-5320"/>
    <s v="Governmental Activities"/>
    <s v="Community Development"/>
    <x v="5"/>
    <x v="95"/>
    <n v="44"/>
    <n v="17"/>
    <n v="62"/>
    <n v="75"/>
    <n v="75"/>
    <n v="75"/>
    <n v="121"/>
    <n v="121"/>
    <n v="161.33333333333331"/>
    <n v="130"/>
    <n v="-31.333333333333314"/>
    <n v="6"/>
    <n v="68"/>
    <n v="68"/>
    <m/>
  </r>
  <r>
    <x v="176"/>
    <x v="0"/>
    <n v="440"/>
    <x v="61"/>
    <x v="4"/>
    <x v="0"/>
    <x v="31"/>
    <x v="8"/>
    <x v="29"/>
    <s v="110-440-5350"/>
    <s v="Governmental Activities"/>
    <s v="Community Development"/>
    <x v="5"/>
    <x v="96"/>
    <n v="0"/>
    <n v="0"/>
    <n v="0"/>
    <n v="250"/>
    <n v="250"/>
    <n v="250"/>
    <n v="0"/>
    <n v="0"/>
    <n v="0"/>
    <n v="0"/>
    <n v="0"/>
    <n v="298"/>
    <n v="360"/>
    <n v="360"/>
    <m/>
  </r>
  <r>
    <x v="177"/>
    <x v="0"/>
    <n v="440"/>
    <x v="62"/>
    <x v="4"/>
    <x v="0"/>
    <x v="31"/>
    <x v="8"/>
    <x v="30"/>
    <s v="110-440-5410"/>
    <s v="Governmental Activities"/>
    <s v="Community Development"/>
    <x v="5"/>
    <x v="97"/>
    <n v="2095"/>
    <n v="1816"/>
    <n v="1427"/>
    <n v="495"/>
    <n v="495"/>
    <n v="495"/>
    <n v="315"/>
    <n v="305"/>
    <n v="420"/>
    <n v="326"/>
    <n v="-94"/>
    <n v="365"/>
    <n v="484"/>
    <n v="484"/>
    <m/>
  </r>
  <r>
    <x v="178"/>
    <x v="0"/>
    <n v="440"/>
    <x v="63"/>
    <x v="4"/>
    <x v="0"/>
    <x v="31"/>
    <x v="8"/>
    <x v="30"/>
    <s v="110-440-5450"/>
    <s v="Governmental Activities"/>
    <s v="Community Development"/>
    <x v="5"/>
    <x v="98"/>
    <n v="1150"/>
    <n v="1180"/>
    <n v="1201"/>
    <n v="795"/>
    <n v="795"/>
    <n v="795"/>
    <n v="508"/>
    <n v="508"/>
    <n v="677.33333333333326"/>
    <n v="543"/>
    <n v="-134.33333333333326"/>
    <n v="876"/>
    <n v="876"/>
    <n v="876"/>
    <m/>
  </r>
  <r>
    <x v="179"/>
    <x v="0"/>
    <n v="440"/>
    <x v="106"/>
    <x v="4"/>
    <x v="0"/>
    <x v="31"/>
    <x v="9"/>
    <x v="31"/>
    <s v="110-440-6116"/>
    <s v="Governmental Activities"/>
    <s v="Community Development"/>
    <x v="5"/>
    <x v="139"/>
    <n v="206"/>
    <n v="145"/>
    <n v="11174"/>
    <n v="1000"/>
    <n v="1000"/>
    <n v="61000"/>
    <n v="24233"/>
    <n v="31297"/>
    <n v="32310.666666666664"/>
    <n v="33402"/>
    <n v="1091.3333333333358"/>
    <n v="30000"/>
    <n v="20000"/>
    <n v="20000"/>
    <s v="Based on current trends and projected new development."/>
  </r>
  <r>
    <x v="180"/>
    <x v="0"/>
    <n v="440"/>
    <x v="70"/>
    <x v="4"/>
    <x v="0"/>
    <x v="31"/>
    <x v="9"/>
    <x v="31"/>
    <s v="110-440-6128"/>
    <s v="Governmental Activities"/>
    <s v="Community Development"/>
    <x v="5"/>
    <x v="105"/>
    <n v="33"/>
    <n v="23936"/>
    <n v="18679"/>
    <n v="7500"/>
    <n v="7500"/>
    <n v="12500"/>
    <n v="8719"/>
    <n v="8719"/>
    <n v="11625.333333333332"/>
    <n v="9306"/>
    <n v="-2319.3333333333321"/>
    <n v="10000"/>
    <n v="10000"/>
    <n v="10000"/>
    <s v="$7,500 for RAIN; $2,500 for legal services."/>
  </r>
  <r>
    <x v="181"/>
    <x v="0"/>
    <n v="440"/>
    <x v="74"/>
    <x v="4"/>
    <x v="0"/>
    <x v="31"/>
    <x v="9"/>
    <x v="32"/>
    <s v="110-440-6220"/>
    <s v="Governmental Activities"/>
    <s v="Community Development"/>
    <x v="5"/>
    <x v="109"/>
    <n v="0"/>
    <n v="0"/>
    <n v="0"/>
    <n v="100"/>
    <n v="100"/>
    <n v="100"/>
    <n v="0"/>
    <n v="0"/>
    <n v="0"/>
    <n v="0"/>
    <n v="0"/>
    <n v="100"/>
    <n v="100"/>
    <n v="100"/>
    <m/>
  </r>
  <r>
    <x v="182"/>
    <x v="0"/>
    <n v="440"/>
    <x v="76"/>
    <x v="4"/>
    <x v="0"/>
    <x v="31"/>
    <x v="9"/>
    <x v="32"/>
    <s v="110-440-6226"/>
    <s v="Governmental Activities"/>
    <s v="Community Development"/>
    <x v="5"/>
    <x v="111"/>
    <n v="0"/>
    <n v="0"/>
    <n v="45"/>
    <n v="175"/>
    <n v="175"/>
    <n v="175"/>
    <n v="100"/>
    <n v="125"/>
    <n v="133.33333333333331"/>
    <n v="134"/>
    <n v="0.66666666666668561"/>
    <n v="175"/>
    <n v="175"/>
    <n v="175"/>
    <m/>
  </r>
  <r>
    <x v="183"/>
    <x v="0"/>
    <n v="440"/>
    <x v="80"/>
    <x v="4"/>
    <x v="0"/>
    <x v="31"/>
    <x v="9"/>
    <x v="32"/>
    <s v="110-440-6238"/>
    <s v="Governmental Activities"/>
    <s v="Community Development"/>
    <x v="5"/>
    <x v="115"/>
    <n v="0"/>
    <n v="0"/>
    <n v="0"/>
    <n v="0"/>
    <n v="0"/>
    <n v="0"/>
    <n v="0"/>
    <n v="0"/>
    <n v="0"/>
    <n v="0"/>
    <n v="0"/>
    <n v="0"/>
    <n v="0"/>
    <n v="0"/>
    <m/>
  </r>
  <r>
    <x v="184"/>
    <x v="0"/>
    <n v="440"/>
    <x v="81"/>
    <x v="4"/>
    <x v="0"/>
    <x v="31"/>
    <x v="9"/>
    <x v="32"/>
    <s v="110-440-6240"/>
    <s v="Governmental Activities"/>
    <s v="Community Development"/>
    <x v="5"/>
    <x v="116"/>
    <n v="0"/>
    <n v="414"/>
    <n v="0"/>
    <n v="500"/>
    <n v="500"/>
    <n v="500"/>
    <n v="0"/>
    <n v="0"/>
    <n v="0"/>
    <n v="0"/>
    <n v="0"/>
    <n v="500"/>
    <n v="0"/>
    <n v="0"/>
    <m/>
  </r>
  <r>
    <x v="185"/>
    <x v="0"/>
    <n v="440"/>
    <x v="82"/>
    <x v="4"/>
    <x v="0"/>
    <x v="31"/>
    <x v="9"/>
    <x v="32"/>
    <s v="110-440-6290"/>
    <s v="Governmental Activities"/>
    <s v="Community Development"/>
    <x v="5"/>
    <x v="117"/>
    <n v="0"/>
    <n v="0"/>
    <n v="0"/>
    <n v="250"/>
    <n v="250"/>
    <n v="250"/>
    <n v="0"/>
    <n v="0"/>
    <n v="0"/>
    <n v="0"/>
    <n v="0"/>
    <n v="250"/>
    <n v="250"/>
    <n v="250"/>
    <m/>
  </r>
  <r>
    <x v="186"/>
    <x v="0"/>
    <n v="440"/>
    <x v="107"/>
    <x v="4"/>
    <x v="0"/>
    <x v="31"/>
    <x v="9"/>
    <x v="35"/>
    <s v="110-440-6522"/>
    <s v="Governmental Activities"/>
    <s v="Community Development"/>
    <x v="5"/>
    <x v="140"/>
    <n v="2147"/>
    <n v="8534"/>
    <n v="26733"/>
    <n v="15000"/>
    <n v="15000"/>
    <n v="27000"/>
    <n v="17748"/>
    <n v="23262"/>
    <n v="23664"/>
    <n v="24827"/>
    <n v="1163"/>
    <n v="17656"/>
    <n v="20000"/>
    <n v="20000"/>
    <s v="Civil West and LCOG planning services and engineering fees."/>
  </r>
  <r>
    <x v="187"/>
    <x v="0"/>
    <n v="440"/>
    <x v="108"/>
    <x v="4"/>
    <x v="0"/>
    <x v="31"/>
    <x v="9"/>
    <x v="35"/>
    <s v="110-440-6524"/>
    <s v="Governmental Activities"/>
    <s v="Community Development"/>
    <x v="5"/>
    <x v="141"/>
    <n v="23553"/>
    <n v="107637"/>
    <n v="29836"/>
    <n v="0"/>
    <n v="0"/>
    <n v="0"/>
    <n v="0"/>
    <n v="0"/>
    <n v="0"/>
    <n v="0"/>
    <n v="0"/>
    <n v="0"/>
    <n v="0"/>
    <n v="0"/>
    <m/>
  </r>
  <r>
    <x v="188"/>
    <x v="0"/>
    <n v="440"/>
    <x v="109"/>
    <x v="4"/>
    <x v="0"/>
    <x v="31"/>
    <x v="9"/>
    <x v="35"/>
    <s v="110-440-6525"/>
    <s v="Governmental Activities"/>
    <s v="Community Development"/>
    <x v="5"/>
    <x v="142"/>
    <n v="2740"/>
    <n v="13034"/>
    <n v="5405"/>
    <n v="0"/>
    <n v="0"/>
    <n v="0"/>
    <n v="0"/>
    <n v="0"/>
    <n v="0"/>
    <n v="0"/>
    <n v="0"/>
    <n v="0"/>
    <n v="0"/>
    <n v="0"/>
    <m/>
  </r>
  <r>
    <x v="189"/>
    <x v="0"/>
    <n v="440"/>
    <x v="96"/>
    <x v="4"/>
    <x v="0"/>
    <x v="31"/>
    <x v="10"/>
    <x v="37"/>
    <s v="110-440-8225"/>
    <s v="Governmental Activities"/>
    <s v="Community Development"/>
    <x v="0"/>
    <x v="9"/>
    <n v="0"/>
    <n v="0"/>
    <n v="0"/>
    <n v="0"/>
    <n v="310000"/>
    <n v="310000"/>
    <n v="311144"/>
    <n v="311144"/>
    <n v="0"/>
    <n v="311444"/>
    <n v="311444"/>
    <n v="0"/>
    <n v="10000"/>
    <n v="10000"/>
    <s v="House demolition and site prep for E Main St property."/>
  </r>
  <r>
    <x v="190"/>
    <x v="0"/>
    <n v="450"/>
    <x v="110"/>
    <x v="4"/>
    <x v="0"/>
    <x v="32"/>
    <x v="8"/>
    <x v="27"/>
    <s v="110-450-5130"/>
    <s v="Governmental Activities"/>
    <s v="Culture &amp; Recreation"/>
    <x v="5"/>
    <x v="143"/>
    <n v="0"/>
    <n v="0"/>
    <n v="0"/>
    <n v="12480"/>
    <n v="12480"/>
    <n v="12480"/>
    <n v="0"/>
    <n v="0"/>
    <n v="0"/>
    <n v="0"/>
    <n v="0"/>
    <n v="13104"/>
    <n v="16380"/>
    <n v="16380"/>
    <s v="Assumes librarian starts in November (66% of the year @ $15,600 annually)."/>
  </r>
  <r>
    <x v="191"/>
    <x v="0"/>
    <n v="450"/>
    <x v="56"/>
    <x v="4"/>
    <x v="0"/>
    <x v="32"/>
    <x v="8"/>
    <x v="27"/>
    <s v="110-450-5156"/>
    <s v="Governmental Activities"/>
    <s v="Culture &amp; Recreation"/>
    <x v="5"/>
    <x v="91"/>
    <n v="0"/>
    <n v="0"/>
    <n v="0"/>
    <n v="577"/>
    <n v="577"/>
    <n v="577"/>
    <n v="0"/>
    <n v="0"/>
    <n v="0"/>
    <n v="0"/>
    <n v="0"/>
    <n v="1210"/>
    <n v="606"/>
    <n v="606"/>
    <m/>
  </r>
  <r>
    <x v="192"/>
    <x v="0"/>
    <n v="450"/>
    <x v="57"/>
    <x v="4"/>
    <x v="0"/>
    <x v="32"/>
    <x v="8"/>
    <x v="27"/>
    <s v="110-450-5158"/>
    <s v="Governmental Activities"/>
    <s v="Culture &amp; Recreation"/>
    <x v="5"/>
    <x v="92"/>
    <n v="0"/>
    <n v="0"/>
    <n v="1659"/>
    <n v="1991"/>
    <n v="1991"/>
    <n v="1991"/>
    <n v="1261"/>
    <n v="1608"/>
    <n v="1681.3333333333333"/>
    <n v="1717"/>
    <n v="35.666666666666742"/>
    <n v="2090"/>
    <n v="2194"/>
    <n v="2194"/>
    <m/>
  </r>
  <r>
    <x v="193"/>
    <x v="0"/>
    <n v="450"/>
    <x v="59"/>
    <x v="4"/>
    <x v="0"/>
    <x v="32"/>
    <x v="8"/>
    <x v="29"/>
    <s v="110-450-5315"/>
    <s v="Governmental Activities"/>
    <s v="Culture &amp; Recreation"/>
    <x v="5"/>
    <x v="94"/>
    <n v="0"/>
    <n v="0"/>
    <n v="127"/>
    <n v="1155"/>
    <n v="1155"/>
    <n v="1155"/>
    <n v="97"/>
    <n v="123"/>
    <n v="129.33333333333331"/>
    <n v="132"/>
    <n v="2.6666666666666856"/>
    <n v="1254"/>
    <n v="1467"/>
    <n v="1467"/>
    <m/>
  </r>
  <r>
    <x v="194"/>
    <x v="0"/>
    <n v="450"/>
    <x v="60"/>
    <x v="4"/>
    <x v="0"/>
    <x v="32"/>
    <x v="8"/>
    <x v="29"/>
    <s v="110-450-5320"/>
    <s v="Governmental Activities"/>
    <s v="Culture &amp; Recreation"/>
    <x v="5"/>
    <x v="95"/>
    <n v="105"/>
    <n v="35"/>
    <n v="92"/>
    <n v="230"/>
    <n v="230"/>
    <n v="230"/>
    <n v="370"/>
    <n v="370"/>
    <n v="493.33333333333331"/>
    <n v="395"/>
    <n v="-98.333333333333314"/>
    <n v="92"/>
    <n v="326"/>
    <n v="326"/>
    <m/>
  </r>
  <r>
    <x v="195"/>
    <x v="0"/>
    <n v="450"/>
    <x v="61"/>
    <x v="4"/>
    <x v="0"/>
    <x v="32"/>
    <x v="8"/>
    <x v="29"/>
    <s v="110-450-5350"/>
    <s v="Governmental Activities"/>
    <s v="Culture &amp; Recreation"/>
    <x v="5"/>
    <x v="96"/>
    <n v="0"/>
    <n v="0"/>
    <n v="0"/>
    <n v="1000"/>
    <n v="1000"/>
    <n v="1000"/>
    <n v="0"/>
    <n v="0"/>
    <n v="0"/>
    <n v="0"/>
    <n v="0"/>
    <n v="1095"/>
    <n v="1323"/>
    <n v="1323"/>
    <m/>
  </r>
  <r>
    <x v="196"/>
    <x v="0"/>
    <n v="450"/>
    <x v="62"/>
    <x v="4"/>
    <x v="0"/>
    <x v="32"/>
    <x v="8"/>
    <x v="30"/>
    <s v="110-450-5410"/>
    <s v="Governmental Activities"/>
    <s v="Culture &amp; Recreation"/>
    <x v="5"/>
    <x v="97"/>
    <n v="0"/>
    <n v="0"/>
    <n v="0"/>
    <n v="750"/>
    <n v="750"/>
    <n v="750"/>
    <n v="0"/>
    <n v="0"/>
    <n v="0"/>
    <n v="0"/>
    <n v="0"/>
    <n v="1823"/>
    <n v="4833"/>
    <n v="4833"/>
    <m/>
  </r>
  <r>
    <x v="197"/>
    <x v="0"/>
    <n v="450"/>
    <x v="63"/>
    <x v="4"/>
    <x v="0"/>
    <x v="32"/>
    <x v="8"/>
    <x v="30"/>
    <s v="110-450-5450"/>
    <s v="Governmental Activities"/>
    <s v="Culture &amp; Recreation"/>
    <x v="5"/>
    <x v="98"/>
    <n v="0"/>
    <n v="0"/>
    <n v="286"/>
    <n v="2595"/>
    <n v="2595"/>
    <n v="2595"/>
    <n v="217"/>
    <n v="277"/>
    <n v="289.33333333333331"/>
    <n v="296"/>
    <n v="6.6666666666666856"/>
    <n v="3220"/>
    <n v="3764"/>
    <n v="3764"/>
    <m/>
  </r>
  <r>
    <x v="198"/>
    <x v="0"/>
    <n v="450"/>
    <x v="68"/>
    <x v="4"/>
    <x v="0"/>
    <x v="32"/>
    <x v="9"/>
    <x v="31"/>
    <s v="110-450-6122"/>
    <s v="Governmental Activities"/>
    <s v="Culture &amp; Recreation"/>
    <x v="5"/>
    <x v="103"/>
    <n v="1049"/>
    <n v="600"/>
    <n v="479"/>
    <n v="1460"/>
    <n v="1460"/>
    <n v="1460"/>
    <n v="189"/>
    <n v="474"/>
    <n v="252"/>
    <n v="506"/>
    <n v="254"/>
    <n v="1460"/>
    <n v="1460"/>
    <n v="1460"/>
    <m/>
  </r>
  <r>
    <x v="199"/>
    <x v="0"/>
    <n v="450"/>
    <x v="70"/>
    <x v="4"/>
    <x v="0"/>
    <x v="32"/>
    <x v="9"/>
    <x v="31"/>
    <s v="110-450-6128"/>
    <s v="Governmental Activities"/>
    <s v="Culture &amp; Recreation"/>
    <x v="5"/>
    <x v="105"/>
    <n v="0"/>
    <n v="0"/>
    <n v="250"/>
    <n v="500"/>
    <n v="500"/>
    <n v="500"/>
    <n v="0"/>
    <n v="0"/>
    <n v="0"/>
    <n v="0"/>
    <n v="0"/>
    <n v="500"/>
    <n v="500"/>
    <n v="500"/>
    <m/>
  </r>
  <r>
    <x v="200"/>
    <x v="0"/>
    <n v="450"/>
    <x v="76"/>
    <x v="4"/>
    <x v="0"/>
    <x v="32"/>
    <x v="9"/>
    <x v="32"/>
    <s v="110-450-6226"/>
    <s v="Governmental Activities"/>
    <s v="Culture &amp; Recreation"/>
    <x v="5"/>
    <x v="111"/>
    <n v="0"/>
    <n v="0"/>
    <n v="4"/>
    <n v="50"/>
    <n v="50"/>
    <n v="50"/>
    <n v="20"/>
    <n v="25"/>
    <n v="26.666666666666664"/>
    <n v="27"/>
    <n v="0.3333333333333357"/>
    <n v="50"/>
    <n v="50"/>
    <n v="50"/>
    <m/>
  </r>
  <r>
    <x v="201"/>
    <x v="0"/>
    <n v="450"/>
    <x v="78"/>
    <x v="4"/>
    <x v="0"/>
    <x v="32"/>
    <x v="9"/>
    <x v="32"/>
    <s v="110-450-6230"/>
    <s v="Governmental Activities"/>
    <s v="Culture &amp; Recreation"/>
    <x v="5"/>
    <x v="113"/>
    <n v="380"/>
    <n v="156"/>
    <n v="0"/>
    <n v="500"/>
    <n v="500"/>
    <n v="500"/>
    <n v="0"/>
    <n v="0"/>
    <n v="0"/>
    <n v="0"/>
    <n v="0"/>
    <n v="500"/>
    <n v="500"/>
    <n v="500"/>
    <m/>
  </r>
  <r>
    <x v="202"/>
    <x v="0"/>
    <n v="450"/>
    <x v="79"/>
    <x v="4"/>
    <x v="0"/>
    <x v="32"/>
    <x v="9"/>
    <x v="32"/>
    <s v="110-450-6234"/>
    <s v="Governmental Activities"/>
    <s v="Culture &amp; Recreation"/>
    <x v="5"/>
    <x v="114"/>
    <n v="360"/>
    <n v="329"/>
    <n v="0"/>
    <n v="1500"/>
    <n v="1500"/>
    <n v="1500"/>
    <n v="0"/>
    <n v="0"/>
    <n v="0"/>
    <n v="0"/>
    <n v="0"/>
    <n v="1500"/>
    <n v="1500"/>
    <n v="1500"/>
    <m/>
  </r>
  <r>
    <x v="203"/>
    <x v="0"/>
    <n v="450"/>
    <x v="80"/>
    <x v="4"/>
    <x v="0"/>
    <x v="32"/>
    <x v="9"/>
    <x v="32"/>
    <s v="110-450-6238"/>
    <s v="Governmental Activities"/>
    <s v="Culture &amp; Recreation"/>
    <x v="5"/>
    <x v="115"/>
    <n v="0"/>
    <n v="0"/>
    <n v="0"/>
    <n v="0"/>
    <n v="0"/>
    <n v="0"/>
    <n v="1"/>
    <n v="1"/>
    <n v="1.3333333333333333"/>
    <n v="2"/>
    <n v="0.66666666666666674"/>
    <n v="1"/>
    <n v="1"/>
    <n v="1"/>
    <m/>
  </r>
  <r>
    <x v="204"/>
    <x v="0"/>
    <n v="450"/>
    <x v="82"/>
    <x v="4"/>
    <x v="0"/>
    <x v="32"/>
    <x v="9"/>
    <x v="32"/>
    <s v="110-450-6290"/>
    <s v="Governmental Activities"/>
    <s v="Culture &amp; Recreation"/>
    <x v="5"/>
    <x v="117"/>
    <n v="282"/>
    <n v="0"/>
    <n v="14"/>
    <n v="250"/>
    <n v="250"/>
    <n v="250"/>
    <n v="0"/>
    <n v="0"/>
    <n v="0"/>
    <n v="0"/>
    <n v="0"/>
    <n v="250"/>
    <n v="250"/>
    <n v="250"/>
    <m/>
  </r>
  <r>
    <x v="205"/>
    <x v="0"/>
    <n v="450"/>
    <x v="83"/>
    <x v="4"/>
    <x v="0"/>
    <x v="32"/>
    <x v="9"/>
    <x v="33"/>
    <s v="110-450-6320"/>
    <s v="Governmental Activities"/>
    <s v="Culture &amp; Recreation"/>
    <x v="5"/>
    <x v="118"/>
    <n v="0"/>
    <n v="0"/>
    <n v="2100"/>
    <n v="500"/>
    <n v="500"/>
    <n v="500"/>
    <n v="1656"/>
    <n v="1656"/>
    <n v="1656"/>
    <n v="1768"/>
    <n v="112"/>
    <n v="1656"/>
    <n v="1656"/>
    <n v="1656"/>
    <m/>
  </r>
  <r>
    <x v="206"/>
    <x v="0"/>
    <n v="450"/>
    <x v="85"/>
    <x v="4"/>
    <x v="0"/>
    <x v="32"/>
    <x v="9"/>
    <x v="33"/>
    <s v="110-450-6334"/>
    <s v="Governmental Activities"/>
    <s v="Culture &amp; Recreation"/>
    <x v="5"/>
    <x v="120"/>
    <n v="2672"/>
    <n v="0"/>
    <n v="80"/>
    <n v="0"/>
    <n v="0"/>
    <n v="0"/>
    <n v="0"/>
    <n v="0"/>
    <n v="0"/>
    <n v="0"/>
    <n v="0"/>
    <n v="0"/>
    <n v="0"/>
    <n v="0"/>
    <m/>
  </r>
  <r>
    <x v="207"/>
    <x v="0"/>
    <n v="450"/>
    <x v="86"/>
    <x v="4"/>
    <x v="0"/>
    <x v="32"/>
    <x v="9"/>
    <x v="34"/>
    <s v="110-450-6420"/>
    <s v="Governmental Activities"/>
    <s v="Culture &amp; Recreation"/>
    <x v="5"/>
    <x v="121"/>
    <n v="128"/>
    <n v="106"/>
    <n v="516"/>
    <n v="950"/>
    <n v="950"/>
    <n v="950"/>
    <n v="82"/>
    <n v="90"/>
    <n v="109.33333333333333"/>
    <n v="97"/>
    <n v="-12.333333333333329"/>
    <n v="950"/>
    <n v="950"/>
    <n v="950"/>
    <m/>
  </r>
  <r>
    <x v="208"/>
    <x v="0"/>
    <n v="450"/>
    <x v="87"/>
    <x v="4"/>
    <x v="0"/>
    <x v="32"/>
    <x v="9"/>
    <x v="34"/>
    <s v="110-450-6425"/>
    <s v="Governmental Activities"/>
    <s v="Culture &amp; Recreation"/>
    <x v="5"/>
    <x v="122"/>
    <n v="170"/>
    <n v="190"/>
    <n v="361"/>
    <n v="750"/>
    <n v="750"/>
    <n v="750"/>
    <n v="155"/>
    <n v="170"/>
    <n v="206.66666666666666"/>
    <n v="182"/>
    <n v="-24.666666666666657"/>
    <n v="750"/>
    <n v="750"/>
    <n v="750"/>
    <m/>
  </r>
  <r>
    <x v="209"/>
    <x v="0"/>
    <n v="450"/>
    <x v="88"/>
    <x v="4"/>
    <x v="0"/>
    <x v="32"/>
    <x v="9"/>
    <x v="34"/>
    <s v="110-450-6430"/>
    <s v="Governmental Activities"/>
    <s v="Culture &amp; Recreation"/>
    <x v="5"/>
    <x v="123"/>
    <n v="578"/>
    <n v="725"/>
    <n v="1020"/>
    <n v="2400"/>
    <n v="2400"/>
    <n v="2400"/>
    <n v="386"/>
    <n v="476"/>
    <n v="514.66666666666663"/>
    <n v="509"/>
    <n v="-5.6666666666666288"/>
    <n v="2400"/>
    <n v="2400"/>
    <n v="2400"/>
    <m/>
  </r>
  <r>
    <x v="210"/>
    <x v="0"/>
    <n v="450"/>
    <x v="89"/>
    <x v="4"/>
    <x v="0"/>
    <x v="32"/>
    <x v="9"/>
    <x v="34"/>
    <s v="110-450-6435"/>
    <s v="Governmental Activities"/>
    <s v="Culture &amp; Recreation"/>
    <x v="5"/>
    <x v="124"/>
    <n v="930"/>
    <n v="930"/>
    <n v="1547"/>
    <n v="780"/>
    <n v="780"/>
    <n v="780"/>
    <n v="416"/>
    <n v="509"/>
    <n v="554.66666666666663"/>
    <n v="544"/>
    <n v="-10.666666666666629"/>
    <n v="780"/>
    <n v="780"/>
    <n v="780"/>
    <m/>
  </r>
  <r>
    <x v="211"/>
    <x v="0"/>
    <n v="450"/>
    <x v="90"/>
    <x v="4"/>
    <x v="0"/>
    <x v="32"/>
    <x v="9"/>
    <x v="34"/>
    <s v="110-450-6440"/>
    <s v="Governmental Activities"/>
    <s v="Culture &amp; Recreation"/>
    <x v="5"/>
    <x v="125"/>
    <n v="0"/>
    <n v="0"/>
    <n v="0"/>
    <n v="350"/>
    <n v="350"/>
    <n v="350"/>
    <n v="271"/>
    <n v="339"/>
    <n v="361.33333333333331"/>
    <n v="362"/>
    <n v="0.66666666666668561"/>
    <n v="350"/>
    <n v="350"/>
    <n v="350"/>
    <m/>
  </r>
  <r>
    <x v="212"/>
    <x v="0"/>
    <n v="450"/>
    <x v="91"/>
    <x v="4"/>
    <x v="0"/>
    <x v="32"/>
    <x v="9"/>
    <x v="34"/>
    <s v="110-450-6445"/>
    <s v="Governmental Activities"/>
    <s v="Culture &amp; Recreation"/>
    <x v="5"/>
    <x v="126"/>
    <n v="86"/>
    <n v="97"/>
    <n v="101"/>
    <n v="525"/>
    <n v="525"/>
    <n v="525"/>
    <n v="0"/>
    <n v="0"/>
    <n v="0"/>
    <n v="0"/>
    <n v="0"/>
    <n v="525"/>
    <n v="525"/>
    <n v="525"/>
    <m/>
  </r>
  <r>
    <x v="213"/>
    <x v="0"/>
    <n v="450"/>
    <x v="111"/>
    <x v="4"/>
    <x v="0"/>
    <x v="32"/>
    <x v="9"/>
    <x v="35"/>
    <s v="110-450-6530"/>
    <s v="Governmental Activities"/>
    <s v="Culture &amp; Recreation"/>
    <x v="5"/>
    <x v="144"/>
    <n v="1050"/>
    <n v="740"/>
    <n v="0"/>
    <n v="1000"/>
    <n v="1000"/>
    <n v="1000"/>
    <n v="0"/>
    <n v="0"/>
    <n v="0"/>
    <n v="0"/>
    <n v="0"/>
    <n v="1000"/>
    <n v="1000"/>
    <n v="1000"/>
    <m/>
  </r>
  <r>
    <x v="214"/>
    <x v="0"/>
    <n v="450"/>
    <x v="96"/>
    <x v="4"/>
    <x v="0"/>
    <x v="32"/>
    <x v="10"/>
    <x v="37"/>
    <s v="110-450-8225"/>
    <s v="Governmental Activities"/>
    <s v="Culture &amp; Recreation"/>
    <x v="0"/>
    <x v="9"/>
    <n v="0"/>
    <n v="0"/>
    <n v="0"/>
    <n v="301470"/>
    <n v="301470"/>
    <n v="301470"/>
    <n v="0"/>
    <n v="0"/>
    <n v="20000"/>
    <n v="20000"/>
    <n v="-20000"/>
    <n v="327117"/>
    <n v="307115"/>
    <n v="307115"/>
    <s v="Original estimate of $284,450 times 115% minus $20,000 in architect fees from FY 2021."/>
  </r>
  <r>
    <x v="215"/>
    <x v="0"/>
    <n v="450"/>
    <x v="98"/>
    <x v="4"/>
    <x v="0"/>
    <x v="32"/>
    <x v="10"/>
    <x v="39"/>
    <s v="110-450-8335"/>
    <s v="Governmental Activities"/>
    <s v="Culture &amp; Recreation"/>
    <x v="0"/>
    <x v="10"/>
    <n v="0"/>
    <n v="0"/>
    <n v="0"/>
    <n v="0"/>
    <n v="0"/>
    <n v="0"/>
    <n v="0"/>
    <n v="0"/>
    <n v="0"/>
    <n v="0"/>
    <n v="0"/>
    <n v="0"/>
    <n v="0"/>
    <n v="0"/>
    <m/>
  </r>
  <r>
    <x v="216"/>
    <x v="0"/>
    <n v="460"/>
    <x v="50"/>
    <x v="4"/>
    <x v="0"/>
    <x v="33"/>
    <x v="8"/>
    <x v="27"/>
    <s v="110-460-5110"/>
    <s v="Governmental Activities"/>
    <s v="Code Enforcement"/>
    <x v="5"/>
    <x v="85"/>
    <n v="3785"/>
    <n v="4311"/>
    <n v="4316"/>
    <n v="4500"/>
    <n v="4500"/>
    <n v="4500"/>
    <n v="3706"/>
    <n v="4414"/>
    <n v="4941.333333333333"/>
    <n v="4711"/>
    <n v="-230.33333333333303"/>
    <n v="4463"/>
    <n v="4463"/>
    <n v="4463"/>
    <m/>
  </r>
  <r>
    <x v="217"/>
    <x v="0"/>
    <n v="460"/>
    <x v="53"/>
    <x v="4"/>
    <x v="0"/>
    <x v="33"/>
    <x v="8"/>
    <x v="27"/>
    <s v="110-460-5150"/>
    <s v="Governmental Activities"/>
    <s v="Code Enforcement"/>
    <x v="5"/>
    <x v="88"/>
    <n v="3125"/>
    <n v="3482"/>
    <n v="3443"/>
    <n v="3617"/>
    <n v="3617"/>
    <n v="3617"/>
    <n v="2862"/>
    <n v="3464"/>
    <n v="3816"/>
    <n v="3697"/>
    <n v="-119"/>
    <n v="3798"/>
    <n v="3798"/>
    <n v="3798"/>
    <m/>
  </r>
  <r>
    <x v="218"/>
    <x v="0"/>
    <n v="460"/>
    <x v="58"/>
    <x v="4"/>
    <x v="0"/>
    <x v="33"/>
    <x v="8"/>
    <x v="28"/>
    <s v="110-460-5220"/>
    <s v="Governmental Activities"/>
    <s v="Code Enforcement"/>
    <x v="5"/>
    <x v="93"/>
    <n v="67"/>
    <n v="505"/>
    <n v="90"/>
    <n v="313"/>
    <n v="313"/>
    <n v="313"/>
    <n v="180"/>
    <n v="218"/>
    <n v="240"/>
    <n v="233"/>
    <n v="-7"/>
    <n v="315"/>
    <n v="315"/>
    <n v="315"/>
    <m/>
  </r>
  <r>
    <x v="219"/>
    <x v="0"/>
    <n v="460"/>
    <x v="59"/>
    <x v="4"/>
    <x v="0"/>
    <x v="33"/>
    <x v="8"/>
    <x v="29"/>
    <s v="110-460-5315"/>
    <s v="Governmental Activities"/>
    <s v="Code Enforcement"/>
    <x v="5"/>
    <x v="94"/>
    <n v="534"/>
    <n v="596"/>
    <n v="600"/>
    <n v="650"/>
    <n v="650"/>
    <n v="650"/>
    <n v="516"/>
    <n v="619"/>
    <n v="688"/>
    <n v="661"/>
    <n v="-27"/>
    <n v="656"/>
    <n v="341"/>
    <n v="341"/>
    <m/>
  </r>
  <r>
    <x v="220"/>
    <x v="0"/>
    <n v="460"/>
    <x v="60"/>
    <x v="4"/>
    <x v="0"/>
    <x v="33"/>
    <x v="8"/>
    <x v="29"/>
    <s v="110-460-5320"/>
    <s v="Governmental Activities"/>
    <s v="Code Enforcement"/>
    <x v="5"/>
    <x v="95"/>
    <n v="204"/>
    <n v="174"/>
    <n v="63"/>
    <n v="135"/>
    <n v="135"/>
    <n v="135"/>
    <n v="218"/>
    <n v="218"/>
    <n v="290.66666666666663"/>
    <n v="233"/>
    <n v="-57.666666666666629"/>
    <n v="35"/>
    <n v="154"/>
    <n v="154"/>
    <m/>
  </r>
  <r>
    <x v="221"/>
    <x v="0"/>
    <n v="460"/>
    <x v="61"/>
    <x v="4"/>
    <x v="0"/>
    <x v="33"/>
    <x v="8"/>
    <x v="29"/>
    <s v="110-460-5350"/>
    <s v="Governmental Activities"/>
    <s v="Code Enforcement"/>
    <x v="5"/>
    <x v="96"/>
    <n v="0"/>
    <n v="0"/>
    <n v="0"/>
    <n v="500"/>
    <n v="500"/>
    <n v="500"/>
    <n v="0"/>
    <n v="0"/>
    <n v="0"/>
    <n v="0"/>
    <n v="0"/>
    <n v="573"/>
    <n v="692"/>
    <n v="692"/>
    <m/>
  </r>
  <r>
    <x v="222"/>
    <x v="0"/>
    <n v="460"/>
    <x v="62"/>
    <x v="4"/>
    <x v="0"/>
    <x v="33"/>
    <x v="8"/>
    <x v="30"/>
    <s v="110-460-5410"/>
    <s v="Governmental Activities"/>
    <s v="Code Enforcement"/>
    <x v="5"/>
    <x v="97"/>
    <n v="1318"/>
    <n v="1236"/>
    <n v="1384"/>
    <n v="1355"/>
    <n v="1355"/>
    <n v="1355"/>
    <n v="1049"/>
    <n v="1174"/>
    <n v="1398.6666666666665"/>
    <n v="1253"/>
    <n v="-145.66666666666652"/>
    <n v="1145"/>
    <n v="1462"/>
    <n v="1462"/>
    <m/>
  </r>
  <r>
    <x v="223"/>
    <x v="0"/>
    <n v="460"/>
    <x v="63"/>
    <x v="4"/>
    <x v="0"/>
    <x v="33"/>
    <x v="8"/>
    <x v="30"/>
    <s v="110-460-5450"/>
    <s v="Governmental Activities"/>
    <s v="Code Enforcement"/>
    <x v="5"/>
    <x v="98"/>
    <n v="802"/>
    <n v="896"/>
    <n v="1353"/>
    <n v="1460"/>
    <n v="1460"/>
    <n v="1460"/>
    <n v="1014"/>
    <n v="1124"/>
    <n v="1352"/>
    <n v="1200"/>
    <n v="-152"/>
    <n v="1684"/>
    <n v="1684"/>
    <n v="1684"/>
    <m/>
  </r>
  <r>
    <x v="224"/>
    <x v="0"/>
    <n v="460"/>
    <x v="70"/>
    <x v="4"/>
    <x v="0"/>
    <x v="33"/>
    <x v="9"/>
    <x v="31"/>
    <s v="110-460-6128"/>
    <s v="Governmental Activities"/>
    <s v="Code Enforcement"/>
    <x v="5"/>
    <x v="105"/>
    <n v="150"/>
    <n v="420"/>
    <n v="2965"/>
    <n v="1000"/>
    <n v="1000"/>
    <n v="11000"/>
    <n v="2502"/>
    <n v="2574"/>
    <n v="3336"/>
    <n v="2748"/>
    <n v="-588"/>
    <n v="2477"/>
    <n v="0"/>
    <n v="0"/>
    <s v="Recommended reduction. Verify with Max."/>
  </r>
  <r>
    <x v="225"/>
    <x v="0"/>
    <n v="460"/>
    <x v="79"/>
    <x v="4"/>
    <x v="0"/>
    <x v="33"/>
    <x v="9"/>
    <x v="32"/>
    <s v="110-460-6234"/>
    <s v="Governmental Activities"/>
    <s v="Code Enforcement"/>
    <x v="5"/>
    <x v="114"/>
    <n v="0"/>
    <n v="0"/>
    <n v="0"/>
    <n v="100"/>
    <n v="100"/>
    <n v="100"/>
    <n v="0"/>
    <n v="0"/>
    <n v="0"/>
    <n v="0"/>
    <n v="0"/>
    <n v="100"/>
    <n v="100"/>
    <n v="100"/>
    <m/>
  </r>
  <r>
    <x v="226"/>
    <x v="0"/>
    <n v="460"/>
    <x v="80"/>
    <x v="4"/>
    <x v="0"/>
    <x v="33"/>
    <x v="9"/>
    <x v="32"/>
    <s v="110-460-6238"/>
    <s v="Governmental Activities"/>
    <s v="Code Enforcement"/>
    <x v="5"/>
    <x v="115"/>
    <n v="0"/>
    <n v="0"/>
    <n v="0"/>
    <n v="0"/>
    <n v="0"/>
    <n v="0"/>
    <n v="1"/>
    <n v="1"/>
    <n v="1.3333333333333333"/>
    <n v="2"/>
    <n v="0.66666666666666674"/>
    <n v="1"/>
    <n v="1"/>
    <n v="1"/>
    <m/>
  </r>
  <r>
    <x v="227"/>
    <x v="0"/>
    <n v="460"/>
    <x v="82"/>
    <x v="4"/>
    <x v="0"/>
    <x v="33"/>
    <x v="9"/>
    <x v="32"/>
    <s v="110-460-6290"/>
    <s v="Governmental Activities"/>
    <s v="Code Enforcement"/>
    <x v="5"/>
    <x v="117"/>
    <n v="189"/>
    <n v="243"/>
    <n v="0"/>
    <n v="100"/>
    <n v="100"/>
    <n v="100"/>
    <n v="5"/>
    <n v="5"/>
    <n v="6.6666666666666661"/>
    <n v="6"/>
    <n v="-0.66666666666666607"/>
    <n v="100"/>
    <n v="100"/>
    <n v="100"/>
    <m/>
  </r>
  <r>
    <x v="228"/>
    <x v="0"/>
    <n v="460"/>
    <x v="91"/>
    <x v="4"/>
    <x v="0"/>
    <x v="33"/>
    <x v="9"/>
    <x v="34"/>
    <s v="110-460-6445"/>
    <s v="Governmental Activities"/>
    <s v="Code Enforcement"/>
    <x v="5"/>
    <x v="126"/>
    <n v="0"/>
    <n v="0"/>
    <n v="275"/>
    <n v="350"/>
    <n v="350"/>
    <n v="350"/>
    <n v="0"/>
    <n v="0"/>
    <n v="0"/>
    <n v="0"/>
    <n v="0"/>
    <n v="350"/>
    <n v="2600"/>
    <n v="2600"/>
    <s v="Green waste program."/>
  </r>
  <r>
    <x v="229"/>
    <x v="0"/>
    <n v="460"/>
    <x v="112"/>
    <x v="4"/>
    <x v="0"/>
    <x v="33"/>
    <x v="9"/>
    <x v="35"/>
    <s v="110-460-6540"/>
    <s v="Governmental Activities"/>
    <s v="Code Enforcement"/>
    <x v="5"/>
    <x v="145"/>
    <n v="0"/>
    <n v="0"/>
    <n v="0"/>
    <n v="0"/>
    <n v="0"/>
    <n v="0"/>
    <n v="0"/>
    <n v="0"/>
    <n v="0"/>
    <n v="0"/>
    <n v="0"/>
    <n v="0"/>
    <n v="0"/>
    <n v="0"/>
    <m/>
  </r>
  <r>
    <x v="230"/>
    <x v="0"/>
    <n v="470"/>
    <x v="70"/>
    <x v="4"/>
    <x v="0"/>
    <x v="34"/>
    <x v="9"/>
    <x v="31"/>
    <s v="110-470-6128"/>
    <s v="Governmental Activities"/>
    <s v="Tourism"/>
    <x v="5"/>
    <x v="105"/>
    <n v="6500"/>
    <n v="0"/>
    <n v="0"/>
    <n v="1000"/>
    <n v="1000"/>
    <n v="1000"/>
    <n v="0"/>
    <n v="0"/>
    <n v="0"/>
    <n v="0"/>
    <n v="0"/>
    <n v="0"/>
    <n v="0"/>
    <n v="0"/>
    <m/>
  </r>
  <r>
    <x v="231"/>
    <x v="0"/>
    <n v="470"/>
    <x v="113"/>
    <x v="4"/>
    <x v="0"/>
    <x v="34"/>
    <x v="9"/>
    <x v="32"/>
    <s v="110-470-6224"/>
    <s v="Governmental Activities"/>
    <s v="Tourism"/>
    <x v="5"/>
    <x v="146"/>
    <n v="340"/>
    <n v="421"/>
    <n v="120"/>
    <n v="4000"/>
    <n v="4000"/>
    <n v="4000"/>
    <n v="295"/>
    <n v="295"/>
    <n v="393.33333333333331"/>
    <n v="315"/>
    <n v="-78.333333333333314"/>
    <n v="0"/>
    <n v="295"/>
    <n v="295"/>
    <s v="Travel Lane County dues."/>
  </r>
  <r>
    <x v="232"/>
    <x v="0"/>
    <n v="470"/>
    <x v="76"/>
    <x v="4"/>
    <x v="0"/>
    <x v="34"/>
    <x v="9"/>
    <x v="32"/>
    <s v="110-470-6226"/>
    <s v="Governmental Activities"/>
    <s v="Tourism"/>
    <x v="5"/>
    <x v="111"/>
    <n v="0"/>
    <n v="0"/>
    <n v="8"/>
    <n v="100"/>
    <n v="100"/>
    <n v="100"/>
    <n v="20"/>
    <n v="25"/>
    <n v="26.666666666666664"/>
    <n v="27"/>
    <n v="0.3333333333333357"/>
    <n v="100"/>
    <n v="100"/>
    <n v="100"/>
    <m/>
  </r>
  <r>
    <x v="233"/>
    <x v="0"/>
    <n v="470"/>
    <x v="82"/>
    <x v="4"/>
    <x v="0"/>
    <x v="34"/>
    <x v="9"/>
    <x v="32"/>
    <s v="110-470-6290"/>
    <s v="Governmental Activities"/>
    <s v="Tourism"/>
    <x v="5"/>
    <x v="117"/>
    <n v="0"/>
    <n v="2615"/>
    <n v="0"/>
    <n v="250"/>
    <n v="250"/>
    <n v="250"/>
    <n v="0"/>
    <n v="0"/>
    <n v="0"/>
    <n v="0"/>
    <n v="0"/>
    <n v="250"/>
    <n v="250"/>
    <n v="250"/>
    <m/>
  </r>
  <r>
    <x v="234"/>
    <x v="0"/>
    <n v="470"/>
    <x v="114"/>
    <x v="4"/>
    <x v="0"/>
    <x v="34"/>
    <x v="9"/>
    <x v="33"/>
    <s v="110-470-6326"/>
    <s v="Governmental Activities"/>
    <s v="Tourism"/>
    <x v="5"/>
    <x v="147"/>
    <n v="1837"/>
    <n v="2971"/>
    <n v="1586"/>
    <n v="2466"/>
    <n v="2466"/>
    <n v="2466"/>
    <n v="631"/>
    <n v="755"/>
    <n v="841.33333333333326"/>
    <n v="806"/>
    <n v="-35.333333333333258"/>
    <n v="2466"/>
    <n v="2466"/>
    <n v="2466"/>
    <m/>
  </r>
  <r>
    <x v="235"/>
    <x v="0"/>
    <n v="470"/>
    <x v="100"/>
    <x v="4"/>
    <x v="0"/>
    <x v="34"/>
    <x v="9"/>
    <x v="35"/>
    <s v="110-470-6328"/>
    <s v="Governmental Activities"/>
    <s v="Tourism"/>
    <x v="5"/>
    <x v="148"/>
    <n v="0"/>
    <n v="0"/>
    <n v="0"/>
    <n v="0"/>
    <n v="0"/>
    <n v="0"/>
    <n v="0"/>
    <n v="0"/>
    <n v="0"/>
    <n v="0"/>
    <n v="0"/>
    <n v="0"/>
    <n v="0"/>
    <n v="0"/>
    <m/>
  </r>
  <r>
    <x v="236"/>
    <x v="0"/>
    <n v="470"/>
    <x v="115"/>
    <x v="4"/>
    <x v="0"/>
    <x v="34"/>
    <x v="9"/>
    <x v="35"/>
    <s v="110-470-6527"/>
    <s v="Governmental Activities"/>
    <s v="Tourism"/>
    <x v="5"/>
    <x v="149"/>
    <n v="1018"/>
    <n v="1559"/>
    <n v="0"/>
    <n v="3000"/>
    <n v="3000"/>
    <n v="3000"/>
    <n v="0"/>
    <n v="0"/>
    <n v="3000"/>
    <n v="0"/>
    <n v="-3000"/>
    <n v="3000"/>
    <n v="3000"/>
    <n v="3000"/>
    <m/>
  </r>
  <r>
    <x v="237"/>
    <x v="0"/>
    <n v="470"/>
    <x v="116"/>
    <x v="4"/>
    <x v="0"/>
    <x v="34"/>
    <x v="9"/>
    <x v="35"/>
    <s v="110-470-6550"/>
    <s v="Governmental Activities"/>
    <s v="Tourism"/>
    <x v="5"/>
    <x v="150"/>
    <n v="0"/>
    <n v="0"/>
    <n v="1072"/>
    <n v="0"/>
    <n v="0"/>
    <n v="0"/>
    <n v="0"/>
    <n v="0"/>
    <n v="0"/>
    <n v="0"/>
    <n v="0"/>
    <n v="0"/>
    <n v="0"/>
    <n v="0"/>
    <m/>
  </r>
  <r>
    <x v="238"/>
    <x v="0"/>
    <n v="480"/>
    <x v="50"/>
    <x v="4"/>
    <x v="0"/>
    <x v="35"/>
    <x v="8"/>
    <x v="27"/>
    <s v="110-480-5110"/>
    <s v="Governmental Activities"/>
    <s v="Municipal Court"/>
    <x v="5"/>
    <x v="85"/>
    <n v="3785"/>
    <n v="4239"/>
    <n v="4316"/>
    <n v="4500"/>
    <n v="4500"/>
    <n v="4500"/>
    <n v="3706"/>
    <n v="4414"/>
    <n v="4941.333333333333"/>
    <n v="4711"/>
    <n v="-230.33333333333303"/>
    <n v="4463"/>
    <n v="4463"/>
    <n v="4463"/>
    <m/>
  </r>
  <r>
    <x v="239"/>
    <x v="0"/>
    <n v="480"/>
    <x v="51"/>
    <x v="4"/>
    <x v="0"/>
    <x v="35"/>
    <x v="8"/>
    <x v="27"/>
    <s v="110-480-5112"/>
    <s v="Governmental Activities"/>
    <s v="Municipal Court"/>
    <x v="5"/>
    <x v="86"/>
    <n v="0"/>
    <n v="0"/>
    <n v="0"/>
    <n v="0"/>
    <n v="0"/>
    <n v="0"/>
    <n v="0"/>
    <n v="0"/>
    <n v="0"/>
    <n v="0"/>
    <n v="0"/>
    <n v="0"/>
    <n v="0"/>
    <n v="0"/>
    <m/>
  </r>
  <r>
    <x v="240"/>
    <x v="0"/>
    <n v="480"/>
    <x v="52"/>
    <x v="4"/>
    <x v="0"/>
    <x v="35"/>
    <x v="8"/>
    <x v="27"/>
    <s v="110-480-5114"/>
    <s v="Governmental Activities"/>
    <s v="Municipal Court"/>
    <x v="5"/>
    <x v="87"/>
    <n v="2397"/>
    <n v="2514"/>
    <n v="2638"/>
    <n v="2775"/>
    <n v="2775"/>
    <n v="2775"/>
    <n v="2196"/>
    <n v="2659"/>
    <n v="2928"/>
    <n v="2838"/>
    <n v="-90"/>
    <n v="2914"/>
    <n v="2914"/>
    <n v="2914"/>
    <m/>
  </r>
  <r>
    <x v="241"/>
    <x v="0"/>
    <n v="480"/>
    <x v="58"/>
    <x v="4"/>
    <x v="0"/>
    <x v="35"/>
    <x v="8"/>
    <x v="28"/>
    <s v="110-480-5220"/>
    <s v="Governmental Activities"/>
    <s v="Municipal Court"/>
    <x v="5"/>
    <x v="93"/>
    <n v="30"/>
    <n v="48"/>
    <n v="16"/>
    <n v="40"/>
    <n v="40"/>
    <n v="40"/>
    <n v="15"/>
    <n v="15"/>
    <n v="20"/>
    <n v="17"/>
    <n v="-3"/>
    <n v="42"/>
    <n v="42"/>
    <n v="42"/>
    <m/>
  </r>
  <r>
    <x v="242"/>
    <x v="0"/>
    <n v="480"/>
    <x v="59"/>
    <x v="4"/>
    <x v="0"/>
    <x v="35"/>
    <x v="8"/>
    <x v="29"/>
    <s v="110-480-5315"/>
    <s v="Governmental Activities"/>
    <s v="Municipal Court"/>
    <x v="5"/>
    <x v="94"/>
    <n v="475"/>
    <n v="486"/>
    <n v="533"/>
    <n v="560"/>
    <n v="560"/>
    <n v="560"/>
    <n v="453"/>
    <n v="542"/>
    <n v="604"/>
    <n v="579"/>
    <n v="-25"/>
    <n v="567"/>
    <n v="567"/>
    <n v="567"/>
    <m/>
  </r>
  <r>
    <x v="243"/>
    <x v="0"/>
    <n v="480"/>
    <x v="60"/>
    <x v="4"/>
    <x v="0"/>
    <x v="35"/>
    <x v="8"/>
    <x v="29"/>
    <s v="110-480-5320"/>
    <s v="Governmental Activities"/>
    <s v="Municipal Court"/>
    <x v="5"/>
    <x v="95"/>
    <n v="28"/>
    <n v="11"/>
    <n v="62"/>
    <n v="120"/>
    <n v="120"/>
    <n v="120"/>
    <n v="194"/>
    <n v="194"/>
    <n v="258.66666666666663"/>
    <n v="208"/>
    <n v="-50.666666666666629"/>
    <n v="31"/>
    <n v="135"/>
    <n v="135"/>
    <m/>
  </r>
  <r>
    <x v="244"/>
    <x v="0"/>
    <n v="480"/>
    <x v="61"/>
    <x v="4"/>
    <x v="0"/>
    <x v="35"/>
    <x v="8"/>
    <x v="29"/>
    <s v="110-480-5350"/>
    <s v="Governmental Activities"/>
    <s v="Municipal Court"/>
    <x v="5"/>
    <x v="96"/>
    <n v="0"/>
    <n v="0"/>
    <n v="0"/>
    <n v="500"/>
    <n v="500"/>
    <n v="500"/>
    <n v="0"/>
    <n v="0"/>
    <n v="0"/>
    <n v="0"/>
    <n v="0"/>
    <n v="495"/>
    <n v="599"/>
    <n v="599"/>
    <m/>
  </r>
  <r>
    <x v="245"/>
    <x v="0"/>
    <n v="480"/>
    <x v="62"/>
    <x v="4"/>
    <x v="0"/>
    <x v="35"/>
    <x v="8"/>
    <x v="30"/>
    <s v="110-480-5410"/>
    <s v="Governmental Activities"/>
    <s v="Municipal Court"/>
    <x v="5"/>
    <x v="97"/>
    <n v="1623"/>
    <n v="1405"/>
    <n v="1427"/>
    <n v="1236"/>
    <n v="1236"/>
    <n v="1236"/>
    <n v="1054"/>
    <n v="1180"/>
    <n v="1405.3333333333333"/>
    <n v="1260"/>
    <n v="-145.33333333333326"/>
    <n v="1145"/>
    <n v="1468"/>
    <n v="1468"/>
    <m/>
  </r>
  <r>
    <x v="246"/>
    <x v="0"/>
    <n v="480"/>
    <x v="63"/>
    <x v="4"/>
    <x v="0"/>
    <x v="35"/>
    <x v="8"/>
    <x v="30"/>
    <s v="110-480-5450"/>
    <s v="Governmental Activities"/>
    <s v="Municipal Court"/>
    <x v="5"/>
    <x v="98"/>
    <n v="714"/>
    <n v="731"/>
    <n v="1201"/>
    <n v="1265"/>
    <n v="1265"/>
    <n v="1265"/>
    <n v="870"/>
    <n v="950"/>
    <n v="1160"/>
    <n v="1014"/>
    <n v="-146"/>
    <n v="1456"/>
    <n v="1456"/>
    <n v="1456"/>
    <m/>
  </r>
  <r>
    <x v="247"/>
    <x v="0"/>
    <n v="480"/>
    <x v="117"/>
    <x v="4"/>
    <x v="0"/>
    <x v="35"/>
    <x v="9"/>
    <x v="31"/>
    <s v="110-480-6120"/>
    <s v="Governmental Activities"/>
    <s v="Municipal Court"/>
    <x v="5"/>
    <x v="151"/>
    <n v="750"/>
    <n v="450"/>
    <n v="0"/>
    <n v="1250"/>
    <n v="1250"/>
    <n v="1250"/>
    <n v="1150"/>
    <n v="1350"/>
    <n v="1533.3333333333333"/>
    <n v="1441"/>
    <n v="-92.333333333333258"/>
    <n v="1250"/>
    <n v="1250"/>
    <n v="1250"/>
    <m/>
  </r>
  <r>
    <x v="248"/>
    <x v="0"/>
    <n v="480"/>
    <x v="118"/>
    <x v="4"/>
    <x v="0"/>
    <x v="35"/>
    <x v="9"/>
    <x v="31"/>
    <s v="110-480-6121"/>
    <s v="Governmental Activities"/>
    <s v="Municipal Court"/>
    <x v="5"/>
    <x v="152"/>
    <n v="0"/>
    <n v="0"/>
    <n v="0"/>
    <n v="0"/>
    <n v="0"/>
    <n v="0"/>
    <n v="0"/>
    <n v="0"/>
    <n v="0"/>
    <n v="0"/>
    <n v="0"/>
    <n v="0"/>
    <n v="0"/>
    <n v="0"/>
    <m/>
  </r>
  <r>
    <x v="249"/>
    <x v="0"/>
    <n v="480"/>
    <x v="70"/>
    <x v="4"/>
    <x v="0"/>
    <x v="35"/>
    <x v="9"/>
    <x v="31"/>
    <s v="110-480-6128"/>
    <s v="Governmental Activities"/>
    <s v="Municipal Court"/>
    <x v="5"/>
    <x v="105"/>
    <n v="362"/>
    <n v="882"/>
    <n v="824"/>
    <n v="1000"/>
    <n v="1000"/>
    <n v="1000"/>
    <n v="713"/>
    <n v="916"/>
    <n v="950.66666666666663"/>
    <n v="978"/>
    <n v="27.333333333333371"/>
    <n v="1000"/>
    <n v="1000"/>
    <n v="1000"/>
    <m/>
  </r>
  <r>
    <x v="250"/>
    <x v="0"/>
    <n v="480"/>
    <x v="74"/>
    <x v="4"/>
    <x v="0"/>
    <x v="35"/>
    <x v="9"/>
    <x v="32"/>
    <s v="110-480-6220"/>
    <s v="Governmental Activities"/>
    <s v="Municipal Court"/>
    <x v="5"/>
    <x v="109"/>
    <n v="0"/>
    <n v="0"/>
    <n v="0"/>
    <n v="0"/>
    <n v="0"/>
    <n v="0"/>
    <n v="0"/>
    <n v="7"/>
    <n v="0"/>
    <n v="8"/>
    <n v="8"/>
    <n v="0"/>
    <n v="0"/>
    <n v="0"/>
    <m/>
  </r>
  <r>
    <x v="251"/>
    <x v="0"/>
    <n v="480"/>
    <x v="76"/>
    <x v="4"/>
    <x v="0"/>
    <x v="35"/>
    <x v="9"/>
    <x v="32"/>
    <s v="110-480-6226"/>
    <s v="Governmental Activities"/>
    <s v="Municipal Court"/>
    <x v="5"/>
    <x v="111"/>
    <n v="0"/>
    <n v="0"/>
    <n v="29"/>
    <n v="50"/>
    <n v="50"/>
    <n v="50"/>
    <n v="20"/>
    <n v="25"/>
    <n v="26.666666666666664"/>
    <n v="27"/>
    <n v="0.3333333333333357"/>
    <n v="50"/>
    <n v="50"/>
    <n v="50"/>
    <m/>
  </r>
  <r>
    <x v="252"/>
    <x v="0"/>
    <n v="480"/>
    <x v="80"/>
    <x v="4"/>
    <x v="0"/>
    <x v="35"/>
    <x v="9"/>
    <x v="32"/>
    <s v="110-480-6238"/>
    <s v="Governmental Activities"/>
    <s v="Municipal Court"/>
    <x v="5"/>
    <x v="115"/>
    <n v="84"/>
    <n v="196"/>
    <n v="0"/>
    <n v="200"/>
    <n v="200"/>
    <n v="200"/>
    <n v="0"/>
    <n v="0"/>
    <n v="0"/>
    <n v="0"/>
    <n v="0"/>
    <n v="200"/>
    <n v="200"/>
    <n v="200"/>
    <m/>
  </r>
  <r>
    <x v="253"/>
    <x v="0"/>
    <n v="480"/>
    <x v="82"/>
    <x v="4"/>
    <x v="0"/>
    <x v="35"/>
    <x v="9"/>
    <x v="32"/>
    <s v="110-480-6290"/>
    <s v="Governmental Activities"/>
    <s v="Municipal Court"/>
    <x v="5"/>
    <x v="117"/>
    <n v="0"/>
    <n v="0"/>
    <n v="0"/>
    <n v="0"/>
    <n v="0"/>
    <n v="0"/>
    <n v="0"/>
    <n v="0"/>
    <n v="0"/>
    <n v="0"/>
    <n v="0"/>
    <n v="0"/>
    <n v="0"/>
    <n v="0"/>
    <m/>
  </r>
  <r>
    <x v="254"/>
    <x v="0"/>
    <n v="480"/>
    <x v="119"/>
    <x v="4"/>
    <x v="0"/>
    <x v="35"/>
    <x v="9"/>
    <x v="35"/>
    <s v="110-480-6560"/>
    <s v="Governmental Activities"/>
    <s v="Municipal Court"/>
    <x v="5"/>
    <x v="153"/>
    <n v="45"/>
    <n v="225"/>
    <n v="287"/>
    <n v="500"/>
    <n v="500"/>
    <n v="1500"/>
    <n v="630"/>
    <n v="810"/>
    <n v="840"/>
    <n v="865"/>
    <n v="25"/>
    <n v="630"/>
    <n v="630"/>
    <n v="630"/>
    <m/>
  </r>
  <r>
    <x v="255"/>
    <x v="0"/>
    <n v="480"/>
    <x v="120"/>
    <x v="4"/>
    <x v="0"/>
    <x v="35"/>
    <x v="9"/>
    <x v="35"/>
    <s v="110-480-6565"/>
    <s v="Governmental Activities"/>
    <s v="Municipal Court"/>
    <x v="5"/>
    <x v="154"/>
    <n v="0"/>
    <n v="0"/>
    <n v="128"/>
    <n v="0"/>
    <n v="0"/>
    <n v="0"/>
    <n v="80"/>
    <n v="122"/>
    <n v="106.66666666666666"/>
    <n v="131"/>
    <n v="24.333333333333343"/>
    <n v="61"/>
    <n v="61"/>
    <n v="61"/>
    <m/>
  </r>
  <r>
    <x v="256"/>
    <x v="0"/>
    <n v="800"/>
    <x v="121"/>
    <x v="4"/>
    <x v="0"/>
    <x v="36"/>
    <x v="11"/>
    <x v="43"/>
    <s v="110-800-7110"/>
    <s v="Governmental Activities"/>
    <s v="General Government"/>
    <x v="0"/>
    <x v="155"/>
    <n v="0"/>
    <n v="0"/>
    <n v="0"/>
    <n v="0"/>
    <n v="6000"/>
    <n v="6000"/>
    <n v="0"/>
    <n v="0"/>
    <n v="6000"/>
    <n v="6000"/>
    <n v="0"/>
    <n v="6000"/>
    <n v="298000"/>
    <n v="298000"/>
    <s v="Early pay off of loan principal for E Main Street properties (due  September 2022)."/>
  </r>
  <r>
    <x v="257"/>
    <x v="0"/>
    <n v="800"/>
    <x v="122"/>
    <x v="4"/>
    <x v="0"/>
    <x v="36"/>
    <x v="11"/>
    <x v="43"/>
    <s v="110-800-7111"/>
    <s v="Governmental Activities"/>
    <s v="General Government"/>
    <x v="0"/>
    <x v="156"/>
    <n v="0"/>
    <n v="0"/>
    <n v="9597"/>
    <n v="17846"/>
    <n v="17846"/>
    <n v="17846"/>
    <n v="0"/>
    <n v="10018"/>
    <n v="17846"/>
    <n v="17846"/>
    <n v="0"/>
    <n v="17846"/>
    <n v="10458"/>
    <n v="10458"/>
    <m/>
  </r>
  <r>
    <x v="258"/>
    <x v="0"/>
    <n v="800"/>
    <x v="123"/>
    <x v="4"/>
    <x v="0"/>
    <x v="36"/>
    <x v="11"/>
    <x v="43"/>
    <s v="110-800-7112"/>
    <s v="Governmental Activities"/>
    <s v="General Government"/>
    <x v="0"/>
    <x v="157"/>
    <n v="0"/>
    <n v="0"/>
    <n v="7498"/>
    <n v="0"/>
    <n v="0"/>
    <n v="0"/>
    <n v="0"/>
    <n v="7827"/>
    <n v="0"/>
    <n v="0"/>
    <n v="0"/>
    <n v="0"/>
    <n v="68171"/>
    <n v="68171"/>
    <s v="$8,171 for property purchase; $60,000 estimated for loan for Rolling Rock Park."/>
  </r>
  <r>
    <x v="259"/>
    <x v="0"/>
    <n v="800"/>
    <x v="124"/>
    <x v="4"/>
    <x v="0"/>
    <x v="36"/>
    <x v="11"/>
    <x v="43"/>
    <s v="110-800-7120"/>
    <s v="Governmental Activities"/>
    <s v="General Government"/>
    <x v="0"/>
    <x v="158"/>
    <n v="12895"/>
    <n v="0"/>
    <n v="0"/>
    <n v="0"/>
    <n v="0"/>
    <n v="0"/>
    <n v="0"/>
    <n v="0"/>
    <n v="0"/>
    <n v="0"/>
    <n v="0"/>
    <n v="0"/>
    <n v="0"/>
    <n v="0"/>
    <m/>
  </r>
  <r>
    <x v="260"/>
    <x v="0"/>
    <n v="800"/>
    <x v="125"/>
    <x v="4"/>
    <x v="0"/>
    <x v="36"/>
    <x v="11"/>
    <x v="44"/>
    <s v="110-800-7510"/>
    <s v="Governmental Activities"/>
    <s v="General Government"/>
    <x v="5"/>
    <x v="159"/>
    <n v="0"/>
    <n v="0"/>
    <n v="0"/>
    <n v="0"/>
    <n v="12000"/>
    <n v="12000"/>
    <n v="4004"/>
    <n v="5338"/>
    <n v="12000"/>
    <n v="12000"/>
    <n v="0"/>
    <n v="12000"/>
    <n v="8010"/>
    <n v="8010"/>
    <s v="Interest only loan for E Main Street payments. Principal due September 2022."/>
  </r>
  <r>
    <x v="261"/>
    <x v="0"/>
    <n v="800"/>
    <x v="126"/>
    <x v="4"/>
    <x v="0"/>
    <x v="36"/>
    <x v="11"/>
    <x v="44"/>
    <s v="110-800-7511"/>
    <s v="Governmental Activities"/>
    <s v="General Government"/>
    <x v="5"/>
    <x v="160"/>
    <n v="0"/>
    <n v="0"/>
    <n v="13053"/>
    <n v="22502"/>
    <n v="22502"/>
    <n v="22502"/>
    <n v="0"/>
    <n v="12632"/>
    <n v="22502"/>
    <n v="22502"/>
    <n v="0"/>
    <n v="22502"/>
    <n v="12194"/>
    <n v="12194"/>
    <m/>
  </r>
  <r>
    <x v="262"/>
    <x v="0"/>
    <n v="800"/>
    <x v="127"/>
    <x v="4"/>
    <x v="0"/>
    <x v="36"/>
    <x v="11"/>
    <x v="44"/>
    <s v="110-800-7512"/>
    <s v="Governmental Activities"/>
    <s v="General Government"/>
    <x v="5"/>
    <x v="161"/>
    <n v="0"/>
    <n v="0"/>
    <n v="10198"/>
    <n v="0"/>
    <n v="0"/>
    <n v="0"/>
    <n v="0"/>
    <n v="9870"/>
    <n v="0"/>
    <n v="0"/>
    <n v="0"/>
    <n v="0"/>
    <n v="9526"/>
    <n v="9526"/>
    <m/>
  </r>
  <r>
    <x v="263"/>
    <x v="0"/>
    <n v="800"/>
    <x v="128"/>
    <x v="4"/>
    <x v="0"/>
    <x v="36"/>
    <x v="11"/>
    <x v="44"/>
    <s v="110-800-7520"/>
    <s v="Governmental Activities"/>
    <s v="General Government"/>
    <x v="5"/>
    <x v="162"/>
    <n v="0"/>
    <n v="0"/>
    <n v="0"/>
    <n v="0"/>
    <n v="0"/>
    <n v="0"/>
    <n v="0"/>
    <n v="0"/>
    <n v="0"/>
    <n v="0"/>
    <n v="0"/>
    <n v="0"/>
    <n v="0"/>
    <n v="0"/>
    <m/>
  </r>
  <r>
    <x v="264"/>
    <x v="0"/>
    <n v="900"/>
    <x v="129"/>
    <x v="4"/>
    <x v="0"/>
    <x v="37"/>
    <x v="12"/>
    <x v="45"/>
    <s v="110-900-9117"/>
    <s v="General Revenues"/>
    <s v="Transfers"/>
    <x v="1"/>
    <x v="163"/>
    <n v="0"/>
    <n v="0"/>
    <n v="0"/>
    <n v="0"/>
    <n v="0"/>
    <n v="0"/>
    <n v="0"/>
    <n v="0"/>
    <n v="0"/>
    <n v="0"/>
    <n v="0"/>
    <n v="0"/>
    <n v="0"/>
    <n v="0"/>
    <m/>
  </r>
  <r>
    <x v="265"/>
    <x v="0"/>
    <n v="900"/>
    <x v="130"/>
    <x v="4"/>
    <x v="0"/>
    <x v="37"/>
    <x v="12"/>
    <x v="45"/>
    <s v="110-900-9120"/>
    <s v="General Revenues"/>
    <s v="Transfers"/>
    <x v="1"/>
    <x v="164"/>
    <n v="0"/>
    <n v="0"/>
    <n v="0"/>
    <n v="37200"/>
    <n v="37200"/>
    <n v="37200"/>
    <n v="37200"/>
    <n v="37200"/>
    <n v="37200"/>
    <n v="37200"/>
    <n v="0"/>
    <n v="37200"/>
    <n v="0"/>
    <n v="0"/>
    <m/>
  </r>
  <r>
    <x v="266"/>
    <x v="0"/>
    <n v="900"/>
    <x v="131"/>
    <x v="4"/>
    <x v="0"/>
    <x v="37"/>
    <x v="12"/>
    <x v="45"/>
    <s v="110-900-9130"/>
    <s v="General Revenues"/>
    <s v="Transfers"/>
    <x v="1"/>
    <x v="165"/>
    <n v="0"/>
    <n v="0"/>
    <n v="0"/>
    <n v="0"/>
    <n v="0"/>
    <n v="0"/>
    <n v="0"/>
    <n v="0"/>
    <n v="0"/>
    <n v="0"/>
    <n v="0"/>
    <n v="0"/>
    <n v="0"/>
    <n v="0"/>
    <m/>
  </r>
  <r>
    <x v="267"/>
    <x v="0"/>
    <n v="900"/>
    <x v="132"/>
    <x v="4"/>
    <x v="0"/>
    <x v="37"/>
    <x v="12"/>
    <x v="45"/>
    <s v="110-900-9140"/>
    <s v="General Revenues"/>
    <s v="Transfers"/>
    <x v="1"/>
    <x v="166"/>
    <n v="0"/>
    <n v="0"/>
    <n v="0"/>
    <n v="0"/>
    <n v="0"/>
    <n v="0"/>
    <n v="0"/>
    <n v="0"/>
    <n v="0"/>
    <n v="0"/>
    <n v="0"/>
    <n v="0"/>
    <n v="0"/>
    <n v="0"/>
    <m/>
  </r>
  <r>
    <x v="268"/>
    <x v="0"/>
    <n v="900"/>
    <x v="133"/>
    <x v="4"/>
    <x v="0"/>
    <x v="37"/>
    <x v="12"/>
    <x v="45"/>
    <s v="110-900-9150"/>
    <s v="General Revenues"/>
    <s v="Transfers"/>
    <x v="1"/>
    <x v="167"/>
    <n v="2000"/>
    <n v="2000"/>
    <n v="6000"/>
    <n v="0"/>
    <n v="0"/>
    <n v="0"/>
    <n v="0"/>
    <n v="0"/>
    <n v="0"/>
    <n v="0"/>
    <n v="0"/>
    <n v="0"/>
    <n v="0"/>
    <n v="0"/>
    <m/>
  </r>
  <r>
    <x v="269"/>
    <x v="0"/>
    <n v="900"/>
    <x v="134"/>
    <x v="4"/>
    <x v="0"/>
    <x v="37"/>
    <x v="13"/>
    <x v="46"/>
    <s v="110-900-9590"/>
    <s v="Governmental Activities"/>
    <s v="General Government"/>
    <x v="0"/>
    <x v="168"/>
    <n v="0"/>
    <n v="0"/>
    <n v="0"/>
    <n v="57314"/>
    <n v="57314"/>
    <n v="57314"/>
    <n v="0"/>
    <n v="0"/>
    <n v="0"/>
    <n v="0"/>
    <n v="0"/>
    <n v="0"/>
    <n v="39825"/>
    <n v="39825"/>
    <s v="$39,825 - 10% of personnel and operations costs per Res. 644."/>
  </r>
  <r>
    <x v="270"/>
    <x v="0"/>
    <n v="900"/>
    <x v="135"/>
    <x v="4"/>
    <x v="0"/>
    <x v="37"/>
    <x v="14"/>
    <x v="47"/>
    <s v="110-900-9895"/>
    <s v="Governmental Activities"/>
    <s v="None"/>
    <x v="0"/>
    <x v="169"/>
    <n v="0"/>
    <n v="0"/>
    <n v="0"/>
    <n v="2500"/>
    <n v="2500"/>
    <n v="2500"/>
    <n v="0"/>
    <n v="0"/>
    <n v="0"/>
    <n v="0"/>
    <n v="0"/>
    <n v="2500"/>
    <n v="2500"/>
    <n v="2500"/>
    <m/>
  </r>
  <r>
    <x v="271"/>
    <x v="0"/>
    <n v="900"/>
    <x v="136"/>
    <x v="4"/>
    <x v="0"/>
    <x v="37"/>
    <x v="14"/>
    <x v="16"/>
    <s v="110-900-9899"/>
    <s v="Governmental Activities"/>
    <s v="None"/>
    <x v="0"/>
    <x v="170"/>
    <n v="225395"/>
    <n v="297503"/>
    <n v="272113"/>
    <n v="0"/>
    <n v="0"/>
    <n v="0"/>
    <n v="0"/>
    <n v="0"/>
    <n v="410423"/>
    <n v="0"/>
    <n v="-410423"/>
    <n v="0"/>
    <n v="178248"/>
    <n v="168248"/>
    <m/>
  </r>
  <r>
    <x v="272"/>
    <x v="1"/>
    <n v="1110"/>
    <x v="0"/>
    <x v="0"/>
    <x v="1"/>
    <x v="0"/>
    <x v="0"/>
    <x v="0"/>
    <s v="220-1110"/>
    <s v="Business-type Activities"/>
    <s v="None"/>
    <x v="0"/>
    <x v="0"/>
    <n v="0"/>
    <n v="0"/>
    <n v="0"/>
    <n v="0"/>
    <n v="0"/>
    <n v="0"/>
    <n v="29804"/>
    <n v="32941"/>
    <n v="29804"/>
    <n v="0"/>
    <n v="-29804"/>
    <n v="29804"/>
    <n v="29804"/>
    <n v="29804"/>
    <m/>
  </r>
  <r>
    <x v="273"/>
    <x v="1"/>
    <n v="1115"/>
    <x v="0"/>
    <x v="0"/>
    <x v="1"/>
    <x v="0"/>
    <x v="0"/>
    <x v="0"/>
    <s v="220-1115"/>
    <s v="Business-type Activities"/>
    <s v="None"/>
    <x v="0"/>
    <x v="1"/>
    <n v="0"/>
    <n v="0"/>
    <n v="0"/>
    <n v="0"/>
    <n v="0"/>
    <n v="0"/>
    <n v="0"/>
    <n v="0"/>
    <n v="0"/>
    <n v="0"/>
    <n v="0"/>
    <n v="0"/>
    <n v="0"/>
    <n v="0"/>
    <m/>
  </r>
  <r>
    <x v="274"/>
    <x v="1"/>
    <n v="1510"/>
    <x v="0"/>
    <x v="0"/>
    <x v="1"/>
    <x v="2"/>
    <x v="0"/>
    <x v="2"/>
    <s v="220-1510"/>
    <s v="Business-type Activities"/>
    <s v="None"/>
    <x v="0"/>
    <x v="5"/>
    <n v="0"/>
    <n v="0"/>
    <n v="0"/>
    <n v="0"/>
    <n v="0"/>
    <n v="0"/>
    <n v="0"/>
    <n v="0"/>
    <n v="0"/>
    <n v="0"/>
    <n v="0"/>
    <n v="0"/>
    <n v="0"/>
    <n v="0"/>
    <m/>
  </r>
  <r>
    <x v="275"/>
    <x v="1"/>
    <n v="1620"/>
    <x v="0"/>
    <x v="0"/>
    <x v="1"/>
    <x v="3"/>
    <x v="1"/>
    <x v="3"/>
    <s v="220-1620"/>
    <s v="Business-type Activities"/>
    <s v="None"/>
    <x v="0"/>
    <x v="7"/>
    <n v="0"/>
    <n v="0"/>
    <n v="0"/>
    <n v="0"/>
    <n v="0"/>
    <n v="0"/>
    <n v="0"/>
    <n v="0"/>
    <n v="0"/>
    <n v="0"/>
    <n v="0"/>
    <n v="0"/>
    <n v="0"/>
    <n v="0"/>
    <m/>
  </r>
  <r>
    <x v="276"/>
    <x v="1"/>
    <n v="1710"/>
    <x v="0"/>
    <x v="0"/>
    <x v="1"/>
    <x v="4"/>
    <x v="1"/>
    <x v="4"/>
    <s v="220-1710"/>
    <s v="Business-type Activities"/>
    <s v="None"/>
    <x v="0"/>
    <x v="8"/>
    <n v="0"/>
    <n v="0"/>
    <n v="0"/>
    <n v="0"/>
    <n v="0"/>
    <n v="0"/>
    <n v="0"/>
    <n v="0"/>
    <n v="0"/>
    <n v="0"/>
    <n v="0"/>
    <n v="0"/>
    <n v="0"/>
    <n v="0"/>
    <m/>
  </r>
  <r>
    <x v="277"/>
    <x v="1"/>
    <n v="1720"/>
    <x v="0"/>
    <x v="0"/>
    <x v="1"/>
    <x v="4"/>
    <x v="1"/>
    <x v="4"/>
    <s v="220-1720"/>
    <s v="Business-type Activities"/>
    <s v="None"/>
    <x v="0"/>
    <x v="9"/>
    <n v="0"/>
    <n v="0"/>
    <n v="0"/>
    <n v="0"/>
    <n v="0"/>
    <n v="0"/>
    <n v="0"/>
    <n v="0"/>
    <n v="0"/>
    <n v="0"/>
    <n v="0"/>
    <n v="0"/>
    <n v="0"/>
    <n v="0"/>
    <m/>
  </r>
  <r>
    <x v="278"/>
    <x v="1"/>
    <n v="1730"/>
    <x v="0"/>
    <x v="0"/>
    <x v="1"/>
    <x v="4"/>
    <x v="1"/>
    <x v="4"/>
    <s v="220-1730"/>
    <s v="Business-type Activities"/>
    <s v="None"/>
    <x v="0"/>
    <x v="10"/>
    <n v="0"/>
    <n v="0"/>
    <n v="0"/>
    <n v="0"/>
    <n v="0"/>
    <n v="0"/>
    <n v="0"/>
    <n v="0"/>
    <n v="0"/>
    <n v="0"/>
    <n v="0"/>
    <n v="0"/>
    <n v="0"/>
    <n v="0"/>
    <m/>
  </r>
  <r>
    <x v="279"/>
    <x v="1"/>
    <n v="1740"/>
    <x v="0"/>
    <x v="0"/>
    <x v="1"/>
    <x v="4"/>
    <x v="1"/>
    <x v="4"/>
    <s v="220-1740"/>
    <s v="Business-type Activities"/>
    <s v="None"/>
    <x v="0"/>
    <x v="11"/>
    <n v="0"/>
    <n v="0"/>
    <n v="0"/>
    <n v="0"/>
    <n v="0"/>
    <n v="0"/>
    <n v="0"/>
    <n v="0"/>
    <n v="0"/>
    <n v="0"/>
    <n v="0"/>
    <n v="0"/>
    <n v="0"/>
    <n v="0"/>
    <m/>
  </r>
  <r>
    <x v="280"/>
    <x v="1"/>
    <n v="1795"/>
    <x v="0"/>
    <x v="0"/>
    <x v="1"/>
    <x v="4"/>
    <x v="1"/>
    <x v="4"/>
    <s v="220-1795"/>
    <s v="Business-type Activities"/>
    <s v="None"/>
    <x v="0"/>
    <x v="13"/>
    <n v="0"/>
    <n v="0"/>
    <n v="0"/>
    <n v="0"/>
    <n v="0"/>
    <n v="0"/>
    <n v="0"/>
    <n v="0"/>
    <n v="0"/>
    <n v="0"/>
    <n v="0"/>
    <n v="0"/>
    <n v="0"/>
    <n v="0"/>
    <m/>
  </r>
  <r>
    <x v="281"/>
    <x v="1"/>
    <n v="1820"/>
    <x v="0"/>
    <x v="0"/>
    <x v="1"/>
    <x v="5"/>
    <x v="1"/>
    <x v="5"/>
    <s v="220-1820"/>
    <s v="Business-type Activities"/>
    <s v="None"/>
    <x v="0"/>
    <x v="14"/>
    <n v="0"/>
    <n v="0"/>
    <n v="0"/>
    <n v="0"/>
    <n v="0"/>
    <n v="0"/>
    <n v="0"/>
    <n v="0"/>
    <n v="0"/>
    <n v="0"/>
    <n v="0"/>
    <n v="0"/>
    <n v="0"/>
    <n v="0"/>
    <m/>
  </r>
  <r>
    <x v="282"/>
    <x v="1"/>
    <n v="1830"/>
    <x v="0"/>
    <x v="0"/>
    <x v="1"/>
    <x v="5"/>
    <x v="1"/>
    <x v="5"/>
    <s v="220-1830"/>
    <s v="Business-type Activities"/>
    <s v="None"/>
    <x v="0"/>
    <x v="15"/>
    <n v="0"/>
    <n v="0"/>
    <n v="0"/>
    <n v="0"/>
    <n v="0"/>
    <n v="0"/>
    <n v="0"/>
    <n v="0"/>
    <n v="0"/>
    <n v="0"/>
    <n v="0"/>
    <n v="0"/>
    <n v="0"/>
    <n v="0"/>
    <m/>
  </r>
  <r>
    <x v="283"/>
    <x v="1"/>
    <n v="1840"/>
    <x v="0"/>
    <x v="0"/>
    <x v="1"/>
    <x v="5"/>
    <x v="1"/>
    <x v="5"/>
    <s v="220-1840"/>
    <s v="Business-type Activities"/>
    <s v="None"/>
    <x v="0"/>
    <x v="16"/>
    <n v="0"/>
    <n v="0"/>
    <n v="0"/>
    <n v="0"/>
    <n v="0"/>
    <n v="0"/>
    <n v="0"/>
    <n v="0"/>
    <n v="0"/>
    <n v="0"/>
    <n v="0"/>
    <n v="0"/>
    <n v="0"/>
    <n v="0"/>
    <m/>
  </r>
  <r>
    <x v="284"/>
    <x v="1"/>
    <n v="2125"/>
    <x v="0"/>
    <x v="1"/>
    <x v="1"/>
    <x v="6"/>
    <x v="2"/>
    <x v="6"/>
    <s v="220-2125"/>
    <s v="Business-type Activities"/>
    <s v="Building"/>
    <x v="0"/>
    <x v="19"/>
    <n v="0"/>
    <n v="0"/>
    <n v="0"/>
    <n v="0"/>
    <n v="0"/>
    <n v="0"/>
    <n v="0"/>
    <n v="0"/>
    <n v="0"/>
    <n v="0"/>
    <n v="0"/>
    <n v="0"/>
    <n v="0"/>
    <n v="0"/>
    <m/>
  </r>
  <r>
    <x v="285"/>
    <x v="1"/>
    <n v="2205"/>
    <x v="0"/>
    <x v="1"/>
    <x v="1"/>
    <x v="7"/>
    <x v="2"/>
    <x v="7"/>
    <s v="220-2205"/>
    <s v="Business-type Activities"/>
    <s v="None"/>
    <x v="0"/>
    <x v="20"/>
    <n v="0"/>
    <n v="0"/>
    <n v="0"/>
    <n v="0"/>
    <n v="0"/>
    <n v="0"/>
    <n v="89"/>
    <n v="89"/>
    <n v="89"/>
    <n v="0"/>
    <n v="-89"/>
    <n v="89"/>
    <n v="89"/>
    <n v="89"/>
    <m/>
  </r>
  <r>
    <x v="286"/>
    <x v="1"/>
    <n v="2210"/>
    <x v="0"/>
    <x v="1"/>
    <x v="1"/>
    <x v="7"/>
    <x v="2"/>
    <x v="7"/>
    <s v="220-2210"/>
    <s v="Business-type Activities"/>
    <s v="None"/>
    <x v="0"/>
    <x v="21"/>
    <n v="0"/>
    <n v="0"/>
    <n v="0"/>
    <n v="0"/>
    <n v="0"/>
    <n v="0"/>
    <n v="29"/>
    <n v="29"/>
    <n v="29"/>
    <n v="0"/>
    <n v="-29"/>
    <n v="29"/>
    <n v="29"/>
    <n v="29"/>
    <m/>
  </r>
  <r>
    <x v="287"/>
    <x v="1"/>
    <n v="2245"/>
    <x v="0"/>
    <x v="1"/>
    <x v="1"/>
    <x v="7"/>
    <x v="2"/>
    <x v="7"/>
    <s v="220-2245"/>
    <s v="Business-type Activities"/>
    <s v="None"/>
    <x v="0"/>
    <x v="22"/>
    <n v="0"/>
    <n v="0"/>
    <n v="0"/>
    <n v="0"/>
    <n v="0"/>
    <n v="0"/>
    <n v="68"/>
    <n v="68"/>
    <n v="68"/>
    <n v="0"/>
    <n v="-68"/>
    <n v="68"/>
    <n v="68"/>
    <n v="68"/>
    <m/>
  </r>
  <r>
    <x v="288"/>
    <x v="1"/>
    <n v="2250"/>
    <x v="0"/>
    <x v="1"/>
    <x v="1"/>
    <x v="7"/>
    <x v="2"/>
    <x v="7"/>
    <s v="220-2250"/>
    <s v="Business-type Activities"/>
    <s v="None"/>
    <x v="0"/>
    <x v="23"/>
    <n v="0"/>
    <n v="0"/>
    <n v="0"/>
    <n v="0"/>
    <n v="0"/>
    <n v="0"/>
    <n v="27"/>
    <n v="27"/>
    <n v="27"/>
    <n v="0"/>
    <n v="-27"/>
    <n v="27"/>
    <n v="27"/>
    <n v="27"/>
    <m/>
  </r>
  <r>
    <x v="289"/>
    <x v="1"/>
    <n v="2255"/>
    <x v="0"/>
    <x v="1"/>
    <x v="1"/>
    <x v="7"/>
    <x v="2"/>
    <x v="7"/>
    <s v="220-2255"/>
    <s v="Business-type Activities"/>
    <s v="None"/>
    <x v="0"/>
    <x v="24"/>
    <n v="0"/>
    <n v="0"/>
    <n v="0"/>
    <n v="0"/>
    <n v="0"/>
    <n v="0"/>
    <n v="0"/>
    <n v="0"/>
    <n v="0"/>
    <n v="0"/>
    <n v="0"/>
    <n v="0"/>
    <n v="0"/>
    <n v="0"/>
    <m/>
  </r>
  <r>
    <x v="290"/>
    <x v="1"/>
    <n v="3100"/>
    <x v="0"/>
    <x v="2"/>
    <x v="1"/>
    <x v="10"/>
    <x v="4"/>
    <x v="10"/>
    <s v="220-3100"/>
    <s v="Business-type Activities"/>
    <s v="None"/>
    <x v="0"/>
    <x v="31"/>
    <n v="0"/>
    <n v="0"/>
    <n v="0"/>
    <n v="0"/>
    <n v="0"/>
    <n v="0"/>
    <n v="0"/>
    <n v="0"/>
    <n v="0"/>
    <n v="0"/>
    <n v="0"/>
    <n v="0"/>
    <n v="19854"/>
    <n v="19855"/>
    <m/>
  </r>
  <r>
    <x v="291"/>
    <x v="1"/>
    <n v="315"/>
    <x v="3"/>
    <x v="3"/>
    <x v="1"/>
    <x v="12"/>
    <x v="5"/>
    <x v="12"/>
    <s v="220-315-4125"/>
    <s v="General Revenues"/>
    <s v="Investment Earnings"/>
    <x v="6"/>
    <x v="34"/>
    <n v="0"/>
    <n v="0"/>
    <n v="0"/>
    <n v="150"/>
    <n v="150"/>
    <n v="150"/>
    <n v="6"/>
    <n v="8"/>
    <n v="8"/>
    <n v="9"/>
    <n v="1"/>
    <n v="150"/>
    <n v="0"/>
    <n v="0"/>
    <m/>
  </r>
  <r>
    <x v="292"/>
    <x v="1"/>
    <n v="3250"/>
    <x v="0"/>
    <x v="2"/>
    <x v="1"/>
    <x v="14"/>
    <x v="6"/>
    <x v="14"/>
    <s v="220-3250"/>
    <s v="Business-type Activities"/>
    <s v="None"/>
    <x v="0"/>
    <x v="40"/>
    <n v="0"/>
    <n v="0"/>
    <n v="0"/>
    <n v="0"/>
    <n v="0"/>
    <n v="0"/>
    <n v="0"/>
    <n v="0"/>
    <n v="0"/>
    <n v="0"/>
    <n v="0"/>
    <n v="0"/>
    <n v="0"/>
    <n v="0"/>
    <m/>
  </r>
  <r>
    <x v="293"/>
    <x v="1"/>
    <n v="3275"/>
    <x v="0"/>
    <x v="2"/>
    <x v="1"/>
    <x v="14"/>
    <x v="6"/>
    <x v="14"/>
    <s v="220-3275"/>
    <s v="Business-type Activities"/>
    <s v="None"/>
    <x v="0"/>
    <x v="47"/>
    <n v="0"/>
    <n v="0"/>
    <n v="0"/>
    <n v="0"/>
    <n v="0"/>
    <n v="0"/>
    <n v="0"/>
    <n v="0"/>
    <n v="0"/>
    <n v="0"/>
    <n v="0"/>
    <n v="0"/>
    <n v="0"/>
    <n v="0"/>
    <m/>
  </r>
  <r>
    <x v="294"/>
    <x v="1"/>
    <n v="3300"/>
    <x v="0"/>
    <x v="2"/>
    <x v="1"/>
    <x v="16"/>
    <x v="7"/>
    <x v="16"/>
    <s v="220-3300"/>
    <s v="Business-type Activities"/>
    <s v="None"/>
    <x v="0"/>
    <x v="49"/>
    <n v="0"/>
    <n v="0"/>
    <n v="0"/>
    <n v="0"/>
    <n v="0"/>
    <n v="0"/>
    <n v="0"/>
    <n v="0"/>
    <n v="0"/>
    <n v="0"/>
    <n v="0"/>
    <n v="0"/>
    <n v="0"/>
    <n v="0"/>
    <m/>
  </r>
  <r>
    <x v="295"/>
    <x v="1"/>
    <n v="335"/>
    <x v="23"/>
    <x v="3"/>
    <x v="1"/>
    <x v="18"/>
    <x v="5"/>
    <x v="18"/>
    <s v="220-335-4356"/>
    <s v="Business-type Activities"/>
    <s v="Building"/>
    <x v="4"/>
    <x v="58"/>
    <n v="0"/>
    <n v="0"/>
    <n v="0"/>
    <n v="57160"/>
    <n v="57160"/>
    <n v="57160"/>
    <n v="11416"/>
    <n v="15955"/>
    <n v="15221.333333333332"/>
    <n v="17028"/>
    <n v="1806.6666666666679"/>
    <n v="45000"/>
    <n v="45000"/>
    <n v="45000"/>
    <m/>
  </r>
  <r>
    <x v="296"/>
    <x v="1"/>
    <n v="335"/>
    <x v="24"/>
    <x v="3"/>
    <x v="1"/>
    <x v="18"/>
    <x v="5"/>
    <x v="18"/>
    <s v="220-335-4358"/>
    <s v="Business-type Activities"/>
    <s v="Building"/>
    <x v="4"/>
    <x v="59"/>
    <n v="0"/>
    <n v="0"/>
    <n v="0"/>
    <n v="9472"/>
    <n v="9472"/>
    <n v="9472"/>
    <n v="2210"/>
    <n v="2546"/>
    <n v="2946.6666666666665"/>
    <n v="2718"/>
    <n v="-228.66666666666652"/>
    <n v="5250"/>
    <n v="5250"/>
    <n v="5250"/>
    <m/>
  </r>
  <r>
    <x v="297"/>
    <x v="1"/>
    <n v="370"/>
    <x v="41"/>
    <x v="3"/>
    <x v="1"/>
    <x v="24"/>
    <x v="5"/>
    <x v="23"/>
    <s v="220-370-4849"/>
    <s v="General Revenues"/>
    <s v="Gain (Loss) Assets"/>
    <x v="6"/>
    <x v="76"/>
    <n v="0"/>
    <n v="0"/>
    <n v="0"/>
    <n v="0"/>
    <n v="0"/>
    <n v="0"/>
    <n v="0"/>
    <n v="0"/>
    <n v="0"/>
    <n v="0"/>
    <n v="0"/>
    <n v="0"/>
    <n v="0"/>
    <n v="0"/>
    <m/>
  </r>
  <r>
    <x v="298"/>
    <x v="1"/>
    <n v="385"/>
    <x v="45"/>
    <x v="3"/>
    <x v="1"/>
    <x v="26"/>
    <x v="5"/>
    <x v="25"/>
    <s v="220-385-4895"/>
    <s v="General Revenues"/>
    <s v="Miscellaneous"/>
    <x v="6"/>
    <x v="80"/>
    <n v="0"/>
    <n v="0"/>
    <n v="0"/>
    <n v="100"/>
    <n v="100"/>
    <n v="100"/>
    <n v="19"/>
    <n v="19"/>
    <n v="25.333333333333332"/>
    <n v="21"/>
    <n v="-4.3333333333333321"/>
    <n v="100"/>
    <n v="0"/>
    <n v="0"/>
    <m/>
  </r>
  <r>
    <x v="299"/>
    <x v="1"/>
    <n v="390"/>
    <x v="137"/>
    <x v="3"/>
    <x v="1"/>
    <x v="27"/>
    <x v="5"/>
    <x v="26"/>
    <s v="220-390-4910"/>
    <s v="General Revenues"/>
    <s v="Transfers"/>
    <x v="6"/>
    <x v="171"/>
    <n v="0"/>
    <n v="0"/>
    <n v="0"/>
    <n v="37200"/>
    <n v="37200"/>
    <n v="37200"/>
    <n v="37200"/>
    <n v="37200"/>
    <n v="49600"/>
    <n v="39702"/>
    <n v="-9898"/>
    <n v="37200"/>
    <n v="0"/>
    <n v="0"/>
    <m/>
  </r>
  <r>
    <x v="300"/>
    <x v="1"/>
    <n v="490"/>
    <x v="50"/>
    <x v="4"/>
    <x v="1"/>
    <x v="38"/>
    <x v="8"/>
    <x v="27"/>
    <s v="220-490-5110"/>
    <s v="Business-type Activities"/>
    <s v="Building"/>
    <x v="5"/>
    <x v="85"/>
    <n v="0"/>
    <n v="0"/>
    <n v="0"/>
    <n v="0"/>
    <n v="0"/>
    <n v="0"/>
    <n v="0"/>
    <n v="0"/>
    <n v="0"/>
    <n v="0"/>
    <n v="0"/>
    <n v="0"/>
    <n v="0"/>
    <n v="0"/>
    <m/>
  </r>
  <r>
    <x v="301"/>
    <x v="1"/>
    <n v="490"/>
    <x v="52"/>
    <x v="4"/>
    <x v="1"/>
    <x v="38"/>
    <x v="8"/>
    <x v="27"/>
    <s v="220-490-5114"/>
    <s v="Business-type Activities"/>
    <s v="Building"/>
    <x v="5"/>
    <x v="87"/>
    <n v="0"/>
    <n v="0"/>
    <n v="0"/>
    <n v="2775"/>
    <n v="2775"/>
    <n v="2775"/>
    <n v="2086"/>
    <n v="2549"/>
    <n v="2781.333333333333"/>
    <n v="2721"/>
    <n v="-60.33333333333303"/>
    <n v="2914"/>
    <n v="2914"/>
    <n v="2914"/>
    <m/>
  </r>
  <r>
    <x v="302"/>
    <x v="1"/>
    <n v="490"/>
    <x v="58"/>
    <x v="4"/>
    <x v="1"/>
    <x v="38"/>
    <x v="8"/>
    <x v="28"/>
    <s v="220-490-5220"/>
    <s v="Business-type Activities"/>
    <s v="Building"/>
    <x v="5"/>
    <x v="93"/>
    <n v="0"/>
    <n v="0"/>
    <n v="0"/>
    <n v="40"/>
    <n v="40"/>
    <n v="40"/>
    <n v="15"/>
    <n v="15"/>
    <n v="20"/>
    <n v="17"/>
    <n v="-3"/>
    <n v="42"/>
    <n v="42"/>
    <n v="42"/>
    <m/>
  </r>
  <r>
    <x v="303"/>
    <x v="1"/>
    <n v="490"/>
    <x v="59"/>
    <x v="4"/>
    <x v="1"/>
    <x v="38"/>
    <x v="8"/>
    <x v="29"/>
    <s v="220-490-5315"/>
    <s v="Business-type Activities"/>
    <s v="Building"/>
    <x v="5"/>
    <x v="94"/>
    <n v="0"/>
    <n v="0"/>
    <n v="0"/>
    <n v="215"/>
    <n v="215"/>
    <n v="215"/>
    <n v="161"/>
    <n v="196"/>
    <n v="214.66666666666666"/>
    <n v="210"/>
    <n v="-4.6666666666666572"/>
    <n v="226"/>
    <n v="226"/>
    <n v="226"/>
    <m/>
  </r>
  <r>
    <x v="304"/>
    <x v="1"/>
    <n v="490"/>
    <x v="60"/>
    <x v="4"/>
    <x v="1"/>
    <x v="38"/>
    <x v="8"/>
    <x v="29"/>
    <s v="220-490-5320"/>
    <s v="Business-type Activities"/>
    <s v="Building"/>
    <x v="5"/>
    <x v="95"/>
    <n v="0"/>
    <n v="0"/>
    <n v="0"/>
    <n v="50"/>
    <n v="50"/>
    <n v="50"/>
    <n v="81"/>
    <n v="81"/>
    <n v="108"/>
    <n v="87"/>
    <n v="-21"/>
    <n v="12"/>
    <n v="54"/>
    <n v="54"/>
    <m/>
  </r>
  <r>
    <x v="305"/>
    <x v="1"/>
    <n v="490"/>
    <x v="61"/>
    <x v="4"/>
    <x v="1"/>
    <x v="38"/>
    <x v="8"/>
    <x v="29"/>
    <s v="220-490-5350"/>
    <s v="Business-type Activities"/>
    <s v="Building"/>
    <x v="5"/>
    <x v="96"/>
    <n v="0"/>
    <n v="0"/>
    <n v="0"/>
    <n v="250"/>
    <n v="250"/>
    <n v="250"/>
    <n v="0"/>
    <n v="0"/>
    <n v="0"/>
    <n v="0"/>
    <n v="0"/>
    <n v="198"/>
    <n v="240"/>
    <n v="240"/>
    <m/>
  </r>
  <r>
    <x v="306"/>
    <x v="1"/>
    <n v="490"/>
    <x v="62"/>
    <x v="4"/>
    <x v="1"/>
    <x v="38"/>
    <x v="8"/>
    <x v="30"/>
    <s v="220-490-5410"/>
    <s v="Business-type Activities"/>
    <s v="Building"/>
    <x v="5"/>
    <x v="97"/>
    <n v="0"/>
    <n v="0"/>
    <n v="0"/>
    <n v="791"/>
    <n v="791"/>
    <n v="791"/>
    <n v="738"/>
    <n v="875"/>
    <n v="984"/>
    <n v="934"/>
    <n v="-50"/>
    <n v="780"/>
    <n v="984"/>
    <n v="984"/>
    <m/>
  </r>
  <r>
    <x v="307"/>
    <x v="1"/>
    <n v="490"/>
    <x v="63"/>
    <x v="4"/>
    <x v="1"/>
    <x v="38"/>
    <x v="8"/>
    <x v="30"/>
    <s v="220-490-5450"/>
    <s v="Business-type Activities"/>
    <s v="Building"/>
    <x v="5"/>
    <x v="98"/>
    <n v="0"/>
    <n v="0"/>
    <n v="0"/>
    <n v="525"/>
    <n v="525"/>
    <n v="525"/>
    <n v="362"/>
    <n v="442"/>
    <n v="482.66666666666663"/>
    <n v="472"/>
    <n v="-10.666666666666629"/>
    <n v="580"/>
    <n v="580"/>
    <n v="580"/>
    <m/>
  </r>
  <r>
    <x v="308"/>
    <x v="1"/>
    <n v="490"/>
    <x v="65"/>
    <x v="4"/>
    <x v="1"/>
    <x v="38"/>
    <x v="9"/>
    <x v="31"/>
    <s v="220-490-6110"/>
    <s v="Business-type Activities"/>
    <s v="Building"/>
    <x v="5"/>
    <x v="100"/>
    <n v="0"/>
    <n v="0"/>
    <n v="0"/>
    <n v="500"/>
    <n v="500"/>
    <n v="500"/>
    <n v="0"/>
    <n v="0"/>
    <n v="0"/>
    <n v="0"/>
    <n v="0"/>
    <n v="500"/>
    <n v="500"/>
    <n v="500"/>
    <m/>
  </r>
  <r>
    <x v="309"/>
    <x v="1"/>
    <n v="490"/>
    <x v="66"/>
    <x v="4"/>
    <x v="1"/>
    <x v="38"/>
    <x v="9"/>
    <x v="31"/>
    <s v="220-490-6112"/>
    <s v="Business-type Activities"/>
    <s v="Building"/>
    <x v="5"/>
    <x v="101"/>
    <n v="0"/>
    <n v="0"/>
    <n v="0"/>
    <n v="500"/>
    <n v="500"/>
    <n v="500"/>
    <n v="0"/>
    <n v="0"/>
    <n v="0"/>
    <n v="0"/>
    <n v="0"/>
    <n v="500"/>
    <n v="500"/>
    <n v="500"/>
    <m/>
  </r>
  <r>
    <x v="310"/>
    <x v="1"/>
    <n v="490"/>
    <x v="68"/>
    <x v="4"/>
    <x v="1"/>
    <x v="38"/>
    <x v="9"/>
    <x v="31"/>
    <s v="220-490-6122"/>
    <s v="Business-type Activities"/>
    <s v="Building"/>
    <x v="5"/>
    <x v="103"/>
    <n v="0"/>
    <n v="0"/>
    <n v="0"/>
    <n v="2400"/>
    <n v="2400"/>
    <n v="2400"/>
    <n v="272"/>
    <n v="316"/>
    <n v="362.66666666666663"/>
    <n v="338"/>
    <n v="-24.666666666666629"/>
    <n v="2400"/>
    <n v="2400"/>
    <n v="2400"/>
    <m/>
  </r>
  <r>
    <x v="311"/>
    <x v="1"/>
    <n v="490"/>
    <x v="70"/>
    <x v="4"/>
    <x v="1"/>
    <x v="38"/>
    <x v="9"/>
    <x v="31"/>
    <s v="220-490-6128"/>
    <s v="Business-type Activities"/>
    <s v="Building"/>
    <x v="5"/>
    <x v="105"/>
    <n v="0"/>
    <n v="0"/>
    <n v="0"/>
    <n v="500"/>
    <n v="500"/>
    <n v="500"/>
    <n v="0"/>
    <n v="0"/>
    <n v="0"/>
    <n v="0"/>
    <n v="0"/>
    <n v="500"/>
    <n v="0"/>
    <n v="0"/>
    <m/>
  </r>
  <r>
    <x v="312"/>
    <x v="1"/>
    <n v="490"/>
    <x v="138"/>
    <x v="4"/>
    <x v="1"/>
    <x v="38"/>
    <x v="9"/>
    <x v="31"/>
    <s v="220-490-6150"/>
    <s v="Business-type Activities"/>
    <s v="Building"/>
    <x v="5"/>
    <x v="172"/>
    <n v="0"/>
    <n v="0"/>
    <n v="0"/>
    <n v="45470"/>
    <n v="45470"/>
    <n v="45470"/>
    <n v="12396"/>
    <n v="15952"/>
    <n v="25000"/>
    <n v="17025"/>
    <n v="-7975"/>
    <n v="45470"/>
    <n v="22500"/>
    <n v="22500"/>
    <m/>
  </r>
  <r>
    <x v="313"/>
    <x v="1"/>
    <n v="490"/>
    <x v="139"/>
    <x v="4"/>
    <x v="1"/>
    <x v="38"/>
    <x v="9"/>
    <x v="31"/>
    <s v="220-490-6152"/>
    <s v="Business-type Activities"/>
    <s v="Building"/>
    <x v="5"/>
    <x v="173"/>
    <n v="0"/>
    <n v="0"/>
    <n v="0"/>
    <n v="8803"/>
    <n v="8803"/>
    <n v="8803"/>
    <n v="1787"/>
    <n v="2234"/>
    <n v="2382.6666666666665"/>
    <n v="2385"/>
    <n v="2.3333333333334849"/>
    <n v="8803"/>
    <n v="2625"/>
    <n v="2625"/>
    <m/>
  </r>
  <r>
    <x v="314"/>
    <x v="1"/>
    <n v="490"/>
    <x v="74"/>
    <x v="4"/>
    <x v="1"/>
    <x v="38"/>
    <x v="9"/>
    <x v="32"/>
    <s v="220-490-6220"/>
    <s v="Business-type Activities"/>
    <s v="Building"/>
    <x v="5"/>
    <x v="109"/>
    <n v="0"/>
    <n v="0"/>
    <n v="0"/>
    <n v="125"/>
    <n v="125"/>
    <n v="125"/>
    <n v="0"/>
    <n v="0"/>
    <n v="0"/>
    <n v="0"/>
    <n v="0"/>
    <n v="125"/>
    <n v="0"/>
    <n v="0"/>
    <m/>
  </r>
  <r>
    <x v="315"/>
    <x v="1"/>
    <n v="490"/>
    <x v="76"/>
    <x v="4"/>
    <x v="1"/>
    <x v="38"/>
    <x v="9"/>
    <x v="32"/>
    <s v="220-490-6226"/>
    <s v="Business-type Activities"/>
    <s v="Building"/>
    <x v="5"/>
    <x v="111"/>
    <n v="0"/>
    <n v="0"/>
    <n v="0"/>
    <n v="75"/>
    <n v="75"/>
    <n v="75"/>
    <n v="20"/>
    <n v="25"/>
    <n v="26.666666666666664"/>
    <n v="27"/>
    <n v="0.3333333333333357"/>
    <n v="75"/>
    <n v="0"/>
    <n v="0"/>
    <m/>
  </r>
  <r>
    <x v="316"/>
    <x v="1"/>
    <n v="490"/>
    <x v="78"/>
    <x v="4"/>
    <x v="1"/>
    <x v="38"/>
    <x v="9"/>
    <x v="32"/>
    <s v="220-490-6230"/>
    <s v="Business-type Activities"/>
    <s v="Building"/>
    <x v="5"/>
    <x v="113"/>
    <n v="0"/>
    <n v="0"/>
    <n v="0"/>
    <n v="150"/>
    <n v="150"/>
    <n v="150"/>
    <n v="0"/>
    <n v="0"/>
    <n v="0"/>
    <n v="0"/>
    <n v="0"/>
    <n v="150"/>
    <n v="0"/>
    <n v="0"/>
    <m/>
  </r>
  <r>
    <x v="317"/>
    <x v="1"/>
    <n v="490"/>
    <x v="80"/>
    <x v="4"/>
    <x v="1"/>
    <x v="38"/>
    <x v="9"/>
    <x v="32"/>
    <s v="220-490-6238"/>
    <s v="Business-type Activities"/>
    <s v="Building"/>
    <x v="5"/>
    <x v="115"/>
    <n v="0"/>
    <n v="0"/>
    <n v="0"/>
    <n v="125"/>
    <n v="125"/>
    <n v="125"/>
    <n v="0"/>
    <n v="0"/>
    <n v="0"/>
    <n v="0"/>
    <n v="0"/>
    <n v="125"/>
    <n v="125"/>
    <n v="125"/>
    <m/>
  </r>
  <r>
    <x v="318"/>
    <x v="1"/>
    <n v="490"/>
    <x v="81"/>
    <x v="4"/>
    <x v="1"/>
    <x v="38"/>
    <x v="9"/>
    <x v="32"/>
    <s v="220-490-6240"/>
    <s v="Business-type Activities"/>
    <s v="Building"/>
    <x v="5"/>
    <x v="116"/>
    <n v="0"/>
    <n v="0"/>
    <n v="0"/>
    <n v="100"/>
    <n v="100"/>
    <n v="100"/>
    <n v="0"/>
    <n v="0"/>
    <n v="0"/>
    <n v="0"/>
    <n v="0"/>
    <n v="100"/>
    <n v="0"/>
    <n v="0"/>
    <m/>
  </r>
  <r>
    <x v="319"/>
    <x v="1"/>
    <n v="490"/>
    <x v="82"/>
    <x v="4"/>
    <x v="1"/>
    <x v="38"/>
    <x v="9"/>
    <x v="32"/>
    <s v="220-490-6290"/>
    <s v="Business-type Activities"/>
    <s v="Building"/>
    <x v="5"/>
    <x v="117"/>
    <n v="0"/>
    <n v="0"/>
    <n v="0"/>
    <n v="100"/>
    <n v="100"/>
    <n v="100"/>
    <n v="0"/>
    <n v="0"/>
    <n v="0"/>
    <n v="0"/>
    <n v="0"/>
    <n v="100"/>
    <n v="100"/>
    <n v="100"/>
    <m/>
  </r>
  <r>
    <x v="320"/>
    <x v="1"/>
    <n v="490"/>
    <x v="101"/>
    <x v="4"/>
    <x v="1"/>
    <x v="38"/>
    <x v="9"/>
    <x v="33"/>
    <s v="220-490-6330"/>
    <s v="Business-type Activities"/>
    <s v="Building"/>
    <x v="6"/>
    <x v="134"/>
    <n v="0"/>
    <n v="0"/>
    <n v="0"/>
    <n v="200"/>
    <n v="200"/>
    <n v="200"/>
    <n v="0"/>
    <n v="0"/>
    <n v="0"/>
    <n v="0"/>
    <n v="0"/>
    <n v="200"/>
    <n v="0"/>
    <n v="0"/>
    <m/>
  </r>
  <r>
    <x v="321"/>
    <x v="1"/>
    <n v="490"/>
    <x v="85"/>
    <x v="4"/>
    <x v="1"/>
    <x v="38"/>
    <x v="9"/>
    <x v="33"/>
    <s v="220-490-6334"/>
    <s v="Business-type Activities"/>
    <s v="Building"/>
    <x v="5"/>
    <x v="120"/>
    <n v="0"/>
    <n v="0"/>
    <n v="0"/>
    <n v="500"/>
    <n v="500"/>
    <n v="500"/>
    <n v="0"/>
    <n v="0"/>
    <n v="0"/>
    <n v="0"/>
    <n v="0"/>
    <n v="500"/>
    <n v="0"/>
    <n v="0"/>
    <m/>
  </r>
  <r>
    <x v="322"/>
    <x v="1"/>
    <n v="490"/>
    <x v="86"/>
    <x v="4"/>
    <x v="1"/>
    <x v="38"/>
    <x v="9"/>
    <x v="34"/>
    <s v="220-490-6420"/>
    <s v="Business-type Activities"/>
    <s v="Building"/>
    <x v="5"/>
    <x v="121"/>
    <n v="0"/>
    <n v="0"/>
    <n v="0"/>
    <n v="175"/>
    <n v="175"/>
    <n v="175"/>
    <n v="33"/>
    <n v="36"/>
    <n v="44"/>
    <n v="39"/>
    <n v="-5"/>
    <n v="175"/>
    <n v="175"/>
    <n v="175"/>
    <m/>
  </r>
  <r>
    <x v="323"/>
    <x v="1"/>
    <n v="490"/>
    <x v="87"/>
    <x v="4"/>
    <x v="1"/>
    <x v="38"/>
    <x v="9"/>
    <x v="34"/>
    <s v="220-490-6425"/>
    <s v="Business-type Activities"/>
    <s v="Building"/>
    <x v="5"/>
    <x v="122"/>
    <n v="0"/>
    <n v="0"/>
    <n v="0"/>
    <n v="125"/>
    <n v="125"/>
    <n v="125"/>
    <n v="62"/>
    <n v="68"/>
    <n v="82.666666666666657"/>
    <n v="73"/>
    <n v="-9.6666666666666572"/>
    <n v="125"/>
    <n v="125"/>
    <n v="125"/>
    <m/>
  </r>
  <r>
    <x v="324"/>
    <x v="1"/>
    <n v="490"/>
    <x v="88"/>
    <x v="4"/>
    <x v="1"/>
    <x v="38"/>
    <x v="9"/>
    <x v="34"/>
    <s v="220-490-6430"/>
    <s v="Business-type Activities"/>
    <s v="Building"/>
    <x v="5"/>
    <x v="123"/>
    <n v="0"/>
    <n v="0"/>
    <n v="0"/>
    <n v="225"/>
    <n v="225"/>
    <n v="225"/>
    <n v="154"/>
    <n v="190"/>
    <n v="205.33333333333331"/>
    <n v="203"/>
    <n v="-2.3333333333333144"/>
    <n v="225"/>
    <n v="225"/>
    <n v="225"/>
    <m/>
  </r>
  <r>
    <x v="325"/>
    <x v="1"/>
    <n v="490"/>
    <x v="89"/>
    <x v="4"/>
    <x v="1"/>
    <x v="38"/>
    <x v="9"/>
    <x v="34"/>
    <s v="220-490-6435"/>
    <s v="Business-type Activities"/>
    <s v="Building"/>
    <x v="5"/>
    <x v="124"/>
    <n v="0"/>
    <n v="0"/>
    <n v="0"/>
    <n v="95"/>
    <n v="95"/>
    <n v="95"/>
    <n v="166"/>
    <n v="203"/>
    <n v="221.33333333333331"/>
    <n v="217"/>
    <n v="-4.3333333333333144"/>
    <n v="148"/>
    <n v="148"/>
    <n v="148"/>
    <m/>
  </r>
  <r>
    <x v="326"/>
    <x v="1"/>
    <n v="490"/>
    <x v="90"/>
    <x v="4"/>
    <x v="1"/>
    <x v="38"/>
    <x v="9"/>
    <x v="34"/>
    <s v="220-490-6440"/>
    <s v="Business-type Activities"/>
    <s v="Building"/>
    <x v="5"/>
    <x v="125"/>
    <n v="0"/>
    <n v="0"/>
    <n v="0"/>
    <n v="225"/>
    <n v="225"/>
    <n v="225"/>
    <n v="143"/>
    <n v="179"/>
    <n v="190.66666666666666"/>
    <n v="192"/>
    <n v="1.3333333333333428"/>
    <n v="225"/>
    <n v="225"/>
    <n v="225"/>
    <m/>
  </r>
  <r>
    <x v="327"/>
    <x v="1"/>
    <n v="490"/>
    <x v="91"/>
    <x v="4"/>
    <x v="1"/>
    <x v="38"/>
    <x v="9"/>
    <x v="34"/>
    <s v="220-490-6445"/>
    <s v="Business-type Activities"/>
    <s v="Building"/>
    <x v="5"/>
    <x v="126"/>
    <n v="0"/>
    <n v="0"/>
    <n v="0"/>
    <n v="50"/>
    <n v="50"/>
    <n v="50"/>
    <n v="0"/>
    <n v="0"/>
    <n v="0"/>
    <n v="0"/>
    <n v="0"/>
    <n v="50"/>
    <n v="50"/>
    <n v="50"/>
    <m/>
  </r>
  <r>
    <x v="328"/>
    <x v="1"/>
    <n v="490"/>
    <x v="108"/>
    <x v="4"/>
    <x v="1"/>
    <x v="38"/>
    <x v="9"/>
    <x v="35"/>
    <s v="220-490-6524"/>
    <s v="Business-type Activities"/>
    <s v="Building"/>
    <x v="5"/>
    <x v="174"/>
    <n v="0"/>
    <n v="0"/>
    <n v="0"/>
    <n v="11432"/>
    <n v="11432"/>
    <n v="11432"/>
    <n v="1640"/>
    <n v="1932"/>
    <n v="2186.6666666666665"/>
    <n v="2062"/>
    <n v="-124.66666666666652"/>
    <n v="5850"/>
    <n v="5850"/>
    <n v="5850"/>
    <m/>
  </r>
  <r>
    <x v="329"/>
    <x v="1"/>
    <n v="490"/>
    <x v="109"/>
    <x v="4"/>
    <x v="1"/>
    <x v="38"/>
    <x v="9"/>
    <x v="35"/>
    <s v="220-490-6525"/>
    <s v="Business-type Activities"/>
    <s v="Building"/>
    <x v="5"/>
    <x v="175"/>
    <n v="0"/>
    <n v="0"/>
    <n v="0"/>
    <n v="1894"/>
    <n v="1894"/>
    <n v="1894"/>
    <n v="393"/>
    <n v="468"/>
    <n v="524"/>
    <n v="500"/>
    <n v="-24"/>
    <n v="683"/>
    <n v="683"/>
    <n v="683"/>
    <m/>
  </r>
  <r>
    <x v="330"/>
    <x v="1"/>
    <n v="700"/>
    <x v="97"/>
    <x v="4"/>
    <x v="1"/>
    <x v="39"/>
    <x v="10"/>
    <x v="38"/>
    <s v="220-700-8320"/>
    <s v="Business-type Activities"/>
    <s v="Building"/>
    <x v="0"/>
    <x v="131"/>
    <n v="0"/>
    <n v="0"/>
    <n v="0"/>
    <n v="8525"/>
    <n v="8525"/>
    <n v="8525"/>
    <n v="0"/>
    <n v="0"/>
    <n v="0"/>
    <n v="0"/>
    <n v="0"/>
    <n v="8525"/>
    <n v="0"/>
    <n v="0"/>
    <m/>
  </r>
  <r>
    <x v="331"/>
    <x v="1"/>
    <n v="700"/>
    <x v="98"/>
    <x v="4"/>
    <x v="1"/>
    <x v="39"/>
    <x v="10"/>
    <x v="39"/>
    <s v="220-700-8335"/>
    <s v="Business-type Activities"/>
    <s v="Building"/>
    <x v="0"/>
    <x v="10"/>
    <n v="0"/>
    <n v="0"/>
    <n v="0"/>
    <n v="0"/>
    <n v="0"/>
    <n v="0"/>
    <n v="0"/>
    <n v="0"/>
    <n v="0"/>
    <n v="0"/>
    <n v="0"/>
    <n v="0"/>
    <n v="0"/>
    <n v="0"/>
    <m/>
  </r>
  <r>
    <x v="332"/>
    <x v="1"/>
    <n v="900"/>
    <x v="134"/>
    <x v="4"/>
    <x v="1"/>
    <x v="37"/>
    <x v="13"/>
    <x v="46"/>
    <s v="220-900-9590"/>
    <s v="Business-type Activities"/>
    <s v="Building"/>
    <x v="0"/>
    <x v="168"/>
    <n v="0"/>
    <n v="0"/>
    <n v="0"/>
    <n v="17142"/>
    <n v="17142"/>
    <n v="17142"/>
    <n v="0"/>
    <n v="0"/>
    <n v="0"/>
    <n v="0"/>
    <n v="0"/>
    <n v="17142"/>
    <n v="7959"/>
    <n v="7959"/>
    <s v="Budgeted at 10% of personnel and operations costs per Res. 644."/>
  </r>
  <r>
    <x v="333"/>
    <x v="1"/>
    <n v="900"/>
    <x v="140"/>
    <x v="4"/>
    <x v="1"/>
    <x v="37"/>
    <x v="14"/>
    <x v="47"/>
    <s v="220-900-9893"/>
    <s v="Business-type Activities"/>
    <s v="Building"/>
    <x v="0"/>
    <x v="176"/>
    <n v="0"/>
    <n v="0"/>
    <n v="0"/>
    <n v="0"/>
    <n v="0"/>
    <n v="0"/>
    <n v="0"/>
    <n v="0"/>
    <n v="0"/>
    <n v="0"/>
    <n v="0"/>
    <n v="0"/>
    <n v="0"/>
    <n v="0"/>
    <m/>
  </r>
  <r>
    <x v="334"/>
    <x v="1"/>
    <n v="900"/>
    <x v="136"/>
    <x v="4"/>
    <x v="1"/>
    <x v="37"/>
    <x v="14"/>
    <x v="16"/>
    <s v="220-900-9899"/>
    <s v="Governmental Activities"/>
    <s v="None"/>
    <x v="0"/>
    <x v="170"/>
    <n v="0"/>
    <n v="0"/>
    <n v="0"/>
    <n v="0"/>
    <n v="0"/>
    <n v="0"/>
    <n v="0"/>
    <n v="0"/>
    <n v="31984"/>
    <n v="0"/>
    <n v="-31984"/>
    <n v="0"/>
    <n v="20875"/>
    <n v="20875"/>
    <m/>
  </r>
  <r>
    <x v="335"/>
    <x v="2"/>
    <n v="1110"/>
    <x v="0"/>
    <x v="0"/>
    <x v="2"/>
    <x v="0"/>
    <x v="0"/>
    <x v="0"/>
    <s v="230-1110"/>
    <s v="Business-type Activities"/>
    <s v="None"/>
    <x v="0"/>
    <x v="0"/>
    <n v="162830"/>
    <n v="87256"/>
    <n v="59826"/>
    <n v="0"/>
    <n v="0"/>
    <n v="0"/>
    <n v="140606"/>
    <n v="76881"/>
    <n v="140606"/>
    <n v="0"/>
    <n v="-140606"/>
    <n v="140606"/>
    <n v="140606"/>
    <n v="140606"/>
    <m/>
  </r>
  <r>
    <x v="336"/>
    <x v="2"/>
    <n v="1115"/>
    <x v="0"/>
    <x v="0"/>
    <x v="2"/>
    <x v="0"/>
    <x v="0"/>
    <x v="0"/>
    <s v="230-1115"/>
    <s v="Business-type Activities"/>
    <s v="None"/>
    <x v="0"/>
    <x v="1"/>
    <n v="8839"/>
    <n v="87071"/>
    <n v="88991"/>
    <n v="0"/>
    <n v="0"/>
    <n v="0"/>
    <n v="329"/>
    <n v="329"/>
    <n v="329"/>
    <n v="0"/>
    <n v="-329"/>
    <n v="329"/>
    <n v="329"/>
    <n v="329"/>
    <m/>
  </r>
  <r>
    <x v="337"/>
    <x v="2"/>
    <n v="1250"/>
    <x v="0"/>
    <x v="0"/>
    <x v="2"/>
    <x v="1"/>
    <x v="0"/>
    <x v="1"/>
    <s v="230-1250"/>
    <s v="Business-type Activities"/>
    <s v="None"/>
    <x v="0"/>
    <x v="4"/>
    <n v="0"/>
    <n v="0"/>
    <n v="0"/>
    <n v="0"/>
    <n v="0"/>
    <n v="0"/>
    <n v="0"/>
    <n v="0"/>
    <n v="0"/>
    <n v="0"/>
    <n v="0"/>
    <n v="0"/>
    <n v="0"/>
    <n v="0"/>
    <m/>
  </r>
  <r>
    <x v="338"/>
    <x v="2"/>
    <n v="1510"/>
    <x v="0"/>
    <x v="0"/>
    <x v="2"/>
    <x v="2"/>
    <x v="0"/>
    <x v="2"/>
    <s v="230-1510"/>
    <s v="Business-type Activities"/>
    <s v="None"/>
    <x v="0"/>
    <x v="5"/>
    <n v="0"/>
    <n v="0"/>
    <n v="0"/>
    <n v="0"/>
    <n v="0"/>
    <n v="0"/>
    <n v="23718"/>
    <n v="31654"/>
    <n v="23718"/>
    <n v="0"/>
    <n v="-23718"/>
    <n v="24205"/>
    <n v="24205"/>
    <n v="24205"/>
    <m/>
  </r>
  <r>
    <x v="339"/>
    <x v="2"/>
    <n v="1530"/>
    <x v="0"/>
    <x v="0"/>
    <x v="2"/>
    <x v="2"/>
    <x v="0"/>
    <x v="2"/>
    <s v="230-1530"/>
    <s v="Business-type Activities"/>
    <s v="None"/>
    <x v="0"/>
    <x v="177"/>
    <n v="0"/>
    <n v="0"/>
    <n v="0"/>
    <n v="0"/>
    <n v="0"/>
    <n v="0"/>
    <n v="0"/>
    <n v="0"/>
    <n v="0"/>
    <n v="0"/>
    <n v="0"/>
    <n v="0"/>
    <n v="0"/>
    <n v="0"/>
    <m/>
  </r>
  <r>
    <x v="340"/>
    <x v="2"/>
    <n v="1540"/>
    <x v="0"/>
    <x v="0"/>
    <x v="2"/>
    <x v="2"/>
    <x v="0"/>
    <x v="2"/>
    <s v="230-1540"/>
    <s v="Business-type Activities"/>
    <s v="None"/>
    <x v="0"/>
    <x v="178"/>
    <n v="0"/>
    <n v="0"/>
    <n v="0"/>
    <n v="0"/>
    <n v="0"/>
    <n v="0"/>
    <n v="0"/>
    <n v="0"/>
    <n v="0"/>
    <n v="0"/>
    <n v="0"/>
    <n v="0"/>
    <n v="0"/>
    <n v="0"/>
    <m/>
  </r>
  <r>
    <x v="341"/>
    <x v="2"/>
    <n v="1620"/>
    <x v="0"/>
    <x v="0"/>
    <x v="2"/>
    <x v="3"/>
    <x v="1"/>
    <x v="3"/>
    <s v="230-1620"/>
    <s v="Business-type Activities"/>
    <s v="None"/>
    <x v="0"/>
    <x v="7"/>
    <n v="0"/>
    <n v="0"/>
    <n v="0"/>
    <n v="0"/>
    <n v="0"/>
    <n v="0"/>
    <n v="0"/>
    <n v="0"/>
    <n v="0"/>
    <n v="0"/>
    <n v="0"/>
    <n v="0"/>
    <n v="0"/>
    <n v="0"/>
    <m/>
  </r>
  <r>
    <x v="342"/>
    <x v="2"/>
    <n v="1710"/>
    <x v="0"/>
    <x v="0"/>
    <x v="2"/>
    <x v="4"/>
    <x v="1"/>
    <x v="4"/>
    <s v="230-1710"/>
    <s v="Business-type Activities"/>
    <s v="None"/>
    <x v="0"/>
    <x v="8"/>
    <n v="0"/>
    <n v="81179"/>
    <n v="81179"/>
    <n v="0"/>
    <n v="0"/>
    <n v="0"/>
    <n v="81179"/>
    <n v="81179"/>
    <n v="81179"/>
    <n v="0"/>
    <n v="-81179"/>
    <n v="81179"/>
    <n v="81179"/>
    <n v="81179"/>
    <m/>
  </r>
  <r>
    <x v="343"/>
    <x v="2"/>
    <n v="1720"/>
    <x v="0"/>
    <x v="0"/>
    <x v="2"/>
    <x v="4"/>
    <x v="1"/>
    <x v="4"/>
    <s v="230-1720"/>
    <s v="Business-type Activities"/>
    <s v="None"/>
    <x v="0"/>
    <x v="9"/>
    <n v="0"/>
    <n v="34291"/>
    <n v="35875"/>
    <n v="0"/>
    <n v="0"/>
    <n v="0"/>
    <n v="35875"/>
    <n v="35875"/>
    <n v="35875"/>
    <n v="0"/>
    <n v="-35875"/>
    <n v="35875"/>
    <n v="35875"/>
    <n v="35875"/>
    <m/>
  </r>
  <r>
    <x v="344"/>
    <x v="2"/>
    <n v="1730"/>
    <x v="0"/>
    <x v="0"/>
    <x v="2"/>
    <x v="4"/>
    <x v="1"/>
    <x v="4"/>
    <s v="230-1730"/>
    <s v="Business-type Activities"/>
    <s v="None"/>
    <x v="0"/>
    <x v="10"/>
    <n v="0"/>
    <n v="105274"/>
    <n v="113715"/>
    <n v="0"/>
    <n v="0"/>
    <n v="0"/>
    <n v="113715"/>
    <n v="113715"/>
    <n v="113715"/>
    <n v="0"/>
    <n v="-113715"/>
    <n v="113715"/>
    <n v="113715"/>
    <n v="113715"/>
    <m/>
  </r>
  <r>
    <x v="345"/>
    <x v="2"/>
    <n v="1740"/>
    <x v="0"/>
    <x v="0"/>
    <x v="2"/>
    <x v="4"/>
    <x v="1"/>
    <x v="4"/>
    <s v="230-1740"/>
    <s v="Business-type Activities"/>
    <s v="None"/>
    <x v="0"/>
    <x v="11"/>
    <n v="0"/>
    <n v="34067"/>
    <n v="34067"/>
    <n v="0"/>
    <n v="0"/>
    <n v="0"/>
    <n v="34067"/>
    <n v="34067"/>
    <n v="34067"/>
    <n v="0"/>
    <n v="-34067"/>
    <n v="34067"/>
    <n v="34067"/>
    <n v="34067"/>
    <m/>
  </r>
  <r>
    <x v="346"/>
    <x v="2"/>
    <n v="1750"/>
    <x v="0"/>
    <x v="0"/>
    <x v="2"/>
    <x v="4"/>
    <x v="1"/>
    <x v="4"/>
    <s v="230-1750"/>
    <s v="Business-type Activities"/>
    <s v="None"/>
    <x v="0"/>
    <x v="12"/>
    <n v="0"/>
    <n v="4238861"/>
    <n v="4238861"/>
    <n v="0"/>
    <n v="0"/>
    <n v="0"/>
    <n v="4238861"/>
    <n v="4238861"/>
    <n v="4238861"/>
    <n v="0"/>
    <n v="-4238861"/>
    <n v="4238861"/>
    <n v="4238861"/>
    <n v="4238861"/>
    <m/>
  </r>
  <r>
    <x v="347"/>
    <x v="2"/>
    <n v="1795"/>
    <x v="0"/>
    <x v="0"/>
    <x v="2"/>
    <x v="4"/>
    <x v="1"/>
    <x v="4"/>
    <s v="230-1795"/>
    <s v="Business-type Activities"/>
    <s v="None"/>
    <x v="0"/>
    <x v="13"/>
    <n v="0"/>
    <n v="0"/>
    <n v="5806"/>
    <n v="0"/>
    <n v="0"/>
    <n v="0"/>
    <n v="5806"/>
    <n v="5806"/>
    <n v="5806"/>
    <n v="0"/>
    <n v="-5806"/>
    <n v="5806"/>
    <n v="5806"/>
    <n v="5806"/>
    <m/>
  </r>
  <r>
    <x v="348"/>
    <x v="2"/>
    <n v="1820"/>
    <x v="0"/>
    <x v="0"/>
    <x v="2"/>
    <x v="5"/>
    <x v="1"/>
    <x v="5"/>
    <s v="230-1820"/>
    <s v="Business-type Activities"/>
    <s v="None"/>
    <x v="0"/>
    <x v="14"/>
    <n v="0"/>
    <n v="17892"/>
    <n v="18802"/>
    <n v="0"/>
    <n v="0"/>
    <n v="0"/>
    <n v="18802"/>
    <n v="18802"/>
    <n v="18802"/>
    <n v="0"/>
    <n v="-18802"/>
    <n v="18802"/>
    <n v="18802"/>
    <n v="18802"/>
    <m/>
  </r>
  <r>
    <x v="349"/>
    <x v="2"/>
    <n v="1830"/>
    <x v="0"/>
    <x v="0"/>
    <x v="2"/>
    <x v="5"/>
    <x v="1"/>
    <x v="5"/>
    <s v="230-1830"/>
    <s v="Business-type Activities"/>
    <s v="None"/>
    <x v="0"/>
    <x v="15"/>
    <n v="0"/>
    <n v="71430"/>
    <n v="75490"/>
    <n v="0"/>
    <n v="0"/>
    <n v="0"/>
    <n v="75490"/>
    <n v="75490"/>
    <n v="75490"/>
    <n v="0"/>
    <n v="-75490"/>
    <n v="75490"/>
    <n v="75490"/>
    <n v="75490"/>
    <m/>
  </r>
  <r>
    <x v="350"/>
    <x v="2"/>
    <n v="1840"/>
    <x v="0"/>
    <x v="0"/>
    <x v="2"/>
    <x v="5"/>
    <x v="1"/>
    <x v="5"/>
    <s v="230-1840"/>
    <s v="Business-type Activities"/>
    <s v="None"/>
    <x v="0"/>
    <x v="16"/>
    <n v="0"/>
    <n v="13373"/>
    <n v="15551"/>
    <n v="0"/>
    <n v="0"/>
    <n v="0"/>
    <n v="15551"/>
    <n v="15551"/>
    <n v="15551"/>
    <n v="0"/>
    <n v="-15551"/>
    <n v="15551"/>
    <n v="15551"/>
    <n v="15551"/>
    <m/>
  </r>
  <r>
    <x v="351"/>
    <x v="2"/>
    <n v="1850"/>
    <x v="0"/>
    <x v="0"/>
    <x v="2"/>
    <x v="5"/>
    <x v="1"/>
    <x v="5"/>
    <s v="230-1850"/>
    <s v="Business-type Activities"/>
    <s v="None"/>
    <x v="0"/>
    <x v="17"/>
    <n v="0"/>
    <n v="2072930"/>
    <n v="2162944"/>
    <n v="0"/>
    <n v="0"/>
    <n v="0"/>
    <n v="2162944"/>
    <n v="2162944"/>
    <n v="2162944"/>
    <n v="0"/>
    <n v="-2162944"/>
    <n v="2162944"/>
    <n v="2162944"/>
    <n v="2162944"/>
    <m/>
  </r>
  <r>
    <x v="352"/>
    <x v="2"/>
    <n v="1950"/>
    <x v="0"/>
    <x v="0"/>
    <x v="2"/>
    <x v="1"/>
    <x v="1"/>
    <x v="1"/>
    <s v="230-1950"/>
    <s v="Business-type Activities"/>
    <s v="None"/>
    <x v="0"/>
    <x v="18"/>
    <n v="0"/>
    <n v="0"/>
    <n v="0"/>
    <n v="0"/>
    <n v="0"/>
    <n v="0"/>
    <n v="0"/>
    <n v="0"/>
    <n v="0"/>
    <n v="0"/>
    <n v="0"/>
    <n v="0"/>
    <n v="0"/>
    <n v="0"/>
    <m/>
  </r>
  <r>
    <x v="353"/>
    <x v="2"/>
    <n v="2125"/>
    <x v="0"/>
    <x v="1"/>
    <x v="2"/>
    <x v="6"/>
    <x v="2"/>
    <x v="6"/>
    <s v="230-2125"/>
    <s v="Business-type Activities"/>
    <s v="Water"/>
    <x v="0"/>
    <x v="19"/>
    <n v="0"/>
    <n v="0"/>
    <n v="0"/>
    <n v="0"/>
    <n v="0"/>
    <n v="0"/>
    <n v="0"/>
    <n v="0"/>
    <n v="0"/>
    <n v="0"/>
    <n v="0"/>
    <n v="0"/>
    <n v="0"/>
    <n v="0"/>
    <m/>
  </r>
  <r>
    <x v="354"/>
    <x v="2"/>
    <n v="2205"/>
    <x v="0"/>
    <x v="1"/>
    <x v="2"/>
    <x v="7"/>
    <x v="2"/>
    <x v="7"/>
    <s v="230-2205"/>
    <s v="Business-type Activities"/>
    <s v="None"/>
    <x v="0"/>
    <x v="20"/>
    <n v="0"/>
    <n v="0"/>
    <n v="0"/>
    <n v="0"/>
    <n v="0"/>
    <n v="0"/>
    <n v="3506"/>
    <n v="3584"/>
    <n v="3506"/>
    <n v="0"/>
    <n v="-3506"/>
    <n v="3676"/>
    <n v="3676"/>
    <n v="3676"/>
    <m/>
  </r>
  <r>
    <x v="355"/>
    <x v="2"/>
    <n v="2210"/>
    <x v="0"/>
    <x v="1"/>
    <x v="2"/>
    <x v="7"/>
    <x v="2"/>
    <x v="7"/>
    <s v="230-2210"/>
    <s v="Business-type Activities"/>
    <s v="None"/>
    <x v="0"/>
    <x v="21"/>
    <n v="0"/>
    <n v="0"/>
    <n v="0"/>
    <n v="0"/>
    <n v="0"/>
    <n v="0"/>
    <n v="1467"/>
    <n v="1503"/>
    <n v="1467"/>
    <n v="0"/>
    <n v="-1467"/>
    <n v="1559"/>
    <n v="1559"/>
    <n v="1559"/>
    <m/>
  </r>
  <r>
    <x v="356"/>
    <x v="2"/>
    <n v="2245"/>
    <x v="0"/>
    <x v="1"/>
    <x v="2"/>
    <x v="7"/>
    <x v="2"/>
    <x v="7"/>
    <s v="230-2245"/>
    <s v="Business-type Activities"/>
    <s v="None"/>
    <x v="0"/>
    <x v="22"/>
    <n v="0"/>
    <n v="0"/>
    <n v="0"/>
    <n v="0"/>
    <n v="0"/>
    <n v="0"/>
    <n v="2154"/>
    <n v="2154"/>
    <n v="2154"/>
    <n v="0"/>
    <n v="-2154"/>
    <n v="2154"/>
    <n v="2154"/>
    <n v="2154"/>
    <m/>
  </r>
  <r>
    <x v="357"/>
    <x v="2"/>
    <n v="2250"/>
    <x v="0"/>
    <x v="1"/>
    <x v="2"/>
    <x v="7"/>
    <x v="2"/>
    <x v="7"/>
    <s v="230-2250"/>
    <s v="Business-type Activities"/>
    <s v="None"/>
    <x v="0"/>
    <x v="23"/>
    <n v="0"/>
    <n v="0"/>
    <n v="0"/>
    <n v="0"/>
    <n v="0"/>
    <n v="0"/>
    <n v="926"/>
    <n v="953"/>
    <n v="926"/>
    <n v="0"/>
    <n v="-926"/>
    <n v="986"/>
    <n v="986"/>
    <n v="986"/>
    <m/>
  </r>
  <r>
    <x v="358"/>
    <x v="2"/>
    <n v="2255"/>
    <x v="0"/>
    <x v="1"/>
    <x v="2"/>
    <x v="7"/>
    <x v="2"/>
    <x v="7"/>
    <s v="230-2255"/>
    <s v="Business-type Activities"/>
    <s v="None"/>
    <x v="0"/>
    <x v="24"/>
    <n v="0"/>
    <n v="0"/>
    <n v="0"/>
    <n v="0"/>
    <n v="0"/>
    <n v="0"/>
    <n v="128"/>
    <n v="128"/>
    <n v="128"/>
    <n v="0"/>
    <n v="-128"/>
    <n v="128"/>
    <n v="128"/>
    <n v="128"/>
    <m/>
  </r>
  <r>
    <x v="359"/>
    <x v="2"/>
    <n v="2450"/>
    <x v="0"/>
    <x v="1"/>
    <x v="2"/>
    <x v="8"/>
    <x v="2"/>
    <x v="8"/>
    <s v="230-2450"/>
    <s v="Business-type Activities"/>
    <s v="Water"/>
    <x v="0"/>
    <x v="179"/>
    <n v="0"/>
    <n v="0"/>
    <n v="0"/>
    <n v="0"/>
    <n v="0"/>
    <n v="0"/>
    <n v="0"/>
    <n v="0"/>
    <n v="0"/>
    <n v="0"/>
    <n v="0"/>
    <n v="0"/>
    <n v="0"/>
    <n v="0"/>
    <m/>
  </r>
  <r>
    <x v="360"/>
    <x v="2"/>
    <n v="2520"/>
    <x v="0"/>
    <x v="1"/>
    <x v="2"/>
    <x v="8"/>
    <x v="2"/>
    <x v="8"/>
    <s v="230-2520"/>
    <s v="Business-type Activities"/>
    <s v="None"/>
    <x v="0"/>
    <x v="180"/>
    <n v="32560"/>
    <n v="34000"/>
    <n v="35860"/>
    <n v="0"/>
    <n v="0"/>
    <n v="0"/>
    <n v="37180"/>
    <n v="37360"/>
    <n v="37180"/>
    <n v="0"/>
    <n v="-37180"/>
    <n v="37180"/>
    <n v="37180"/>
    <n v="37180"/>
    <m/>
  </r>
  <r>
    <x v="361"/>
    <x v="2"/>
    <n v="2725"/>
    <x v="0"/>
    <x v="1"/>
    <x v="2"/>
    <x v="8"/>
    <x v="2"/>
    <x v="8"/>
    <s v="230-2725"/>
    <s v="Business-type Activities"/>
    <s v="None"/>
    <x v="0"/>
    <x v="28"/>
    <n v="0"/>
    <n v="0"/>
    <n v="37541"/>
    <n v="0"/>
    <n v="0"/>
    <n v="0"/>
    <n v="0"/>
    <n v="0"/>
    <n v="0"/>
    <n v="0"/>
    <n v="0"/>
    <n v="0"/>
    <n v="0"/>
    <n v="0"/>
    <m/>
  </r>
  <r>
    <x v="362"/>
    <x v="2"/>
    <n v="2750"/>
    <x v="0"/>
    <x v="1"/>
    <x v="2"/>
    <x v="9"/>
    <x v="3"/>
    <x v="9"/>
    <s v="230-2750"/>
    <s v="Business-type Activities"/>
    <s v="None"/>
    <x v="0"/>
    <x v="29"/>
    <n v="0"/>
    <n v="0"/>
    <n v="866468"/>
    <n v="0"/>
    <n v="0"/>
    <n v="0"/>
    <n v="904009"/>
    <n v="1051826"/>
    <n v="904009"/>
    <n v="0"/>
    <n v="-904009"/>
    <n v="904009"/>
    <n v="904009"/>
    <n v="904009"/>
    <m/>
  </r>
  <r>
    <x v="363"/>
    <x v="2"/>
    <n v="2950"/>
    <x v="0"/>
    <x v="1"/>
    <x v="2"/>
    <x v="9"/>
    <x v="3"/>
    <x v="9"/>
    <s v="230-2950"/>
    <s v="Business-type Activities"/>
    <s v="None"/>
    <x v="0"/>
    <x v="30"/>
    <n v="0"/>
    <n v="0"/>
    <n v="0"/>
    <n v="0"/>
    <n v="0"/>
    <n v="0"/>
    <n v="0"/>
    <n v="0"/>
    <n v="0"/>
    <n v="0"/>
    <n v="0"/>
    <n v="0"/>
    <n v="0"/>
    <n v="0"/>
    <m/>
  </r>
  <r>
    <x v="364"/>
    <x v="2"/>
    <n v="3100"/>
    <x v="0"/>
    <x v="2"/>
    <x v="2"/>
    <x v="10"/>
    <x v="4"/>
    <x v="10"/>
    <s v="230-3100"/>
    <s v="Business-type Activities"/>
    <s v="None"/>
    <x v="0"/>
    <x v="31"/>
    <n v="151833"/>
    <n v="139109"/>
    <n v="140328"/>
    <n v="140181"/>
    <n v="0"/>
    <n v="0"/>
    <n v="112957"/>
    <n v="112957"/>
    <n v="112957"/>
    <n v="0"/>
    <n v="-112957"/>
    <n v="112957"/>
    <n v="45555"/>
    <n v="45554"/>
    <m/>
  </r>
  <r>
    <x v="365"/>
    <x v="2"/>
    <n v="315"/>
    <x v="3"/>
    <x v="3"/>
    <x v="2"/>
    <x v="12"/>
    <x v="5"/>
    <x v="12"/>
    <s v="230-315-4125"/>
    <s v="General Revenues"/>
    <s v="Investment Earnings"/>
    <x v="6"/>
    <x v="34"/>
    <n v="153"/>
    <n v="248"/>
    <n v="1978"/>
    <n v="2200"/>
    <n v="2200"/>
    <n v="2200"/>
    <n v="352"/>
    <n v="359"/>
    <n v="469.33333333333331"/>
    <n v="384"/>
    <n v="-85.333333333333314"/>
    <n v="2200"/>
    <n v="2200"/>
    <n v="2200"/>
    <m/>
  </r>
  <r>
    <x v="366"/>
    <x v="2"/>
    <n v="3250"/>
    <x v="0"/>
    <x v="2"/>
    <x v="2"/>
    <x v="14"/>
    <x v="6"/>
    <x v="14"/>
    <s v="230-3250"/>
    <s v="Business-type Activities"/>
    <s v="None"/>
    <x v="0"/>
    <x v="40"/>
    <n v="0"/>
    <n v="0"/>
    <n v="0"/>
    <n v="0"/>
    <n v="0"/>
    <n v="0"/>
    <n v="0"/>
    <n v="0"/>
    <n v="0"/>
    <n v="0"/>
    <n v="0"/>
    <n v="0"/>
    <n v="0"/>
    <n v="0"/>
    <m/>
  </r>
  <r>
    <x v="367"/>
    <x v="2"/>
    <n v="325"/>
    <x v="9"/>
    <x v="3"/>
    <x v="2"/>
    <x v="15"/>
    <x v="5"/>
    <x v="15"/>
    <s v="230-325-4151"/>
    <s v="Business-type Activities"/>
    <s v="Water"/>
    <x v="3"/>
    <x v="181"/>
    <n v="0"/>
    <n v="0"/>
    <n v="0"/>
    <n v="90000"/>
    <n v="90000"/>
    <n v="90000"/>
    <n v="817"/>
    <n v="817"/>
    <n v="1089.3333333333333"/>
    <n v="872"/>
    <n v="-217.33333333333326"/>
    <n v="90000"/>
    <n v="120000"/>
    <n v="120000"/>
    <s v="$20,000 Business Oregon stormwater master plan; $100,000 from American Rescue Act for water infrastructure."/>
  </r>
  <r>
    <x v="368"/>
    <x v="2"/>
    <n v="325"/>
    <x v="141"/>
    <x v="3"/>
    <x v="2"/>
    <x v="15"/>
    <x v="5"/>
    <x v="15"/>
    <s v="230-325-4162"/>
    <s v="Business-type Activities"/>
    <s v="Water"/>
    <x v="3"/>
    <x v="182"/>
    <n v="0"/>
    <n v="0"/>
    <n v="0"/>
    <n v="0"/>
    <n v="0"/>
    <n v="0"/>
    <n v="0"/>
    <n v="0"/>
    <n v="0"/>
    <n v="0"/>
    <n v="0"/>
    <n v="0"/>
    <n v="0"/>
    <n v="0"/>
    <m/>
  </r>
  <r>
    <x v="369"/>
    <x v="2"/>
    <n v="3275"/>
    <x v="0"/>
    <x v="2"/>
    <x v="2"/>
    <x v="14"/>
    <x v="6"/>
    <x v="14"/>
    <s v="230-3275"/>
    <s v="Business-type Activities"/>
    <s v="Water"/>
    <x v="0"/>
    <x v="47"/>
    <n v="0"/>
    <n v="2318047"/>
    <n v="2236716"/>
    <n v="0"/>
    <n v="0"/>
    <n v="0"/>
    <n v="2236716"/>
    <n v="2236716"/>
    <n v="2236716"/>
    <n v="0"/>
    <n v="-2236716"/>
    <n v="2236716"/>
    <n v="2236716"/>
    <n v="2236716"/>
    <m/>
  </r>
  <r>
    <x v="370"/>
    <x v="2"/>
    <n v="3277"/>
    <x v="0"/>
    <x v="2"/>
    <x v="2"/>
    <x v="14"/>
    <x v="6"/>
    <x v="14"/>
    <s v="230-3277"/>
    <s v="Business-type Activities"/>
    <s v="Water"/>
    <x v="0"/>
    <x v="48"/>
    <n v="0"/>
    <n v="0"/>
    <n v="904009"/>
    <n v="0"/>
    <n v="0"/>
    <n v="0"/>
    <n v="904009"/>
    <n v="1051826"/>
    <n v="904009"/>
    <n v="0"/>
    <n v="-904009"/>
    <n v="904009"/>
    <n v="904009"/>
    <n v="904009"/>
    <m/>
  </r>
  <r>
    <x v="371"/>
    <x v="2"/>
    <n v="3300"/>
    <x v="0"/>
    <x v="2"/>
    <x v="2"/>
    <x v="16"/>
    <x v="7"/>
    <x v="16"/>
    <s v="230-3300"/>
    <s v="Business-type Activities"/>
    <s v="Water"/>
    <x v="0"/>
    <x v="49"/>
    <n v="0"/>
    <n v="0"/>
    <n v="0"/>
    <n v="0"/>
    <n v="0"/>
    <n v="0"/>
    <n v="0"/>
    <n v="0"/>
    <n v="0"/>
    <n v="0"/>
    <n v="0"/>
    <n v="0"/>
    <n v="0"/>
    <n v="0"/>
    <m/>
  </r>
  <r>
    <x v="372"/>
    <x v="2"/>
    <n v="335"/>
    <x v="142"/>
    <x v="3"/>
    <x v="2"/>
    <x v="18"/>
    <x v="5"/>
    <x v="18"/>
    <s v="230-335-4370"/>
    <s v="Business-type Activities"/>
    <s v="Water"/>
    <x v="4"/>
    <x v="183"/>
    <n v="3715"/>
    <n v="4165"/>
    <n v="1250"/>
    <n v="5250"/>
    <n v="5250"/>
    <n v="5250"/>
    <n v="6250"/>
    <n v="6500"/>
    <n v="8333.3333333333321"/>
    <n v="6938"/>
    <n v="-1395.3333333333321"/>
    <n v="6250"/>
    <n v="2750"/>
    <n v="2750"/>
    <s v="SDC reimbursement for 10 new homes."/>
  </r>
  <r>
    <x v="373"/>
    <x v="2"/>
    <n v="340"/>
    <x v="143"/>
    <x v="3"/>
    <x v="2"/>
    <x v="19"/>
    <x v="5"/>
    <x v="19"/>
    <s v="230-340-4425"/>
    <s v="Business-type Activities"/>
    <s v="Water"/>
    <x v="4"/>
    <x v="184"/>
    <n v="284832"/>
    <n v="300281"/>
    <n v="314970"/>
    <n v="350275"/>
    <n v="350275"/>
    <n v="350275"/>
    <n v="289757"/>
    <n v="344898"/>
    <n v="386342.66666666663"/>
    <n v="368093"/>
    <n v="-18249.666666666628"/>
    <n v="350275"/>
    <n v="364700"/>
    <n v="364700"/>
    <s v="Includes 3% increase."/>
  </r>
  <r>
    <x v="374"/>
    <x v="2"/>
    <n v="340"/>
    <x v="144"/>
    <x v="3"/>
    <x v="2"/>
    <x v="19"/>
    <x v="5"/>
    <x v="19"/>
    <s v="230-340-4426"/>
    <s v="Business-type Activities"/>
    <s v="Water"/>
    <x v="4"/>
    <x v="185"/>
    <n v="2744"/>
    <n v="566"/>
    <n v="0"/>
    <n v="500"/>
    <n v="500"/>
    <n v="500"/>
    <n v="437"/>
    <n v="477"/>
    <n v="582.66666666666663"/>
    <n v="510"/>
    <n v="-72.666666666666629"/>
    <n v="500"/>
    <n v="10000"/>
    <n v="10000"/>
    <s v="Due to new customer estimated to use 200,000 gallons per month."/>
  </r>
  <r>
    <x v="375"/>
    <x v="2"/>
    <n v="340"/>
    <x v="145"/>
    <x v="3"/>
    <x v="2"/>
    <x v="19"/>
    <x v="5"/>
    <x v="19"/>
    <s v="230-340-4430"/>
    <s v="Business-type Activities"/>
    <s v="Water"/>
    <x v="4"/>
    <x v="186"/>
    <n v="0"/>
    <n v="0"/>
    <n v="0"/>
    <n v="0"/>
    <n v="0"/>
    <n v="0"/>
    <n v="301"/>
    <n v="301"/>
    <n v="401.33333333333331"/>
    <n v="322"/>
    <n v="-79.333333333333314"/>
    <n v="301"/>
    <n v="0"/>
    <n v="0"/>
    <s v="Recommended reduction."/>
  </r>
  <r>
    <x v="376"/>
    <x v="2"/>
    <n v="340"/>
    <x v="146"/>
    <x v="3"/>
    <x v="2"/>
    <x v="19"/>
    <x v="5"/>
    <x v="19"/>
    <s v="230-340-4435"/>
    <s v="Business-type Activities"/>
    <s v="Water"/>
    <x v="4"/>
    <x v="187"/>
    <n v="3760"/>
    <n v="4136"/>
    <n v="3874"/>
    <n v="4750"/>
    <n v="4750"/>
    <n v="4750"/>
    <n v="3462"/>
    <n v="4150"/>
    <n v="4616"/>
    <n v="4430"/>
    <n v="-186"/>
    <n v="4750"/>
    <n v="4240"/>
    <n v="4240"/>
    <s v="28 fire hydrants - $12.64 per month fee with proposed 3% increase."/>
  </r>
  <r>
    <x v="377"/>
    <x v="2"/>
    <n v="340"/>
    <x v="147"/>
    <x v="3"/>
    <x v="2"/>
    <x v="19"/>
    <x v="5"/>
    <x v="25"/>
    <s v="230-340-4450"/>
    <s v="General Revenues"/>
    <s v="Miscellaneous"/>
    <x v="6"/>
    <x v="188"/>
    <n v="0"/>
    <n v="100"/>
    <n v="2194"/>
    <n v="3012"/>
    <n v="3012"/>
    <n v="3012"/>
    <n v="1755"/>
    <n v="2028"/>
    <n v="2340"/>
    <n v="2165"/>
    <n v="-175"/>
    <n v="3012"/>
    <n v="1500"/>
    <n v="1500"/>
    <m/>
  </r>
  <r>
    <x v="378"/>
    <x v="2"/>
    <n v="345"/>
    <x v="148"/>
    <x v="3"/>
    <x v="2"/>
    <x v="20"/>
    <x v="5"/>
    <x v="48"/>
    <s v="230-345-4531"/>
    <s v="Business-type Activities"/>
    <s v="Water"/>
    <x v="4"/>
    <x v="189"/>
    <n v="6653"/>
    <n v="13410"/>
    <n v="7823"/>
    <n v="11175"/>
    <n v="11175"/>
    <n v="11175"/>
    <n v="2235"/>
    <n v="2980"/>
    <n v="2980"/>
    <n v="3181"/>
    <n v="201"/>
    <n v="11175"/>
    <n v="7450"/>
    <n v="7450"/>
    <s v="10 new homes at $745 per home."/>
  </r>
  <r>
    <x v="379"/>
    <x v="2"/>
    <n v="360"/>
    <x v="149"/>
    <x v="3"/>
    <x v="2"/>
    <x v="22"/>
    <x v="5"/>
    <x v="21"/>
    <s v="230-360-4210"/>
    <s v="General Revenues"/>
    <s v="Miscellaneous"/>
    <x v="6"/>
    <x v="190"/>
    <n v="0"/>
    <n v="0"/>
    <n v="0"/>
    <n v="0"/>
    <n v="0"/>
    <n v="0"/>
    <n v="0"/>
    <n v="0"/>
    <n v="0"/>
    <n v="0"/>
    <n v="0"/>
    <n v="0"/>
    <n v="0"/>
    <n v="0"/>
    <m/>
  </r>
  <r>
    <x v="380"/>
    <x v="2"/>
    <n v="360"/>
    <x v="150"/>
    <x v="3"/>
    <x v="2"/>
    <x v="22"/>
    <x v="5"/>
    <x v="21"/>
    <s v="230-360-4220"/>
    <s v="General Revenues"/>
    <s v="Miscellaneous"/>
    <x v="6"/>
    <x v="191"/>
    <n v="0"/>
    <n v="0"/>
    <n v="0"/>
    <n v="0"/>
    <n v="0"/>
    <n v="0"/>
    <n v="0"/>
    <n v="0"/>
    <n v="0"/>
    <n v="0"/>
    <n v="0"/>
    <n v="0"/>
    <n v="0"/>
    <n v="0"/>
    <m/>
  </r>
  <r>
    <x v="381"/>
    <x v="2"/>
    <n v="360"/>
    <x v="35"/>
    <x v="3"/>
    <x v="2"/>
    <x v="22"/>
    <x v="5"/>
    <x v="21"/>
    <s v="230-360-4225"/>
    <s v="General Revenues"/>
    <s v="Miscellaneous"/>
    <x v="6"/>
    <x v="70"/>
    <n v="0"/>
    <n v="0"/>
    <n v="0"/>
    <n v="250000"/>
    <n v="250000"/>
    <n v="250000"/>
    <n v="185358"/>
    <n v="185358"/>
    <n v="185358"/>
    <n v="185358"/>
    <n v="0"/>
    <n v="0"/>
    <n v="0"/>
    <n v="0"/>
    <m/>
  </r>
  <r>
    <x v="382"/>
    <x v="2"/>
    <n v="365"/>
    <x v="36"/>
    <x v="3"/>
    <x v="2"/>
    <x v="23"/>
    <x v="5"/>
    <x v="22"/>
    <s v="230-365-4752"/>
    <s v="General Revenues"/>
    <s v="Miscellaneous"/>
    <x v="6"/>
    <x v="71"/>
    <n v="274"/>
    <n v="35"/>
    <n v="0"/>
    <n v="0"/>
    <n v="0"/>
    <n v="0"/>
    <n v="0"/>
    <n v="0"/>
    <n v="0"/>
    <n v="0"/>
    <n v="0"/>
    <n v="0"/>
    <n v="0"/>
    <n v="0"/>
    <m/>
  </r>
  <r>
    <x v="383"/>
    <x v="2"/>
    <n v="365"/>
    <x v="37"/>
    <x v="3"/>
    <x v="2"/>
    <x v="23"/>
    <x v="5"/>
    <x v="22"/>
    <s v="230-365-4790"/>
    <s v="General Revenues"/>
    <s v="Miscellaneous"/>
    <x v="6"/>
    <x v="72"/>
    <n v="0"/>
    <n v="0"/>
    <n v="0"/>
    <n v="0"/>
    <n v="0"/>
    <n v="0"/>
    <n v="0"/>
    <n v="0"/>
    <n v="0"/>
    <n v="0"/>
    <n v="0"/>
    <n v="0"/>
    <n v="0"/>
    <n v="0"/>
    <m/>
  </r>
  <r>
    <x v="384"/>
    <x v="2"/>
    <n v="370"/>
    <x v="41"/>
    <x v="3"/>
    <x v="2"/>
    <x v="24"/>
    <x v="5"/>
    <x v="23"/>
    <s v="230-370-4849"/>
    <s v="General Revenues"/>
    <s v="Gain (Loss) Assets"/>
    <x v="6"/>
    <x v="76"/>
    <n v="0"/>
    <n v="0"/>
    <n v="800"/>
    <n v="0"/>
    <n v="0"/>
    <n v="0"/>
    <n v="0"/>
    <n v="0"/>
    <n v="0"/>
    <n v="0"/>
    <n v="0"/>
    <n v="0"/>
    <n v="0"/>
    <n v="0"/>
    <m/>
  </r>
  <r>
    <x v="385"/>
    <x v="2"/>
    <n v="385"/>
    <x v="45"/>
    <x v="3"/>
    <x v="2"/>
    <x v="26"/>
    <x v="5"/>
    <x v="25"/>
    <s v="230-385-4895"/>
    <s v="General Revenues"/>
    <s v="Miscellaneous"/>
    <x v="6"/>
    <x v="80"/>
    <n v="6434"/>
    <n v="5413"/>
    <n v="205"/>
    <n v="350"/>
    <n v="350"/>
    <n v="350"/>
    <n v="1315"/>
    <n v="2924"/>
    <n v="1753.3333333333333"/>
    <n v="3121"/>
    <n v="1367.6666666666667"/>
    <n v="1315"/>
    <n v="500"/>
    <n v="500"/>
    <m/>
  </r>
  <r>
    <x v="386"/>
    <x v="2"/>
    <n v="390"/>
    <x v="137"/>
    <x v="3"/>
    <x v="2"/>
    <x v="27"/>
    <x v="5"/>
    <x v="26"/>
    <s v="230-390-4910"/>
    <s v="General Revenues"/>
    <s v="Transfers"/>
    <x v="6"/>
    <x v="171"/>
    <n v="0"/>
    <n v="0"/>
    <n v="0"/>
    <n v="0"/>
    <n v="0"/>
    <n v="0"/>
    <n v="0"/>
    <n v="0"/>
    <n v="0"/>
    <n v="0"/>
    <n v="0"/>
    <n v="0"/>
    <n v="0"/>
    <n v="0"/>
    <m/>
  </r>
  <r>
    <x v="387"/>
    <x v="2"/>
    <n v="390"/>
    <x v="48"/>
    <x v="3"/>
    <x v="2"/>
    <x v="27"/>
    <x v="5"/>
    <x v="26"/>
    <s v="230-390-4917"/>
    <s v="General Revenues"/>
    <s v="Transfers"/>
    <x v="6"/>
    <x v="83"/>
    <n v="0"/>
    <n v="0"/>
    <n v="0"/>
    <n v="0"/>
    <n v="0"/>
    <n v="0"/>
    <n v="0"/>
    <n v="0"/>
    <n v="0"/>
    <n v="0"/>
    <n v="0"/>
    <n v="0"/>
    <n v="0"/>
    <n v="0"/>
    <m/>
  </r>
  <r>
    <x v="388"/>
    <x v="2"/>
    <n v="390"/>
    <x v="151"/>
    <x v="3"/>
    <x v="2"/>
    <x v="27"/>
    <x v="5"/>
    <x v="26"/>
    <s v="230-390-4940"/>
    <s v="General Revenues"/>
    <s v="Transfers"/>
    <x v="6"/>
    <x v="192"/>
    <n v="0"/>
    <n v="0"/>
    <n v="0"/>
    <n v="0"/>
    <n v="0"/>
    <n v="0"/>
    <n v="0"/>
    <n v="0"/>
    <n v="0"/>
    <n v="0"/>
    <n v="0"/>
    <n v="0"/>
    <n v="0"/>
    <n v="0"/>
    <m/>
  </r>
  <r>
    <x v="389"/>
    <x v="2"/>
    <n v="390"/>
    <x v="49"/>
    <x v="3"/>
    <x v="2"/>
    <x v="27"/>
    <x v="5"/>
    <x v="26"/>
    <s v="230-390-4950"/>
    <s v="General Revenues"/>
    <s v="Transfers"/>
    <x v="6"/>
    <x v="84"/>
    <n v="0"/>
    <n v="0"/>
    <n v="0"/>
    <n v="6051"/>
    <n v="6051"/>
    <n v="6051"/>
    <n v="6049"/>
    <n v="6049"/>
    <n v="6049"/>
    <n v="6456"/>
    <n v="407"/>
    <n v="6051"/>
    <n v="0"/>
    <n v="0"/>
    <m/>
  </r>
  <r>
    <x v="390"/>
    <x v="2"/>
    <n v="390"/>
    <x v="152"/>
    <x v="3"/>
    <x v="2"/>
    <x v="27"/>
    <x v="5"/>
    <x v="26"/>
    <s v="230-390-4955"/>
    <s v="General Revenues"/>
    <s v="Transfers"/>
    <x v="6"/>
    <x v="193"/>
    <n v="7715"/>
    <n v="0"/>
    <n v="0"/>
    <n v="0"/>
    <n v="0"/>
    <n v="0"/>
    <n v="0"/>
    <n v="0"/>
    <n v="0"/>
    <n v="0"/>
    <n v="0"/>
    <n v="0"/>
    <n v="0"/>
    <n v="0"/>
    <m/>
  </r>
  <r>
    <x v="391"/>
    <x v="2"/>
    <n v="490"/>
    <x v="50"/>
    <x v="4"/>
    <x v="2"/>
    <x v="38"/>
    <x v="8"/>
    <x v="27"/>
    <s v="230-490-5110"/>
    <s v="Business-type Activities"/>
    <s v="Water"/>
    <x v="5"/>
    <x v="85"/>
    <n v="18925"/>
    <n v="22893"/>
    <n v="23737"/>
    <n v="24750"/>
    <n v="24750"/>
    <n v="24750"/>
    <n v="20383"/>
    <n v="24278"/>
    <n v="27177.333333333332"/>
    <n v="25911"/>
    <n v="-1266.3333333333321"/>
    <n v="24544"/>
    <n v="24544"/>
    <n v="24544"/>
    <m/>
  </r>
  <r>
    <x v="392"/>
    <x v="2"/>
    <n v="490"/>
    <x v="51"/>
    <x v="4"/>
    <x v="2"/>
    <x v="38"/>
    <x v="8"/>
    <x v="27"/>
    <s v="230-490-5112"/>
    <s v="Business-type Activities"/>
    <s v="Water"/>
    <x v="5"/>
    <x v="86"/>
    <n v="0"/>
    <n v="839"/>
    <n v="0"/>
    <n v="0"/>
    <n v="0"/>
    <n v="0"/>
    <n v="0"/>
    <n v="0"/>
    <n v="0"/>
    <n v="0"/>
    <n v="0"/>
    <n v="0"/>
    <n v="0"/>
    <n v="0"/>
    <m/>
  </r>
  <r>
    <x v="393"/>
    <x v="2"/>
    <n v="490"/>
    <x v="52"/>
    <x v="4"/>
    <x v="2"/>
    <x v="38"/>
    <x v="8"/>
    <x v="27"/>
    <s v="230-490-5114"/>
    <s v="Business-type Activities"/>
    <s v="Water"/>
    <x v="5"/>
    <x v="87"/>
    <n v="19175"/>
    <n v="19272"/>
    <n v="21101"/>
    <n v="22200"/>
    <n v="22200"/>
    <n v="22200"/>
    <n v="17571"/>
    <n v="21271"/>
    <n v="23428"/>
    <n v="22702"/>
    <n v="-726"/>
    <n v="23310"/>
    <n v="23310"/>
    <n v="23310"/>
    <m/>
  </r>
  <r>
    <x v="394"/>
    <x v="2"/>
    <n v="490"/>
    <x v="53"/>
    <x v="4"/>
    <x v="2"/>
    <x v="38"/>
    <x v="8"/>
    <x v="27"/>
    <s v="230-490-5150"/>
    <s v="Business-type Activities"/>
    <s v="Water"/>
    <x v="5"/>
    <x v="88"/>
    <n v="21872"/>
    <n v="24376"/>
    <n v="29266"/>
    <n v="30747"/>
    <n v="30747"/>
    <n v="30747"/>
    <n v="24323"/>
    <n v="29447"/>
    <n v="32430.666666666664"/>
    <n v="31428"/>
    <n v="-1002.6666666666642"/>
    <n v="32284"/>
    <n v="32284"/>
    <n v="32284"/>
    <m/>
  </r>
  <r>
    <x v="395"/>
    <x v="2"/>
    <n v="490"/>
    <x v="54"/>
    <x v="4"/>
    <x v="2"/>
    <x v="38"/>
    <x v="8"/>
    <x v="27"/>
    <s v="230-490-5152"/>
    <s v="Business-type Activities"/>
    <s v="Water"/>
    <x v="5"/>
    <x v="89"/>
    <n v="12417"/>
    <n v="0"/>
    <n v="31127"/>
    <n v="35500"/>
    <n v="35500"/>
    <n v="35500"/>
    <n v="31329"/>
    <n v="37949"/>
    <n v="41772"/>
    <n v="40502"/>
    <n v="-1270"/>
    <n v="18420"/>
    <n v="19341"/>
    <n v="19341"/>
    <m/>
  </r>
  <r>
    <x v="396"/>
    <x v="2"/>
    <n v="490"/>
    <x v="55"/>
    <x v="4"/>
    <x v="2"/>
    <x v="38"/>
    <x v="8"/>
    <x v="27"/>
    <s v="230-490-5154"/>
    <s v="Business-type Activities"/>
    <s v="Water"/>
    <x v="5"/>
    <x v="90"/>
    <n v="14489"/>
    <n v="15747"/>
    <n v="0"/>
    <n v="0"/>
    <n v="0"/>
    <n v="0"/>
    <n v="0"/>
    <n v="0"/>
    <n v="0"/>
    <n v="0"/>
    <n v="0"/>
    <n v="18420"/>
    <n v="19341"/>
    <n v="19341"/>
    <m/>
  </r>
  <r>
    <x v="397"/>
    <x v="2"/>
    <n v="490"/>
    <x v="56"/>
    <x v="4"/>
    <x v="2"/>
    <x v="38"/>
    <x v="8"/>
    <x v="27"/>
    <s v="230-490-5156"/>
    <s v="Business-type Activities"/>
    <s v="Water"/>
    <x v="5"/>
    <x v="91"/>
    <n v="0"/>
    <n v="0"/>
    <n v="0"/>
    <n v="577"/>
    <n v="577"/>
    <n v="577"/>
    <n v="0"/>
    <n v="0"/>
    <n v="0"/>
    <n v="0"/>
    <n v="0"/>
    <n v="1210"/>
    <n v="606"/>
    <n v="606"/>
    <m/>
  </r>
  <r>
    <x v="398"/>
    <x v="2"/>
    <n v="490"/>
    <x v="57"/>
    <x v="4"/>
    <x v="2"/>
    <x v="38"/>
    <x v="8"/>
    <x v="27"/>
    <s v="230-490-5158"/>
    <s v="Business-type Activities"/>
    <s v="Water"/>
    <x v="5"/>
    <x v="92"/>
    <n v="3199"/>
    <n v="3233"/>
    <n v="2488"/>
    <n v="2987"/>
    <n v="2987"/>
    <n v="2987"/>
    <n v="1892"/>
    <n v="2411"/>
    <n v="2522.6666666666665"/>
    <n v="2574"/>
    <n v="51.333333333333485"/>
    <n v="3136"/>
    <n v="3293"/>
    <n v="3293"/>
    <m/>
  </r>
  <r>
    <x v="399"/>
    <x v="2"/>
    <n v="490"/>
    <x v="58"/>
    <x v="4"/>
    <x v="2"/>
    <x v="38"/>
    <x v="8"/>
    <x v="28"/>
    <s v="230-490-5220"/>
    <s v="Business-type Activities"/>
    <s v="Water"/>
    <x v="5"/>
    <x v="93"/>
    <n v="5059"/>
    <n v="6474"/>
    <n v="1605"/>
    <n v="6020"/>
    <n v="6020"/>
    <n v="6020"/>
    <n v="2558"/>
    <n v="2879"/>
    <n v="3410.6666666666665"/>
    <n v="3073"/>
    <n v="-337.66666666666652"/>
    <n v="7663"/>
    <n v="5000"/>
    <n v="5000"/>
    <s v="Recommended reduction."/>
  </r>
  <r>
    <x v="400"/>
    <x v="2"/>
    <n v="490"/>
    <x v="59"/>
    <x v="4"/>
    <x v="2"/>
    <x v="38"/>
    <x v="8"/>
    <x v="29"/>
    <s v="230-490-5315"/>
    <s v="Business-type Activities"/>
    <s v="Water"/>
    <x v="5"/>
    <x v="94"/>
    <n v="7277"/>
    <n v="6716"/>
    <n v="8363"/>
    <n v="9360"/>
    <n v="9360"/>
    <n v="9360"/>
    <n v="7501"/>
    <n v="9045"/>
    <n v="10001.333333333332"/>
    <n v="9654"/>
    <n v="-347.33333333333212"/>
    <n v="9867"/>
    <n v="9993"/>
    <n v="9993"/>
    <m/>
  </r>
  <r>
    <x v="401"/>
    <x v="2"/>
    <n v="490"/>
    <x v="60"/>
    <x v="4"/>
    <x v="2"/>
    <x v="38"/>
    <x v="8"/>
    <x v="29"/>
    <s v="230-490-5320"/>
    <s v="Business-type Activities"/>
    <s v="Water"/>
    <x v="5"/>
    <x v="95"/>
    <n v="3359"/>
    <n v="2922"/>
    <n v="3571"/>
    <n v="1880"/>
    <n v="1880"/>
    <n v="1880"/>
    <n v="3051"/>
    <n v="3058"/>
    <n v="4068"/>
    <n v="3264"/>
    <n v="-804"/>
    <n v="4412"/>
    <n v="6317"/>
    <n v="6317"/>
    <m/>
  </r>
  <r>
    <x v="402"/>
    <x v="2"/>
    <n v="490"/>
    <x v="61"/>
    <x v="4"/>
    <x v="2"/>
    <x v="38"/>
    <x v="8"/>
    <x v="29"/>
    <s v="230-490-5350"/>
    <s v="Business-type Activities"/>
    <s v="Water"/>
    <x v="5"/>
    <x v="96"/>
    <n v="0"/>
    <n v="0"/>
    <n v="0"/>
    <n v="8500"/>
    <n v="8500"/>
    <n v="8500"/>
    <n v="0"/>
    <n v="0"/>
    <n v="0"/>
    <n v="0"/>
    <n v="0"/>
    <n v="8615"/>
    <n v="10420"/>
    <n v="10420"/>
    <m/>
  </r>
  <r>
    <x v="403"/>
    <x v="2"/>
    <n v="490"/>
    <x v="62"/>
    <x v="4"/>
    <x v="2"/>
    <x v="38"/>
    <x v="8"/>
    <x v="30"/>
    <s v="230-490-5410"/>
    <s v="Business-type Activities"/>
    <s v="Water"/>
    <x v="5"/>
    <x v="97"/>
    <n v="27840"/>
    <n v="21354"/>
    <n v="29898"/>
    <n v="29750"/>
    <n v="29750"/>
    <n v="29750"/>
    <n v="24825"/>
    <n v="28714"/>
    <n v="33100"/>
    <n v="30646"/>
    <n v="-2454"/>
    <n v="24601"/>
    <n v="31270"/>
    <n v="31270"/>
    <m/>
  </r>
  <r>
    <x v="404"/>
    <x v="2"/>
    <n v="490"/>
    <x v="63"/>
    <x v="4"/>
    <x v="2"/>
    <x v="38"/>
    <x v="8"/>
    <x v="30"/>
    <s v="230-490-5450"/>
    <s v="Business-type Activities"/>
    <s v="Water"/>
    <x v="5"/>
    <x v="98"/>
    <n v="10895"/>
    <n v="9627"/>
    <n v="18139"/>
    <n v="21150"/>
    <n v="21150"/>
    <n v="21150"/>
    <n v="16081"/>
    <n v="18889"/>
    <n v="21441.333333333332"/>
    <n v="20160"/>
    <n v="-1281.3333333333321"/>
    <n v="25321"/>
    <n v="25639"/>
    <n v="25639"/>
    <m/>
  </r>
  <r>
    <x v="405"/>
    <x v="2"/>
    <n v="490"/>
    <x v="65"/>
    <x v="4"/>
    <x v="2"/>
    <x v="38"/>
    <x v="9"/>
    <x v="31"/>
    <s v="230-490-6110"/>
    <s v="Business-type Activities"/>
    <s v="Water"/>
    <x v="5"/>
    <x v="100"/>
    <n v="3900"/>
    <n v="3900"/>
    <n v="3975"/>
    <n v="4419"/>
    <n v="4419"/>
    <n v="4419"/>
    <n v="5436"/>
    <n v="5436"/>
    <n v="7248"/>
    <n v="5802"/>
    <n v="-1446"/>
    <n v="5436"/>
    <n v="6000"/>
    <n v="6000"/>
    <m/>
  </r>
  <r>
    <x v="406"/>
    <x v="2"/>
    <n v="490"/>
    <x v="66"/>
    <x v="4"/>
    <x v="2"/>
    <x v="38"/>
    <x v="9"/>
    <x v="31"/>
    <s v="230-490-6112"/>
    <s v="Business-type Activities"/>
    <s v="Water"/>
    <x v="5"/>
    <x v="101"/>
    <n v="0"/>
    <n v="0"/>
    <n v="0"/>
    <n v="500"/>
    <n v="500"/>
    <n v="500"/>
    <n v="0"/>
    <n v="0"/>
    <n v="0"/>
    <n v="0"/>
    <n v="0"/>
    <n v="500"/>
    <n v="500"/>
    <n v="500"/>
    <m/>
  </r>
  <r>
    <x v="407"/>
    <x v="2"/>
    <n v="490"/>
    <x v="67"/>
    <x v="4"/>
    <x v="2"/>
    <x v="38"/>
    <x v="9"/>
    <x v="31"/>
    <s v="230-490-6114"/>
    <s v="Business-type Activities"/>
    <s v="Water"/>
    <x v="5"/>
    <x v="102"/>
    <n v="2256"/>
    <n v="3543"/>
    <n v="5657"/>
    <n v="5212"/>
    <n v="5212"/>
    <n v="5212"/>
    <n v="2842"/>
    <n v="3467"/>
    <n v="3789.333333333333"/>
    <n v="3701"/>
    <n v="-88.33333333333303"/>
    <n v="5212"/>
    <n v="4100"/>
    <n v="4100"/>
    <m/>
  </r>
  <r>
    <x v="408"/>
    <x v="2"/>
    <n v="490"/>
    <x v="106"/>
    <x v="4"/>
    <x v="2"/>
    <x v="38"/>
    <x v="9"/>
    <x v="31"/>
    <s v="230-490-6116"/>
    <s v="Business-type Activities"/>
    <s v="Water"/>
    <x v="5"/>
    <x v="139"/>
    <n v="0"/>
    <n v="0"/>
    <n v="948"/>
    <n v="40000"/>
    <n v="40000"/>
    <n v="40000"/>
    <n v="0"/>
    <n v="2016"/>
    <n v="0"/>
    <n v="2152"/>
    <n v="2152"/>
    <n v="40000"/>
    <n v="1500"/>
    <n v="1500"/>
    <s v="Recommended reduction. Water line replacement done in FY 21 is not repeated in FY 22."/>
  </r>
  <r>
    <x v="409"/>
    <x v="2"/>
    <n v="490"/>
    <x v="68"/>
    <x v="4"/>
    <x v="2"/>
    <x v="38"/>
    <x v="9"/>
    <x v="31"/>
    <s v="230-490-6122"/>
    <s v="Business-type Activities"/>
    <s v="Water"/>
    <x v="5"/>
    <x v="103"/>
    <n v="1838"/>
    <n v="2463"/>
    <n v="3828"/>
    <n v="6304"/>
    <n v="6304"/>
    <n v="6304"/>
    <n v="3626"/>
    <n v="4341"/>
    <n v="4834.6666666666661"/>
    <n v="4633"/>
    <n v="-201.66666666666606"/>
    <n v="6304"/>
    <n v="5500"/>
    <n v="5500"/>
    <m/>
  </r>
  <r>
    <x v="410"/>
    <x v="2"/>
    <n v="490"/>
    <x v="70"/>
    <x v="4"/>
    <x v="2"/>
    <x v="38"/>
    <x v="9"/>
    <x v="31"/>
    <s v="230-490-6128"/>
    <s v="Business-type Activities"/>
    <s v="Water"/>
    <x v="5"/>
    <x v="105"/>
    <n v="3565"/>
    <n v="3828"/>
    <n v="853"/>
    <n v="2000"/>
    <n v="2000"/>
    <n v="2000"/>
    <n v="889"/>
    <n v="1046"/>
    <n v="1185.3333333333333"/>
    <n v="1117"/>
    <n v="-68.333333333333258"/>
    <n v="2000"/>
    <n v="8500"/>
    <n v="8500"/>
    <s v="Includes meter system support at $1464 annually; $5,000 for income survey."/>
  </r>
  <r>
    <x v="411"/>
    <x v="2"/>
    <n v="490"/>
    <x v="153"/>
    <x v="4"/>
    <x v="2"/>
    <x v="38"/>
    <x v="9"/>
    <x v="31"/>
    <s v="230-490-6130"/>
    <s v="Business-type Activities"/>
    <s v="Water"/>
    <x v="5"/>
    <x v="194"/>
    <n v="0"/>
    <n v="0"/>
    <n v="0"/>
    <n v="0"/>
    <n v="0"/>
    <n v="0"/>
    <n v="0"/>
    <n v="0"/>
    <n v="0"/>
    <n v="0"/>
    <n v="0"/>
    <n v="0"/>
    <n v="0"/>
    <n v="0"/>
    <m/>
  </r>
  <r>
    <x v="412"/>
    <x v="2"/>
    <n v="490"/>
    <x v="72"/>
    <x v="4"/>
    <x v="2"/>
    <x v="38"/>
    <x v="9"/>
    <x v="31"/>
    <s v="230-490-6190"/>
    <s v="Business-type Activities"/>
    <s v="Water"/>
    <x v="5"/>
    <x v="107"/>
    <n v="0"/>
    <n v="0"/>
    <n v="0"/>
    <n v="0"/>
    <n v="0"/>
    <n v="0"/>
    <n v="0"/>
    <n v="0"/>
    <n v="0"/>
    <n v="0"/>
    <n v="0"/>
    <n v="0"/>
    <n v="0"/>
    <n v="0"/>
    <m/>
  </r>
  <r>
    <x v="413"/>
    <x v="2"/>
    <n v="490"/>
    <x v="73"/>
    <x v="4"/>
    <x v="2"/>
    <x v="38"/>
    <x v="9"/>
    <x v="32"/>
    <s v="230-490-6210"/>
    <s v="Business-type Activities"/>
    <s v="Water"/>
    <x v="5"/>
    <x v="108"/>
    <n v="5731"/>
    <n v="5643"/>
    <n v="5968"/>
    <n v="6427"/>
    <n v="6427"/>
    <n v="6427"/>
    <n v="7666"/>
    <n v="7666"/>
    <n v="7666"/>
    <n v="8182"/>
    <n v="516"/>
    <n v="7666"/>
    <n v="8000"/>
    <n v="8000"/>
    <m/>
  </r>
  <r>
    <x v="414"/>
    <x v="2"/>
    <n v="490"/>
    <x v="74"/>
    <x v="4"/>
    <x v="2"/>
    <x v="38"/>
    <x v="9"/>
    <x v="32"/>
    <s v="230-490-6220"/>
    <s v="Business-type Activities"/>
    <s v="Water"/>
    <x v="5"/>
    <x v="109"/>
    <n v="800"/>
    <n v="555"/>
    <n v="1205"/>
    <n v="1000"/>
    <n v="1000"/>
    <n v="1000"/>
    <n v="767"/>
    <n v="1667"/>
    <n v="1022.6666666666666"/>
    <n v="1780"/>
    <n v="757.33333333333337"/>
    <n v="1000"/>
    <n v="1200"/>
    <n v="1200"/>
    <m/>
  </r>
  <r>
    <x v="415"/>
    <x v="2"/>
    <n v="490"/>
    <x v="76"/>
    <x v="4"/>
    <x v="2"/>
    <x v="38"/>
    <x v="9"/>
    <x v="32"/>
    <s v="230-490-6226"/>
    <s v="Business-type Activities"/>
    <s v="Water"/>
    <x v="5"/>
    <x v="111"/>
    <n v="1163"/>
    <n v="1544"/>
    <n v="1402"/>
    <n v="2100"/>
    <n v="2100"/>
    <n v="2100"/>
    <n v="760"/>
    <n v="950"/>
    <n v="1013.3333333333333"/>
    <n v="1014"/>
    <n v="0.66666666666674246"/>
    <n v="2100"/>
    <n v="1100"/>
    <n v="1100"/>
    <m/>
  </r>
  <r>
    <x v="416"/>
    <x v="2"/>
    <n v="490"/>
    <x v="78"/>
    <x v="4"/>
    <x v="2"/>
    <x v="38"/>
    <x v="9"/>
    <x v="32"/>
    <s v="230-490-6230"/>
    <s v="Business-type Activities"/>
    <s v="Water"/>
    <x v="5"/>
    <x v="113"/>
    <n v="205"/>
    <n v="1274"/>
    <n v="475"/>
    <n v="1500"/>
    <n v="1500"/>
    <n v="1500"/>
    <n v="536"/>
    <n v="876"/>
    <n v="714.66666666666663"/>
    <n v="935"/>
    <n v="220.33333333333337"/>
    <n v="1500"/>
    <n v="3500"/>
    <n v="3500"/>
    <s v="Includes one time purchase of new Casselle module of $1700 for auto meter system."/>
  </r>
  <r>
    <x v="417"/>
    <x v="2"/>
    <n v="490"/>
    <x v="79"/>
    <x v="4"/>
    <x v="2"/>
    <x v="38"/>
    <x v="9"/>
    <x v="32"/>
    <s v="230-490-6234"/>
    <s v="Business-type Activities"/>
    <s v="Water"/>
    <x v="5"/>
    <x v="114"/>
    <n v="2549"/>
    <n v="8995"/>
    <n v="6385"/>
    <n v="2750"/>
    <n v="2750"/>
    <n v="2750"/>
    <n v="18818"/>
    <n v="19207"/>
    <n v="25090.666666666664"/>
    <n v="20499"/>
    <n v="-4591.6666666666642"/>
    <n v="18227"/>
    <n v="3000"/>
    <n v="3000"/>
    <m/>
  </r>
  <r>
    <x v="418"/>
    <x v="2"/>
    <n v="490"/>
    <x v="80"/>
    <x v="4"/>
    <x v="2"/>
    <x v="38"/>
    <x v="9"/>
    <x v="32"/>
    <s v="230-490-6238"/>
    <s v="Business-type Activities"/>
    <s v="Water"/>
    <x v="5"/>
    <x v="115"/>
    <n v="3876"/>
    <n v="4089"/>
    <n v="3385"/>
    <n v="3850"/>
    <n v="3850"/>
    <n v="3850"/>
    <n v="2069"/>
    <n v="2547"/>
    <n v="2758.6666666666665"/>
    <n v="2719"/>
    <n v="-39.666666666666515"/>
    <n v="3850"/>
    <n v="4000"/>
    <n v="4000"/>
    <m/>
  </r>
  <r>
    <x v="419"/>
    <x v="2"/>
    <n v="490"/>
    <x v="81"/>
    <x v="4"/>
    <x v="2"/>
    <x v="38"/>
    <x v="9"/>
    <x v="32"/>
    <s v="230-490-6240"/>
    <s v="Business-type Activities"/>
    <s v="Water"/>
    <x v="5"/>
    <x v="116"/>
    <n v="148"/>
    <n v="1113"/>
    <n v="721"/>
    <n v="1500"/>
    <n v="1500"/>
    <n v="1500"/>
    <n v="366"/>
    <n v="366"/>
    <n v="488"/>
    <n v="391"/>
    <n v="-97"/>
    <n v="1500"/>
    <n v="1500"/>
    <n v="1500"/>
    <m/>
  </r>
  <r>
    <x v="420"/>
    <x v="2"/>
    <n v="490"/>
    <x v="82"/>
    <x v="4"/>
    <x v="2"/>
    <x v="38"/>
    <x v="9"/>
    <x v="32"/>
    <s v="230-490-6290"/>
    <s v="Business-type Activities"/>
    <s v="Water"/>
    <x v="5"/>
    <x v="117"/>
    <n v="1544"/>
    <n v="671"/>
    <n v="130"/>
    <n v="1500"/>
    <n v="1500"/>
    <n v="1500"/>
    <n v="158"/>
    <n v="182"/>
    <n v="210.66666666666666"/>
    <n v="195"/>
    <n v="-15.666666666666657"/>
    <n v="1500"/>
    <n v="1500"/>
    <n v="1500"/>
    <m/>
  </r>
  <r>
    <x v="421"/>
    <x v="2"/>
    <n v="490"/>
    <x v="83"/>
    <x v="4"/>
    <x v="2"/>
    <x v="38"/>
    <x v="9"/>
    <x v="33"/>
    <s v="230-490-6320"/>
    <s v="Business-type Activities"/>
    <s v="Water"/>
    <x v="5"/>
    <x v="118"/>
    <n v="459"/>
    <n v="1913"/>
    <n v="1307"/>
    <n v="2500"/>
    <n v="2500"/>
    <n v="2500"/>
    <n v="5093"/>
    <n v="5093"/>
    <n v="6790.6666666666661"/>
    <n v="5436"/>
    <n v="-1354.6666666666661"/>
    <n v="5093"/>
    <n v="3000"/>
    <n v="3000"/>
    <m/>
  </r>
  <r>
    <x v="422"/>
    <x v="2"/>
    <n v="490"/>
    <x v="84"/>
    <x v="4"/>
    <x v="2"/>
    <x v="38"/>
    <x v="9"/>
    <x v="33"/>
    <s v="230-490-6324"/>
    <s v="Business-type Activities"/>
    <s v="Water"/>
    <x v="5"/>
    <x v="119"/>
    <n v="2136"/>
    <n v="2427"/>
    <n v="1796"/>
    <n v="1500"/>
    <n v="1500"/>
    <n v="1500"/>
    <n v="8554"/>
    <n v="8554"/>
    <n v="11405.333333333332"/>
    <n v="9130"/>
    <n v="-2275.3333333333321"/>
    <n v="8554"/>
    <n v="5000"/>
    <n v="5000"/>
    <m/>
  </r>
  <r>
    <x v="423"/>
    <x v="2"/>
    <n v="490"/>
    <x v="101"/>
    <x v="4"/>
    <x v="2"/>
    <x v="38"/>
    <x v="9"/>
    <x v="33"/>
    <s v="230-490-6330"/>
    <s v="Business-type Activities"/>
    <s v="Water"/>
    <x v="5"/>
    <x v="134"/>
    <n v="12776"/>
    <n v="16962"/>
    <n v="10571"/>
    <n v="15000"/>
    <n v="15000"/>
    <n v="15000"/>
    <n v="11467"/>
    <n v="19541"/>
    <n v="15289.333333333332"/>
    <n v="20856"/>
    <n v="5566.6666666666679"/>
    <n v="15000"/>
    <n v="17000"/>
    <n v="17000"/>
    <s v="To repair water leaks and other service line/distribution issues."/>
  </r>
  <r>
    <x v="424"/>
    <x v="2"/>
    <n v="490"/>
    <x v="85"/>
    <x v="4"/>
    <x v="2"/>
    <x v="38"/>
    <x v="9"/>
    <x v="33"/>
    <s v="230-490-6334"/>
    <s v="Business-type Activities"/>
    <s v="Water"/>
    <x v="5"/>
    <x v="120"/>
    <n v="2338"/>
    <n v="1030"/>
    <n v="4308"/>
    <n v="2750"/>
    <n v="2750"/>
    <n v="2750"/>
    <n v="0"/>
    <n v="0"/>
    <n v="0"/>
    <n v="0"/>
    <n v="0"/>
    <n v="2750"/>
    <n v="2000"/>
    <n v="2000"/>
    <m/>
  </r>
  <r>
    <x v="425"/>
    <x v="2"/>
    <n v="490"/>
    <x v="86"/>
    <x v="4"/>
    <x v="2"/>
    <x v="38"/>
    <x v="9"/>
    <x v="34"/>
    <s v="230-490-6420"/>
    <s v="Business-type Activities"/>
    <s v="Water"/>
    <x v="5"/>
    <x v="121"/>
    <n v="494"/>
    <n v="1733"/>
    <n v="598"/>
    <n v="1825"/>
    <n v="1825"/>
    <n v="1825"/>
    <n v="468"/>
    <n v="505"/>
    <n v="624"/>
    <n v="539"/>
    <n v="-85"/>
    <n v="1825"/>
    <n v="500"/>
    <n v="500"/>
    <m/>
  </r>
  <r>
    <x v="426"/>
    <x v="2"/>
    <n v="490"/>
    <x v="87"/>
    <x v="4"/>
    <x v="2"/>
    <x v="38"/>
    <x v="9"/>
    <x v="34"/>
    <s v="230-490-6425"/>
    <s v="Business-type Activities"/>
    <s v="Water"/>
    <x v="5"/>
    <x v="122"/>
    <n v="679"/>
    <n v="700"/>
    <n v="721"/>
    <n v="775"/>
    <n v="775"/>
    <n v="775"/>
    <n v="619"/>
    <n v="681"/>
    <n v="825.33333333333326"/>
    <n v="727"/>
    <n v="-98.333333333333258"/>
    <n v="775"/>
    <n v="775"/>
    <n v="775"/>
    <m/>
  </r>
  <r>
    <x v="427"/>
    <x v="2"/>
    <n v="490"/>
    <x v="88"/>
    <x v="4"/>
    <x v="2"/>
    <x v="38"/>
    <x v="9"/>
    <x v="34"/>
    <s v="230-490-6430"/>
    <s v="Business-type Activities"/>
    <s v="Water"/>
    <x v="5"/>
    <x v="123"/>
    <n v="13976"/>
    <n v="16930"/>
    <n v="16681"/>
    <n v="19500"/>
    <n v="19500"/>
    <n v="19500"/>
    <n v="14808"/>
    <n v="17706"/>
    <n v="19744"/>
    <n v="18897"/>
    <n v="-847"/>
    <n v="19500"/>
    <n v="19800"/>
    <n v="19800"/>
    <m/>
  </r>
  <r>
    <x v="428"/>
    <x v="2"/>
    <n v="490"/>
    <x v="89"/>
    <x v="4"/>
    <x v="2"/>
    <x v="38"/>
    <x v="9"/>
    <x v="34"/>
    <s v="230-490-6435"/>
    <s v="Business-type Activities"/>
    <s v="Water"/>
    <x v="5"/>
    <x v="124"/>
    <n v="840"/>
    <n v="840"/>
    <n v="840"/>
    <n v="875"/>
    <n v="875"/>
    <n v="875"/>
    <n v="630"/>
    <n v="780"/>
    <n v="840"/>
    <n v="833"/>
    <n v="-7"/>
    <n v="875"/>
    <n v="900"/>
    <n v="900"/>
    <m/>
  </r>
  <r>
    <x v="429"/>
    <x v="2"/>
    <n v="490"/>
    <x v="90"/>
    <x v="4"/>
    <x v="2"/>
    <x v="38"/>
    <x v="9"/>
    <x v="34"/>
    <s v="230-490-6440"/>
    <s v="Business-type Activities"/>
    <s v="Water"/>
    <x v="5"/>
    <x v="125"/>
    <n v="3485"/>
    <n v="3552"/>
    <n v="3073"/>
    <n v="3950"/>
    <n v="3950"/>
    <n v="3950"/>
    <n v="2006"/>
    <n v="2523"/>
    <n v="2674.6666666666665"/>
    <n v="2693"/>
    <n v="18.333333333333485"/>
    <n v="3950"/>
    <n v="3950"/>
    <n v="3950"/>
    <m/>
  </r>
  <r>
    <x v="430"/>
    <x v="2"/>
    <n v="490"/>
    <x v="91"/>
    <x v="4"/>
    <x v="2"/>
    <x v="38"/>
    <x v="9"/>
    <x v="34"/>
    <s v="230-490-6445"/>
    <s v="Business-type Activities"/>
    <s v="Water"/>
    <x v="5"/>
    <x v="126"/>
    <n v="232"/>
    <n v="226"/>
    <n v="268"/>
    <n v="275"/>
    <n v="275"/>
    <n v="275"/>
    <n v="374"/>
    <n v="457"/>
    <n v="500"/>
    <n v="488"/>
    <n v="-12"/>
    <n v="333"/>
    <n v="540"/>
    <n v="540"/>
    <m/>
  </r>
  <r>
    <x v="431"/>
    <x v="2"/>
    <n v="490"/>
    <x v="154"/>
    <x v="4"/>
    <x v="2"/>
    <x v="38"/>
    <x v="9"/>
    <x v="35"/>
    <s v="230-490-6520"/>
    <s v="Business-type Activities"/>
    <s v="Water"/>
    <x v="5"/>
    <x v="195"/>
    <n v="2700"/>
    <n v="0"/>
    <n v="0"/>
    <n v="0"/>
    <n v="0"/>
    <n v="0"/>
    <n v="0"/>
    <n v="0"/>
    <n v="0"/>
    <n v="0"/>
    <n v="0"/>
    <n v="0"/>
    <n v="0"/>
    <n v="0"/>
    <m/>
  </r>
  <r>
    <x v="432"/>
    <x v="2"/>
    <n v="490"/>
    <x v="103"/>
    <x v="4"/>
    <x v="2"/>
    <x v="38"/>
    <x v="9"/>
    <x v="36"/>
    <s v="230-490-6710"/>
    <s v="Business-type Activities"/>
    <s v="Water"/>
    <x v="5"/>
    <x v="136"/>
    <n v="892"/>
    <n v="1981"/>
    <n v="546"/>
    <n v="1600"/>
    <n v="1600"/>
    <n v="1600"/>
    <n v="675"/>
    <n v="805"/>
    <n v="900"/>
    <n v="860"/>
    <n v="-40"/>
    <n v="1600"/>
    <n v="2000"/>
    <n v="2000"/>
    <m/>
  </r>
  <r>
    <x v="433"/>
    <x v="2"/>
    <n v="490"/>
    <x v="155"/>
    <x v="4"/>
    <x v="2"/>
    <x v="38"/>
    <x v="9"/>
    <x v="36"/>
    <s v="230-490-6712"/>
    <s v="Business-type Activities"/>
    <s v="Water"/>
    <x v="5"/>
    <x v="196"/>
    <n v="0"/>
    <n v="27"/>
    <n v="2048"/>
    <n v="1675"/>
    <n v="1675"/>
    <n v="1675"/>
    <n v="13"/>
    <n v="43"/>
    <n v="20"/>
    <n v="46"/>
    <n v="26"/>
    <n v="1675"/>
    <n v="1500"/>
    <n v="1500"/>
    <m/>
  </r>
  <r>
    <x v="434"/>
    <x v="2"/>
    <n v="490"/>
    <x v="156"/>
    <x v="4"/>
    <x v="2"/>
    <x v="38"/>
    <x v="9"/>
    <x v="36"/>
    <s v="230-490-6750"/>
    <s v="Business-type Activities"/>
    <s v="Water"/>
    <x v="5"/>
    <x v="197"/>
    <n v="18372"/>
    <n v="20200"/>
    <n v="17730"/>
    <n v="21500"/>
    <n v="21500"/>
    <n v="21500"/>
    <n v="14017"/>
    <n v="16453"/>
    <n v="18689.333333333332"/>
    <n v="17560"/>
    <n v="-1129.3333333333321"/>
    <n v="21500"/>
    <n v="18000"/>
    <n v="18000"/>
    <m/>
  </r>
  <r>
    <x v="435"/>
    <x v="2"/>
    <n v="490"/>
    <x v="157"/>
    <x v="4"/>
    <x v="2"/>
    <x v="38"/>
    <x v="9"/>
    <x v="36"/>
    <s v="230-490-6755"/>
    <s v="Business-type Activities"/>
    <s v="Water"/>
    <x v="5"/>
    <x v="198"/>
    <n v="2733"/>
    <n v="2967"/>
    <n v="3550"/>
    <n v="3375"/>
    <n v="3375"/>
    <n v="3375"/>
    <n v="1798"/>
    <n v="1917"/>
    <n v="2397.333333333333"/>
    <n v="2046"/>
    <n v="-351.33333333333303"/>
    <n v="3375"/>
    <n v="6400"/>
    <n v="6400"/>
    <s v="Includes blue gree algae, lead, copper, and other tests."/>
  </r>
  <r>
    <x v="436"/>
    <x v="2"/>
    <n v="490"/>
    <x v="158"/>
    <x v="4"/>
    <x v="2"/>
    <x v="38"/>
    <x v="9"/>
    <x v="36"/>
    <s v="230-490-6758"/>
    <s v="Business-type Activities"/>
    <s v="Water"/>
    <x v="5"/>
    <x v="199"/>
    <n v="0"/>
    <n v="0"/>
    <n v="2158"/>
    <n v="0"/>
    <n v="0"/>
    <n v="0"/>
    <n v="35408"/>
    <n v="35408"/>
    <n v="40000"/>
    <n v="37790"/>
    <n v="-2210"/>
    <n v="8205"/>
    <n v="3200"/>
    <n v="3200"/>
    <m/>
  </r>
  <r>
    <x v="437"/>
    <x v="2"/>
    <n v="490"/>
    <x v="159"/>
    <x v="4"/>
    <x v="2"/>
    <x v="38"/>
    <x v="9"/>
    <x v="36"/>
    <s v="230-490-6760"/>
    <s v="Business-type Activities"/>
    <s v="Water"/>
    <x v="5"/>
    <x v="200"/>
    <n v="0"/>
    <n v="0"/>
    <n v="0"/>
    <n v="17776"/>
    <n v="17776"/>
    <n v="17776"/>
    <n v="0"/>
    <n v="0"/>
    <n v="0"/>
    <n v="0"/>
    <n v="0"/>
    <n v="17776"/>
    <n v="18235"/>
    <n v="18235"/>
    <m/>
  </r>
  <r>
    <x v="438"/>
    <x v="2"/>
    <n v="700"/>
    <x v="96"/>
    <x v="4"/>
    <x v="2"/>
    <x v="39"/>
    <x v="10"/>
    <x v="37"/>
    <s v="230-700-8225"/>
    <s v="Business-type Activities"/>
    <s v="Water"/>
    <x v="0"/>
    <x v="9"/>
    <n v="0"/>
    <n v="0"/>
    <n v="1584"/>
    <n v="0"/>
    <n v="0"/>
    <n v="0"/>
    <n v="0"/>
    <n v="0"/>
    <n v="0"/>
    <n v="0"/>
    <n v="0"/>
    <n v="0"/>
    <n v="0"/>
    <n v="0"/>
    <m/>
  </r>
  <r>
    <x v="439"/>
    <x v="2"/>
    <n v="700"/>
    <x v="97"/>
    <x v="4"/>
    <x v="2"/>
    <x v="39"/>
    <x v="10"/>
    <x v="38"/>
    <s v="230-700-8320"/>
    <s v="Business-type Activities"/>
    <s v="Water"/>
    <x v="0"/>
    <x v="131"/>
    <n v="150"/>
    <n v="6825"/>
    <n v="5925"/>
    <n v="0"/>
    <n v="0"/>
    <n v="0"/>
    <n v="0"/>
    <n v="0"/>
    <n v="0"/>
    <n v="0"/>
    <n v="0"/>
    <n v="0"/>
    <n v="0"/>
    <n v="0"/>
    <m/>
  </r>
  <r>
    <x v="440"/>
    <x v="2"/>
    <n v="700"/>
    <x v="98"/>
    <x v="4"/>
    <x v="2"/>
    <x v="39"/>
    <x v="10"/>
    <x v="39"/>
    <s v="230-700-8335"/>
    <s v="Business-type Activities"/>
    <s v="Water"/>
    <x v="0"/>
    <x v="10"/>
    <n v="0"/>
    <n v="0"/>
    <n v="2711"/>
    <n v="0"/>
    <n v="0"/>
    <n v="0"/>
    <n v="383"/>
    <n v="383"/>
    <n v="400"/>
    <n v="409"/>
    <n v="9"/>
    <n v="0"/>
    <n v="27500"/>
    <n v="27500"/>
    <s v="Purchase of 100 water meters."/>
  </r>
  <r>
    <x v="441"/>
    <x v="2"/>
    <n v="700"/>
    <x v="99"/>
    <x v="4"/>
    <x v="2"/>
    <x v="39"/>
    <x v="10"/>
    <x v="40"/>
    <s v="230-700-8425"/>
    <s v="Business-type Activities"/>
    <s v="Water"/>
    <x v="0"/>
    <x v="11"/>
    <n v="0"/>
    <n v="7733"/>
    <n v="0"/>
    <n v="0"/>
    <n v="0"/>
    <n v="0"/>
    <n v="0"/>
    <n v="0"/>
    <n v="0"/>
    <n v="0"/>
    <n v="0"/>
    <n v="0"/>
    <n v="0"/>
    <n v="0"/>
    <m/>
  </r>
  <r>
    <x v="442"/>
    <x v="2"/>
    <n v="700"/>
    <x v="160"/>
    <x v="4"/>
    <x v="2"/>
    <x v="39"/>
    <x v="10"/>
    <x v="42"/>
    <s v="230-700-8540"/>
    <s v="Business-type Activities"/>
    <s v="Water"/>
    <x v="0"/>
    <x v="201"/>
    <n v="0"/>
    <n v="0"/>
    <n v="5806"/>
    <n v="340000"/>
    <n v="340000"/>
    <n v="340000"/>
    <n v="188103"/>
    <n v="188103"/>
    <n v="250804"/>
    <n v="200754"/>
    <n v="-50050"/>
    <n v="340000"/>
    <n v="0"/>
    <n v="0"/>
    <s v="Recommended reduction - no large projects anticipated in FY 22."/>
  </r>
  <r>
    <x v="443"/>
    <x v="2"/>
    <n v="700"/>
    <x v="161"/>
    <x v="4"/>
    <x v="2"/>
    <x v="39"/>
    <x v="10"/>
    <x v="49"/>
    <s v="230-700-8895"/>
    <s v="Business-type Activities"/>
    <s v="Water"/>
    <x v="0"/>
    <x v="202"/>
    <n v="24640"/>
    <n v="0"/>
    <n v="0"/>
    <n v="0"/>
    <n v="0"/>
    <n v="0"/>
    <n v="0"/>
    <n v="0"/>
    <n v="0"/>
    <n v="0"/>
    <n v="0"/>
    <n v="0"/>
    <n v="0"/>
    <n v="0"/>
    <m/>
  </r>
  <r>
    <x v="444"/>
    <x v="2"/>
    <n v="800"/>
    <x v="121"/>
    <x v="4"/>
    <x v="2"/>
    <x v="36"/>
    <x v="11"/>
    <x v="43"/>
    <s v="230-800-7110"/>
    <s v="Business-type Activities"/>
    <s v="Water"/>
    <x v="0"/>
    <x v="203"/>
    <n v="14438"/>
    <n v="15101"/>
    <n v="15794"/>
    <n v="16520"/>
    <n v="16520"/>
    <n v="16520"/>
    <n v="16519"/>
    <n v="16519"/>
    <n v="16520"/>
    <n v="17630"/>
    <n v="1110"/>
    <n v="16520"/>
    <n v="20000"/>
    <n v="0"/>
    <s v="Loan is retired as of FY 2021. New water line."/>
  </r>
  <r>
    <x v="445"/>
    <x v="2"/>
    <n v="800"/>
    <x v="122"/>
    <x v="4"/>
    <x v="2"/>
    <x v="36"/>
    <x v="11"/>
    <x v="43"/>
    <s v="230-800-7111"/>
    <s v="Business-type Activities"/>
    <s v="Water"/>
    <x v="0"/>
    <x v="156"/>
    <n v="0"/>
    <n v="0"/>
    <n v="0"/>
    <n v="0"/>
    <n v="0"/>
    <n v="0"/>
    <n v="0"/>
    <n v="0"/>
    <n v="0"/>
    <n v="0"/>
    <n v="0"/>
    <n v="0"/>
    <n v="0"/>
    <n v="0"/>
    <m/>
  </r>
  <r>
    <x v="446"/>
    <x v="2"/>
    <n v="800"/>
    <x v="162"/>
    <x v="4"/>
    <x v="2"/>
    <x v="36"/>
    <x v="11"/>
    <x v="43"/>
    <s v="230-800-7122"/>
    <s v="Business-type Activities"/>
    <s v="Water"/>
    <x v="0"/>
    <x v="204"/>
    <n v="3856"/>
    <n v="4056"/>
    <n v="4265"/>
    <n v="4486"/>
    <n v="4486"/>
    <n v="4486"/>
    <n v="4486"/>
    <n v="4486"/>
    <n v="4486"/>
    <n v="4788"/>
    <n v="302"/>
    <n v="4486"/>
    <n v="4962"/>
    <n v="4962"/>
    <s v="Pioneer St line relocation from Business Oregon."/>
  </r>
  <r>
    <x v="447"/>
    <x v="2"/>
    <n v="800"/>
    <x v="163"/>
    <x v="4"/>
    <x v="2"/>
    <x v="36"/>
    <x v="11"/>
    <x v="43"/>
    <s v="230-800-7124"/>
    <s v="Business-type Activities"/>
    <s v="Water"/>
    <x v="0"/>
    <x v="205"/>
    <n v="15244"/>
    <n v="15663"/>
    <n v="16094"/>
    <n v="16540"/>
    <n v="16540"/>
    <n v="16540"/>
    <n v="0"/>
    <n v="16536"/>
    <n v="0"/>
    <n v="17649"/>
    <n v="17649"/>
    <n v="16540"/>
    <n v="16991"/>
    <n v="16991"/>
    <s v="USDA RUS 91-03"/>
  </r>
  <r>
    <x v="448"/>
    <x v="2"/>
    <n v="800"/>
    <x v="164"/>
    <x v="4"/>
    <x v="2"/>
    <x v="36"/>
    <x v="11"/>
    <x v="43"/>
    <s v="230-800-7125"/>
    <s v="Business-type Activities"/>
    <s v="Water"/>
    <x v="5"/>
    <x v="206"/>
    <n v="0"/>
    <n v="0"/>
    <n v="0"/>
    <n v="0"/>
    <n v="0"/>
    <n v="0"/>
    <n v="0"/>
    <n v="0"/>
    <n v="0"/>
    <n v="0"/>
    <n v="0"/>
    <n v="0"/>
    <n v="0"/>
    <n v="7651"/>
    <s v="Lakeview and Main Street project"/>
  </r>
  <r>
    <x v="449"/>
    <x v="2"/>
    <n v="800"/>
    <x v="125"/>
    <x v="4"/>
    <x v="2"/>
    <x v="36"/>
    <x v="11"/>
    <x v="44"/>
    <s v="230-800-7510"/>
    <s v="Business-type Activities"/>
    <s v="Water"/>
    <x v="5"/>
    <x v="207"/>
    <n v="2839"/>
    <n v="5543"/>
    <n v="1483"/>
    <n v="760"/>
    <n v="760"/>
    <n v="760"/>
    <n v="758"/>
    <n v="758"/>
    <n v="758"/>
    <n v="809"/>
    <n v="51"/>
    <n v="760"/>
    <n v="0"/>
    <n v="0"/>
    <s v="Loan is retired as of FY 2021."/>
  </r>
  <r>
    <x v="450"/>
    <x v="2"/>
    <n v="800"/>
    <x v="126"/>
    <x v="4"/>
    <x v="2"/>
    <x v="36"/>
    <x v="11"/>
    <x v="44"/>
    <s v="230-800-7511"/>
    <s v="Business-type Activities"/>
    <s v="Water"/>
    <x v="5"/>
    <x v="160"/>
    <n v="0"/>
    <n v="0"/>
    <n v="0"/>
    <n v="0"/>
    <n v="0"/>
    <n v="0"/>
    <n v="0"/>
    <n v="0"/>
    <n v="0"/>
    <n v="0"/>
    <n v="0"/>
    <n v="0"/>
    <n v="0"/>
    <n v="0"/>
    <m/>
  </r>
  <r>
    <x v="451"/>
    <x v="2"/>
    <n v="800"/>
    <x v="165"/>
    <x v="4"/>
    <x v="2"/>
    <x v="36"/>
    <x v="11"/>
    <x v="44"/>
    <s v="230-800-7522"/>
    <s v="Business-type Activities"/>
    <s v="Water"/>
    <x v="5"/>
    <x v="208"/>
    <n v="3566"/>
    <n v="0"/>
    <n v="3157"/>
    <n v="2937"/>
    <n v="2937"/>
    <n v="2937"/>
    <n v="2937"/>
    <n v="2937"/>
    <n v="2937"/>
    <n v="3135"/>
    <n v="198"/>
    <n v="2937"/>
    <n v="2461"/>
    <n v="2705"/>
    <s v="Pioneer St line relocation from Business Oregon."/>
  </r>
  <r>
    <x v="452"/>
    <x v="2"/>
    <n v="800"/>
    <x v="166"/>
    <x v="4"/>
    <x v="2"/>
    <x v="36"/>
    <x v="11"/>
    <x v="44"/>
    <s v="230-800-7524"/>
    <s v="Business-type Activities"/>
    <s v="Water"/>
    <x v="5"/>
    <x v="209"/>
    <n v="24136"/>
    <n v="23717"/>
    <n v="23286"/>
    <n v="22850"/>
    <n v="22850"/>
    <n v="22850"/>
    <n v="0"/>
    <n v="22844"/>
    <n v="0"/>
    <n v="24381"/>
    <n v="24381"/>
    <n v="22850"/>
    <n v="22390"/>
    <n v="22390"/>
    <s v="USDA RUS 91-03"/>
  </r>
  <r>
    <x v="453"/>
    <x v="2"/>
    <n v="800"/>
    <x v="167"/>
    <x v="4"/>
    <x v="2"/>
    <x v="36"/>
    <x v="11"/>
    <x v="43"/>
    <s v="230-800-7525"/>
    <s v="Business-type Activities"/>
    <s v="Water"/>
    <x v="5"/>
    <x v="210"/>
    <n v="0"/>
    <n v="0"/>
    <n v="0"/>
    <n v="0"/>
    <n v="0"/>
    <n v="0"/>
    <n v="0"/>
    <n v="0"/>
    <n v="0"/>
    <n v="0"/>
    <n v="0"/>
    <n v="0"/>
    <n v="0"/>
    <n v="3915"/>
    <s v="Lakeview and Main Street project"/>
  </r>
  <r>
    <x v="454"/>
    <x v="2"/>
    <n v="900"/>
    <x v="129"/>
    <x v="4"/>
    <x v="2"/>
    <x v="37"/>
    <x v="12"/>
    <x v="45"/>
    <s v="230-900-9117"/>
    <s v="General Revenues"/>
    <s v="Transfers"/>
    <x v="6"/>
    <x v="163"/>
    <n v="0"/>
    <n v="0"/>
    <n v="0"/>
    <n v="0"/>
    <n v="0"/>
    <n v="0"/>
    <n v="0"/>
    <n v="0"/>
    <n v="0"/>
    <n v="0"/>
    <n v="0"/>
    <n v="0"/>
    <n v="0"/>
    <n v="0"/>
    <m/>
  </r>
  <r>
    <x v="455"/>
    <x v="2"/>
    <n v="900"/>
    <x v="130"/>
    <x v="4"/>
    <x v="2"/>
    <x v="37"/>
    <x v="12"/>
    <x v="45"/>
    <s v="230-900-9120"/>
    <s v="General Revenues"/>
    <s v="Transfers"/>
    <x v="6"/>
    <x v="211"/>
    <n v="3938"/>
    <n v="3938"/>
    <n v="3938"/>
    <n v="15740"/>
    <n v="15740"/>
    <n v="15740"/>
    <n v="15740"/>
    <n v="15740"/>
    <n v="15740"/>
    <n v="16799"/>
    <n v="1059"/>
    <n v="15740"/>
    <n v="0"/>
    <n v="0"/>
    <m/>
  </r>
  <r>
    <x v="456"/>
    <x v="2"/>
    <n v="900"/>
    <x v="132"/>
    <x v="4"/>
    <x v="2"/>
    <x v="37"/>
    <x v="12"/>
    <x v="45"/>
    <s v="230-900-9140"/>
    <s v="General Revenues"/>
    <s v="Transfers"/>
    <x v="6"/>
    <x v="166"/>
    <n v="0"/>
    <n v="0"/>
    <n v="0"/>
    <n v="0"/>
    <n v="0"/>
    <n v="0"/>
    <n v="0"/>
    <n v="0"/>
    <n v="0"/>
    <n v="0"/>
    <n v="0"/>
    <n v="0"/>
    <n v="0"/>
    <n v="0"/>
    <s v="Reserve funds are now full funded."/>
  </r>
  <r>
    <x v="457"/>
    <x v="2"/>
    <n v="900"/>
    <x v="133"/>
    <x v="4"/>
    <x v="2"/>
    <x v="37"/>
    <x v="12"/>
    <x v="45"/>
    <s v="230-900-9150"/>
    <s v="General Revenues"/>
    <s v="Transfers"/>
    <x v="6"/>
    <x v="167"/>
    <n v="2000"/>
    <n v="2000"/>
    <n v="6000"/>
    <n v="0"/>
    <n v="0"/>
    <n v="0"/>
    <n v="0"/>
    <n v="0"/>
    <n v="0"/>
    <n v="0"/>
    <n v="0"/>
    <n v="0"/>
    <n v="0"/>
    <n v="0"/>
    <m/>
  </r>
  <r>
    <x v="458"/>
    <x v="2"/>
    <n v="900"/>
    <x v="134"/>
    <x v="4"/>
    <x v="2"/>
    <x v="37"/>
    <x v="13"/>
    <x v="46"/>
    <s v="230-900-9590"/>
    <s v="Business-type Activities"/>
    <s v="Water"/>
    <x v="0"/>
    <x v="168"/>
    <n v="0"/>
    <n v="0"/>
    <n v="0"/>
    <n v="76552"/>
    <n v="76552"/>
    <n v="76552"/>
    <n v="0"/>
    <n v="0"/>
    <n v="0"/>
    <n v="0"/>
    <n v="0"/>
    <n v="76552"/>
    <n v="35532"/>
    <n v="35532"/>
    <s v="Budgeted at 10% of personnel and operations costs per Res. 644."/>
  </r>
  <r>
    <x v="459"/>
    <x v="2"/>
    <n v="900"/>
    <x v="140"/>
    <x v="4"/>
    <x v="2"/>
    <x v="37"/>
    <x v="14"/>
    <x v="47"/>
    <s v="230-900-9893"/>
    <s v="Business-type Activities"/>
    <s v="Water"/>
    <x v="0"/>
    <x v="212"/>
    <n v="0"/>
    <n v="0"/>
    <n v="0"/>
    <n v="0"/>
    <n v="0"/>
    <n v="0"/>
    <n v="0"/>
    <n v="0"/>
    <n v="0"/>
    <n v="0"/>
    <n v="0"/>
    <n v="0"/>
    <n v="0"/>
    <n v="0"/>
    <m/>
  </r>
  <r>
    <x v="460"/>
    <x v="2"/>
    <n v="900"/>
    <x v="136"/>
    <x v="4"/>
    <x v="2"/>
    <x v="37"/>
    <x v="14"/>
    <x v="16"/>
    <s v="230-900-9899"/>
    <s v="Governmental Activities"/>
    <s v="None"/>
    <x v="0"/>
    <x v="170"/>
    <n v="139109"/>
    <n v="140326"/>
    <n v="112958"/>
    <n v="0"/>
    <n v="0"/>
    <n v="0"/>
    <n v="0"/>
    <n v="0"/>
    <n v="45555"/>
    <n v="0"/>
    <n v="-45555"/>
    <n v="0"/>
    <n v="65000"/>
    <n v="73190"/>
    <m/>
  </r>
  <r>
    <x v="461"/>
    <x v="3"/>
    <n v="1110"/>
    <x v="0"/>
    <x v="0"/>
    <x v="3"/>
    <x v="0"/>
    <x v="0"/>
    <x v="0"/>
    <s v="240-1110"/>
    <s v="Business-type Activities"/>
    <s v="Sewer"/>
    <x v="0"/>
    <x v="0"/>
    <n v="58167"/>
    <n v="92708"/>
    <n v="63476"/>
    <n v="0"/>
    <n v="0"/>
    <n v="0"/>
    <n v="86767"/>
    <n v="83787"/>
    <n v="86767"/>
    <n v="0"/>
    <n v="-86767"/>
    <n v="86767"/>
    <n v="86767"/>
    <n v="86767"/>
    <m/>
  </r>
  <r>
    <x v="462"/>
    <x v="3"/>
    <n v="1115"/>
    <x v="0"/>
    <x v="0"/>
    <x v="3"/>
    <x v="0"/>
    <x v="0"/>
    <x v="0"/>
    <s v="240-1115"/>
    <s v="Business-type Activities"/>
    <s v="Sewer"/>
    <x v="0"/>
    <x v="1"/>
    <n v="179786"/>
    <n v="83440"/>
    <n v="86730"/>
    <n v="0"/>
    <n v="0"/>
    <n v="0"/>
    <n v="87251"/>
    <n v="87339"/>
    <n v="87251"/>
    <n v="0"/>
    <n v="-87251"/>
    <n v="87251"/>
    <n v="87251"/>
    <n v="87251"/>
    <m/>
  </r>
  <r>
    <x v="463"/>
    <x v="3"/>
    <n v="1510"/>
    <x v="0"/>
    <x v="0"/>
    <x v="3"/>
    <x v="2"/>
    <x v="0"/>
    <x v="2"/>
    <s v="240-1510"/>
    <s v="Business-type Activities"/>
    <s v="Sewer"/>
    <x v="0"/>
    <x v="5"/>
    <n v="0"/>
    <n v="0"/>
    <n v="0"/>
    <n v="0"/>
    <n v="0"/>
    <n v="0"/>
    <n v="32135"/>
    <n v="34140"/>
    <n v="32135"/>
    <n v="0"/>
    <n v="-32135"/>
    <n v="33262"/>
    <n v="33262"/>
    <n v="33262"/>
    <m/>
  </r>
  <r>
    <x v="464"/>
    <x v="3"/>
    <n v="1530"/>
    <x v="0"/>
    <x v="0"/>
    <x v="3"/>
    <x v="2"/>
    <x v="0"/>
    <x v="2"/>
    <s v="240-1530"/>
    <s v="Business-type Activities"/>
    <s v="Sewer"/>
    <x v="0"/>
    <x v="177"/>
    <n v="0"/>
    <n v="0"/>
    <n v="0"/>
    <n v="0"/>
    <n v="0"/>
    <n v="0"/>
    <n v="0"/>
    <n v="0"/>
    <n v="0"/>
    <n v="0"/>
    <n v="0"/>
    <n v="0"/>
    <n v="0"/>
    <n v="0"/>
    <m/>
  </r>
  <r>
    <x v="465"/>
    <x v="3"/>
    <n v="1540"/>
    <x v="0"/>
    <x v="0"/>
    <x v="3"/>
    <x v="2"/>
    <x v="0"/>
    <x v="2"/>
    <s v="240-1540"/>
    <s v="Business-type Activities"/>
    <s v="Sewer"/>
    <x v="0"/>
    <x v="178"/>
    <n v="0"/>
    <n v="0"/>
    <n v="0"/>
    <n v="0"/>
    <n v="0"/>
    <n v="0"/>
    <n v="0"/>
    <n v="0"/>
    <n v="0"/>
    <n v="0"/>
    <n v="0"/>
    <n v="0"/>
    <n v="0"/>
    <n v="0"/>
    <m/>
  </r>
  <r>
    <x v="466"/>
    <x v="3"/>
    <n v="1620"/>
    <x v="0"/>
    <x v="0"/>
    <x v="3"/>
    <x v="3"/>
    <x v="1"/>
    <x v="3"/>
    <s v="240-1620"/>
    <s v="Business-type Activities"/>
    <s v="Sewer"/>
    <x v="0"/>
    <x v="7"/>
    <n v="0"/>
    <n v="0"/>
    <n v="0"/>
    <n v="0"/>
    <n v="0"/>
    <n v="0"/>
    <n v="0"/>
    <n v="0"/>
    <n v="0"/>
    <n v="0"/>
    <n v="0"/>
    <n v="0"/>
    <n v="0"/>
    <n v="0"/>
    <m/>
  </r>
  <r>
    <x v="467"/>
    <x v="3"/>
    <n v="1710"/>
    <x v="0"/>
    <x v="0"/>
    <x v="3"/>
    <x v="4"/>
    <x v="1"/>
    <x v="4"/>
    <s v="240-1710"/>
    <s v="Business-type Activities"/>
    <s v="Sewer"/>
    <x v="0"/>
    <x v="8"/>
    <n v="0"/>
    <n v="11000"/>
    <n v="11000"/>
    <n v="0"/>
    <n v="0"/>
    <n v="0"/>
    <n v="11000"/>
    <n v="11000"/>
    <n v="11000"/>
    <n v="0"/>
    <n v="-11000"/>
    <n v="11000"/>
    <n v="11000"/>
    <n v="11000"/>
    <m/>
  </r>
  <r>
    <x v="468"/>
    <x v="3"/>
    <n v="1720"/>
    <x v="0"/>
    <x v="0"/>
    <x v="3"/>
    <x v="4"/>
    <x v="1"/>
    <x v="4"/>
    <s v="240-1720"/>
    <s v="Business-type Activities"/>
    <s v="Sewer"/>
    <x v="0"/>
    <x v="9"/>
    <n v="0"/>
    <n v="81869"/>
    <n v="89114"/>
    <n v="0"/>
    <n v="0"/>
    <n v="0"/>
    <n v="89114"/>
    <n v="89114"/>
    <n v="89114"/>
    <n v="0"/>
    <n v="-89114"/>
    <n v="89114"/>
    <n v="89114"/>
    <n v="89114"/>
    <m/>
  </r>
  <r>
    <x v="469"/>
    <x v="3"/>
    <n v="1730"/>
    <x v="0"/>
    <x v="0"/>
    <x v="3"/>
    <x v="4"/>
    <x v="1"/>
    <x v="4"/>
    <s v="240-1730"/>
    <s v="Business-type Activities"/>
    <s v="Sewer"/>
    <x v="0"/>
    <x v="10"/>
    <n v="0"/>
    <n v="33629"/>
    <n v="68935"/>
    <n v="0"/>
    <n v="0"/>
    <n v="0"/>
    <n v="68935"/>
    <n v="68935"/>
    <n v="68935"/>
    <n v="0"/>
    <n v="-68935"/>
    <n v="68935"/>
    <n v="68935"/>
    <n v="68935"/>
    <m/>
  </r>
  <r>
    <x v="470"/>
    <x v="3"/>
    <n v="1740"/>
    <x v="0"/>
    <x v="0"/>
    <x v="3"/>
    <x v="4"/>
    <x v="1"/>
    <x v="4"/>
    <s v="240-1740"/>
    <s v="Business-type Activities"/>
    <s v="Sewer"/>
    <x v="0"/>
    <x v="11"/>
    <n v="0"/>
    <n v="34064"/>
    <n v="21780"/>
    <n v="0"/>
    <n v="0"/>
    <n v="0"/>
    <n v="21780"/>
    <n v="21780"/>
    <n v="21780"/>
    <n v="0"/>
    <n v="-21780"/>
    <n v="21780"/>
    <n v="21780"/>
    <n v="21780"/>
    <m/>
  </r>
  <r>
    <x v="471"/>
    <x v="3"/>
    <n v="1750"/>
    <x v="0"/>
    <x v="0"/>
    <x v="3"/>
    <x v="4"/>
    <x v="1"/>
    <x v="4"/>
    <s v="240-1750"/>
    <s v="Business-type Activities"/>
    <s v="Sewer"/>
    <x v="0"/>
    <x v="12"/>
    <n v="0"/>
    <n v="4708963"/>
    <n v="4708963"/>
    <n v="0"/>
    <n v="0"/>
    <n v="0"/>
    <n v="4708963"/>
    <n v="4708963"/>
    <n v="4708963"/>
    <n v="0"/>
    <n v="-4708963"/>
    <n v="4708963"/>
    <n v="4708963"/>
    <n v="4708963"/>
    <m/>
  </r>
  <r>
    <x v="472"/>
    <x v="3"/>
    <n v="1795"/>
    <x v="0"/>
    <x v="0"/>
    <x v="3"/>
    <x v="4"/>
    <x v="1"/>
    <x v="4"/>
    <s v="240-1795"/>
    <s v="Business-type Activities"/>
    <s v="Sewer"/>
    <x v="0"/>
    <x v="13"/>
    <n v="0"/>
    <n v="0"/>
    <n v="0"/>
    <n v="0"/>
    <n v="0"/>
    <n v="0"/>
    <n v="0"/>
    <n v="0"/>
    <n v="0"/>
    <n v="0"/>
    <n v="0"/>
    <n v="0"/>
    <n v="0"/>
    <n v="0"/>
    <m/>
  </r>
  <r>
    <x v="473"/>
    <x v="3"/>
    <n v="1820"/>
    <x v="0"/>
    <x v="0"/>
    <x v="3"/>
    <x v="5"/>
    <x v="1"/>
    <x v="5"/>
    <s v="240-1820"/>
    <s v="Business-type Activities"/>
    <s v="Sewer"/>
    <x v="0"/>
    <x v="14"/>
    <n v="0"/>
    <n v="37398"/>
    <n v="39836"/>
    <n v="0"/>
    <n v="0"/>
    <n v="0"/>
    <n v="39836"/>
    <n v="39836"/>
    <n v="39836"/>
    <n v="0"/>
    <n v="-39836"/>
    <n v="39836"/>
    <n v="39836"/>
    <n v="39836"/>
    <m/>
  </r>
  <r>
    <x v="474"/>
    <x v="3"/>
    <n v="1830"/>
    <x v="0"/>
    <x v="0"/>
    <x v="3"/>
    <x v="5"/>
    <x v="1"/>
    <x v="5"/>
    <s v="240-1830"/>
    <s v="Business-type Activities"/>
    <s v="Sewer"/>
    <x v="0"/>
    <x v="15"/>
    <n v="0"/>
    <n v="17521"/>
    <n v="23850"/>
    <n v="0"/>
    <n v="0"/>
    <n v="0"/>
    <n v="23850"/>
    <n v="23850"/>
    <n v="23850"/>
    <n v="0"/>
    <n v="-23850"/>
    <n v="23850"/>
    <n v="23850"/>
    <n v="23850"/>
    <m/>
  </r>
  <r>
    <x v="475"/>
    <x v="3"/>
    <n v="1840"/>
    <x v="0"/>
    <x v="0"/>
    <x v="3"/>
    <x v="5"/>
    <x v="1"/>
    <x v="5"/>
    <s v="240-1840"/>
    <s v="Business-type Activities"/>
    <s v="Sewer"/>
    <x v="0"/>
    <x v="16"/>
    <n v="0"/>
    <n v="13373"/>
    <n v="3267"/>
    <n v="0"/>
    <n v="0"/>
    <n v="0"/>
    <n v="3267"/>
    <n v="3267"/>
    <n v="3267"/>
    <n v="0"/>
    <n v="-3267"/>
    <n v="3267"/>
    <n v="3267"/>
    <n v="3267"/>
    <m/>
  </r>
  <r>
    <x v="476"/>
    <x v="3"/>
    <n v="1850"/>
    <x v="0"/>
    <x v="0"/>
    <x v="3"/>
    <x v="5"/>
    <x v="1"/>
    <x v="5"/>
    <s v="240-1850"/>
    <s v="Business-type Activities"/>
    <s v="Sewer"/>
    <x v="0"/>
    <x v="17"/>
    <n v="0"/>
    <n v="2689427"/>
    <n v="2793838"/>
    <n v="0"/>
    <n v="0"/>
    <n v="0"/>
    <n v="2793838"/>
    <n v="2793838"/>
    <n v="2793838"/>
    <n v="0"/>
    <n v="-2793838"/>
    <n v="2793838"/>
    <n v="2793838"/>
    <n v="2793838"/>
    <m/>
  </r>
  <r>
    <x v="477"/>
    <x v="3"/>
    <n v="1950"/>
    <x v="0"/>
    <x v="0"/>
    <x v="3"/>
    <x v="1"/>
    <x v="1"/>
    <x v="1"/>
    <s v="240-1950"/>
    <s v="Business-type Activities"/>
    <s v="Sewer"/>
    <x v="0"/>
    <x v="18"/>
    <n v="0"/>
    <n v="0"/>
    <n v="0"/>
    <n v="0"/>
    <n v="0"/>
    <n v="0"/>
    <n v="0"/>
    <n v="0"/>
    <n v="0"/>
    <n v="0"/>
    <n v="0"/>
    <n v="0"/>
    <n v="0"/>
    <n v="0"/>
    <m/>
  </r>
  <r>
    <x v="478"/>
    <x v="3"/>
    <n v="2125"/>
    <x v="0"/>
    <x v="1"/>
    <x v="3"/>
    <x v="6"/>
    <x v="2"/>
    <x v="6"/>
    <s v="240-2125"/>
    <s v="Business-type Activities"/>
    <s v="Sewer"/>
    <x v="0"/>
    <x v="19"/>
    <n v="0"/>
    <n v="0"/>
    <n v="0"/>
    <n v="0"/>
    <n v="0"/>
    <n v="0"/>
    <n v="0"/>
    <n v="0"/>
    <n v="0"/>
    <n v="0"/>
    <n v="0"/>
    <n v="0"/>
    <n v="0"/>
    <n v="0"/>
    <m/>
  </r>
  <r>
    <x v="479"/>
    <x v="3"/>
    <n v="2205"/>
    <x v="0"/>
    <x v="1"/>
    <x v="3"/>
    <x v="7"/>
    <x v="2"/>
    <x v="7"/>
    <s v="240-2205"/>
    <s v="Business-type Activities"/>
    <s v="Sewer"/>
    <x v="0"/>
    <x v="20"/>
    <n v="0"/>
    <n v="0"/>
    <n v="0"/>
    <n v="0"/>
    <n v="0"/>
    <n v="0"/>
    <n v="3506"/>
    <n v="3584"/>
    <n v="3506"/>
    <n v="0"/>
    <n v="-3506"/>
    <n v="3676"/>
    <n v="3676"/>
    <n v="3676"/>
    <m/>
  </r>
  <r>
    <x v="480"/>
    <x v="3"/>
    <n v="2210"/>
    <x v="0"/>
    <x v="1"/>
    <x v="3"/>
    <x v="7"/>
    <x v="2"/>
    <x v="7"/>
    <s v="240-2210"/>
    <s v="Business-type Activities"/>
    <s v="Sewer"/>
    <x v="0"/>
    <x v="21"/>
    <n v="0"/>
    <n v="0"/>
    <n v="0"/>
    <n v="0"/>
    <n v="0"/>
    <n v="0"/>
    <n v="1467"/>
    <n v="1503"/>
    <n v="1467"/>
    <n v="0"/>
    <n v="-1467"/>
    <n v="1558"/>
    <n v="1558"/>
    <n v="1558"/>
    <m/>
  </r>
  <r>
    <x v="481"/>
    <x v="3"/>
    <n v="2245"/>
    <x v="0"/>
    <x v="1"/>
    <x v="3"/>
    <x v="7"/>
    <x v="2"/>
    <x v="7"/>
    <s v="240-2245"/>
    <s v="Business-type Activities"/>
    <s v="Sewer"/>
    <x v="0"/>
    <x v="22"/>
    <n v="0"/>
    <n v="0"/>
    <n v="0"/>
    <n v="0"/>
    <n v="0"/>
    <n v="0"/>
    <n v="2154"/>
    <n v="2154"/>
    <n v="2154"/>
    <n v="0"/>
    <n v="-2154"/>
    <n v="2154"/>
    <n v="2154"/>
    <n v="2154"/>
    <m/>
  </r>
  <r>
    <x v="482"/>
    <x v="3"/>
    <n v="2250"/>
    <x v="0"/>
    <x v="1"/>
    <x v="3"/>
    <x v="7"/>
    <x v="2"/>
    <x v="7"/>
    <s v="240-2250"/>
    <s v="Business-type Activities"/>
    <s v="Sewer"/>
    <x v="0"/>
    <x v="23"/>
    <n v="0"/>
    <n v="0"/>
    <n v="0"/>
    <n v="0"/>
    <n v="0"/>
    <n v="0"/>
    <n v="926"/>
    <n v="953"/>
    <n v="926"/>
    <n v="0"/>
    <n v="-926"/>
    <n v="986"/>
    <n v="986"/>
    <n v="986"/>
    <m/>
  </r>
  <r>
    <x v="483"/>
    <x v="3"/>
    <n v="2255"/>
    <x v="0"/>
    <x v="1"/>
    <x v="3"/>
    <x v="7"/>
    <x v="2"/>
    <x v="7"/>
    <s v="240-2255"/>
    <s v="Business-type Activities"/>
    <s v="None"/>
    <x v="0"/>
    <x v="24"/>
    <n v="0"/>
    <n v="0"/>
    <n v="0"/>
    <n v="0"/>
    <n v="0"/>
    <n v="0"/>
    <n v="127"/>
    <n v="127"/>
    <n v="127"/>
    <n v="0"/>
    <n v="-127"/>
    <n v="128"/>
    <n v="128"/>
    <n v="128"/>
    <m/>
  </r>
  <r>
    <x v="484"/>
    <x v="3"/>
    <n v="2450"/>
    <x v="0"/>
    <x v="1"/>
    <x v="3"/>
    <x v="8"/>
    <x v="2"/>
    <x v="8"/>
    <s v="240-2450"/>
    <s v="Business-type Activities"/>
    <s v="Sewer"/>
    <x v="0"/>
    <x v="179"/>
    <n v="0"/>
    <n v="0"/>
    <n v="0"/>
    <n v="0"/>
    <n v="0"/>
    <n v="0"/>
    <n v="0"/>
    <n v="0"/>
    <n v="0"/>
    <n v="0"/>
    <n v="0"/>
    <n v="0"/>
    <n v="0"/>
    <n v="0"/>
    <m/>
  </r>
  <r>
    <x v="485"/>
    <x v="3"/>
    <n v="2725"/>
    <x v="0"/>
    <x v="1"/>
    <x v="3"/>
    <x v="8"/>
    <x v="2"/>
    <x v="8"/>
    <s v="240-2725"/>
    <s v="Business-type Activities"/>
    <s v="None"/>
    <x v="0"/>
    <x v="28"/>
    <n v="0"/>
    <n v="0"/>
    <n v="29563"/>
    <n v="0"/>
    <n v="0"/>
    <n v="0"/>
    <n v="0"/>
    <n v="0"/>
    <n v="0"/>
    <n v="0"/>
    <n v="0"/>
    <n v="0"/>
    <n v="0"/>
    <n v="0"/>
    <m/>
  </r>
  <r>
    <x v="486"/>
    <x v="3"/>
    <n v="2750"/>
    <x v="0"/>
    <x v="1"/>
    <x v="3"/>
    <x v="9"/>
    <x v="3"/>
    <x v="9"/>
    <s v="240-2750"/>
    <s v="Business-type Activities"/>
    <s v="Sewer"/>
    <x v="0"/>
    <x v="29"/>
    <n v="0"/>
    <n v="0"/>
    <n v="547120"/>
    <n v="0"/>
    <n v="0"/>
    <n v="0"/>
    <n v="576683"/>
    <n v="547120"/>
    <n v="576683"/>
    <n v="0"/>
    <n v="-576683"/>
    <n v="576683"/>
    <n v="576683"/>
    <n v="576683"/>
    <m/>
  </r>
  <r>
    <x v="487"/>
    <x v="3"/>
    <n v="2950"/>
    <x v="0"/>
    <x v="1"/>
    <x v="3"/>
    <x v="9"/>
    <x v="3"/>
    <x v="9"/>
    <s v="240-2950"/>
    <s v="Business-type Activities"/>
    <s v="Sewer"/>
    <x v="0"/>
    <x v="30"/>
    <n v="0"/>
    <n v="0"/>
    <n v="0"/>
    <n v="0"/>
    <n v="0"/>
    <n v="0"/>
    <n v="0"/>
    <n v="0"/>
    <n v="0"/>
    <n v="0"/>
    <n v="0"/>
    <n v="0"/>
    <n v="0"/>
    <n v="0"/>
    <m/>
  </r>
  <r>
    <x v="488"/>
    <x v="3"/>
    <n v="3100"/>
    <x v="0"/>
    <x v="2"/>
    <x v="3"/>
    <x v="10"/>
    <x v="4"/>
    <x v="10"/>
    <s v="240-3100"/>
    <s v="Business-type Activities"/>
    <s v="Sewer"/>
    <x v="0"/>
    <x v="31"/>
    <n v="17265"/>
    <n v="121619"/>
    <n v="176148"/>
    <n v="132151"/>
    <n v="0"/>
    <n v="0"/>
    <n v="150205"/>
    <n v="150205"/>
    <n v="150205"/>
    <n v="0"/>
    <n v="-150205"/>
    <n v="150205"/>
    <n v="214849"/>
    <n v="214849"/>
    <m/>
  </r>
  <r>
    <x v="489"/>
    <x v="3"/>
    <n v="315"/>
    <x v="3"/>
    <x v="3"/>
    <x v="3"/>
    <x v="12"/>
    <x v="5"/>
    <x v="12"/>
    <s v="240-315-4125"/>
    <s v="General Revenues"/>
    <s v="Investment Earnings"/>
    <x v="6"/>
    <x v="34"/>
    <n v="3112"/>
    <n v="4655"/>
    <n v="1899"/>
    <n v="2150"/>
    <n v="2150"/>
    <n v="2150"/>
    <n v="540"/>
    <n v="631"/>
    <n v="720"/>
    <n v="674"/>
    <n v="-46"/>
    <n v="2150"/>
    <n v="2150"/>
    <n v="2150"/>
    <m/>
  </r>
  <r>
    <x v="490"/>
    <x v="3"/>
    <n v="3250"/>
    <x v="0"/>
    <x v="2"/>
    <x v="3"/>
    <x v="14"/>
    <x v="6"/>
    <x v="14"/>
    <s v="240-3250"/>
    <s v="Business-type Activities"/>
    <s v="Sewer"/>
    <x v="0"/>
    <x v="40"/>
    <n v="0"/>
    <n v="0"/>
    <n v="0"/>
    <n v="0"/>
    <n v="0"/>
    <n v="0"/>
    <n v="0"/>
    <n v="0"/>
    <n v="0"/>
    <n v="0"/>
    <n v="0"/>
    <n v="0"/>
    <n v="0"/>
    <n v="0"/>
    <m/>
  </r>
  <r>
    <x v="491"/>
    <x v="3"/>
    <n v="325"/>
    <x v="9"/>
    <x v="3"/>
    <x v="3"/>
    <x v="15"/>
    <x v="5"/>
    <x v="15"/>
    <s v="240-325-4151"/>
    <s v="Business-type Activities"/>
    <s v="Sewer"/>
    <x v="3"/>
    <x v="181"/>
    <n v="0"/>
    <n v="0"/>
    <n v="0"/>
    <n v="0"/>
    <n v="0"/>
    <n v="0"/>
    <n v="24364"/>
    <n v="24364"/>
    <n v="32485.333333333332"/>
    <n v="26003"/>
    <n v="-6482.3333333333321"/>
    <n v="20000"/>
    <n v="20000"/>
    <n v="20000"/>
    <m/>
  </r>
  <r>
    <x v="492"/>
    <x v="3"/>
    <n v="325"/>
    <x v="141"/>
    <x v="3"/>
    <x v="3"/>
    <x v="15"/>
    <x v="5"/>
    <x v="15"/>
    <s v="240-325-4162"/>
    <s v="Business-type Activities"/>
    <s v="Sewer"/>
    <x v="3"/>
    <x v="182"/>
    <n v="0"/>
    <n v="0"/>
    <n v="0"/>
    <n v="0"/>
    <n v="0"/>
    <n v="0"/>
    <n v="0"/>
    <n v="0"/>
    <n v="0"/>
    <n v="0"/>
    <n v="0"/>
    <n v="0"/>
    <n v="0"/>
    <n v="0"/>
    <m/>
  </r>
  <r>
    <x v="493"/>
    <x v="3"/>
    <n v="3275"/>
    <x v="0"/>
    <x v="2"/>
    <x v="3"/>
    <x v="14"/>
    <x v="6"/>
    <x v="14"/>
    <s v="240-3275"/>
    <s v="Business-type Activities"/>
    <s v="Sewer"/>
    <x v="0"/>
    <x v="47"/>
    <n v="0"/>
    <n v="2111807"/>
    <n v="2039001"/>
    <n v="0"/>
    <n v="0"/>
    <n v="0"/>
    <n v="2039001"/>
    <n v="2039001"/>
    <n v="2039001"/>
    <n v="0"/>
    <n v="-2039001"/>
    <n v="2039001"/>
    <n v="2039001"/>
    <n v="2039001"/>
    <m/>
  </r>
  <r>
    <x v="494"/>
    <x v="3"/>
    <n v="3277"/>
    <x v="0"/>
    <x v="2"/>
    <x v="3"/>
    <x v="14"/>
    <x v="6"/>
    <x v="14"/>
    <s v="240-3277"/>
    <s v="Business-type Activities"/>
    <s v="Sewer"/>
    <x v="0"/>
    <x v="48"/>
    <n v="0"/>
    <n v="0"/>
    <n v="576683"/>
    <n v="0"/>
    <n v="0"/>
    <n v="0"/>
    <n v="576683"/>
    <n v="547120"/>
    <n v="576683"/>
    <n v="0"/>
    <n v="-576683"/>
    <n v="576683"/>
    <n v="576683"/>
    <n v="576683"/>
    <m/>
  </r>
  <r>
    <x v="495"/>
    <x v="3"/>
    <n v="3300"/>
    <x v="0"/>
    <x v="2"/>
    <x v="3"/>
    <x v="16"/>
    <x v="7"/>
    <x v="16"/>
    <s v="240-3300"/>
    <s v="Business-type Activities"/>
    <s v="Sewer"/>
    <x v="0"/>
    <x v="49"/>
    <n v="0"/>
    <n v="0"/>
    <n v="0"/>
    <n v="0"/>
    <n v="0"/>
    <n v="0"/>
    <n v="0"/>
    <n v="0"/>
    <n v="0"/>
    <n v="0"/>
    <n v="0"/>
    <n v="0"/>
    <n v="0"/>
    <n v="0"/>
    <m/>
  </r>
  <r>
    <x v="496"/>
    <x v="3"/>
    <n v="335"/>
    <x v="22"/>
    <x v="3"/>
    <x v="3"/>
    <x v="18"/>
    <x v="5"/>
    <x v="18"/>
    <s v="240-335-4354"/>
    <s v="Business-type Activities"/>
    <s v="Sewer"/>
    <x v="4"/>
    <x v="57"/>
    <n v="0"/>
    <n v="0"/>
    <n v="0"/>
    <n v="0"/>
    <n v="0"/>
    <n v="0"/>
    <n v="0"/>
    <n v="0"/>
    <n v="0"/>
    <n v="0"/>
    <n v="0"/>
    <n v="0"/>
    <n v="0"/>
    <n v="0"/>
    <m/>
  </r>
  <r>
    <x v="497"/>
    <x v="3"/>
    <n v="335"/>
    <x v="142"/>
    <x v="3"/>
    <x v="3"/>
    <x v="18"/>
    <x v="5"/>
    <x v="18"/>
    <s v="240-335-4370"/>
    <s v="Business-type Activities"/>
    <s v="Sewer"/>
    <x v="4"/>
    <x v="183"/>
    <n v="1035"/>
    <n v="1610"/>
    <n v="805"/>
    <n v="2250"/>
    <n v="2250"/>
    <n v="2250"/>
    <n v="460"/>
    <n v="575"/>
    <n v="613.33333333333326"/>
    <n v="614"/>
    <n v="0.66666666666674246"/>
    <n v="1150"/>
    <n v="1150"/>
    <n v="1150"/>
    <m/>
  </r>
  <r>
    <x v="498"/>
    <x v="3"/>
    <n v="340"/>
    <x v="143"/>
    <x v="3"/>
    <x v="3"/>
    <x v="19"/>
    <x v="5"/>
    <x v="19"/>
    <s v="240-340-4425"/>
    <s v="Business-type Activities"/>
    <s v="Sewer"/>
    <x v="4"/>
    <x v="184"/>
    <n v="330589"/>
    <n v="342844"/>
    <n v="361249"/>
    <n v="386875"/>
    <n v="386875"/>
    <n v="386875"/>
    <n v="322624"/>
    <n v="387604"/>
    <n v="430165.33333333331"/>
    <n v="413671"/>
    <n v="-16494.333333333314"/>
    <n v="406700"/>
    <n v="406700"/>
    <n v="406700"/>
    <s v="Based on projected sales"/>
  </r>
  <r>
    <x v="499"/>
    <x v="3"/>
    <n v="340"/>
    <x v="145"/>
    <x v="3"/>
    <x v="3"/>
    <x v="19"/>
    <x v="5"/>
    <x v="19"/>
    <s v="240-340-4430"/>
    <s v="Business-type Activities"/>
    <s v="Sewer"/>
    <x v="4"/>
    <x v="186"/>
    <n v="0"/>
    <n v="0"/>
    <n v="0"/>
    <n v="0"/>
    <n v="0"/>
    <n v="0"/>
    <n v="358"/>
    <n v="358"/>
    <n v="477.33333333333331"/>
    <n v="383"/>
    <n v="-94.333333333333314"/>
    <n v="0"/>
    <n v="0"/>
    <n v="0"/>
    <m/>
  </r>
  <r>
    <x v="500"/>
    <x v="3"/>
    <n v="340"/>
    <x v="147"/>
    <x v="3"/>
    <x v="3"/>
    <x v="19"/>
    <x v="5"/>
    <x v="25"/>
    <s v="240-340-4450"/>
    <s v="General Revenues"/>
    <s v="Miscellaneous"/>
    <x v="6"/>
    <x v="188"/>
    <n v="0"/>
    <n v="108"/>
    <n v="2071"/>
    <n v="2321"/>
    <n v="2321"/>
    <n v="2321"/>
    <n v="1615"/>
    <n v="1883"/>
    <n v="2153.333333333333"/>
    <n v="2010"/>
    <n v="-143.33333333333303"/>
    <n v="2200"/>
    <n v="2200"/>
    <n v="2200"/>
    <m/>
  </r>
  <r>
    <x v="501"/>
    <x v="3"/>
    <n v="345"/>
    <x v="168"/>
    <x v="3"/>
    <x v="3"/>
    <x v="20"/>
    <x v="5"/>
    <x v="48"/>
    <s v="240-345-4541"/>
    <s v="Business-type Activities"/>
    <s v="Sewer"/>
    <x v="4"/>
    <x v="213"/>
    <n v="5533"/>
    <n v="6891"/>
    <n v="5241"/>
    <n v="9270"/>
    <n v="9270"/>
    <n v="9270"/>
    <n v="2472"/>
    <n v="3090"/>
    <n v="3296"/>
    <n v="3298"/>
    <n v="2"/>
    <n v="6180"/>
    <n v="6180"/>
    <n v="6180"/>
    <m/>
  </r>
  <r>
    <x v="502"/>
    <x v="3"/>
    <n v="360"/>
    <x v="150"/>
    <x v="3"/>
    <x v="3"/>
    <x v="22"/>
    <x v="5"/>
    <x v="21"/>
    <s v="240-360-4220"/>
    <s v="General Revenues"/>
    <s v="Miscellaneous"/>
    <x v="6"/>
    <x v="191"/>
    <n v="0"/>
    <n v="0"/>
    <n v="0"/>
    <n v="0"/>
    <n v="0"/>
    <n v="0"/>
    <n v="0"/>
    <n v="0"/>
    <n v="0"/>
    <n v="0"/>
    <n v="0"/>
    <n v="0"/>
    <n v="0"/>
    <n v="0"/>
    <m/>
  </r>
  <r>
    <x v="503"/>
    <x v="3"/>
    <n v="360"/>
    <x v="35"/>
    <x v="3"/>
    <x v="3"/>
    <x v="22"/>
    <x v="5"/>
    <x v="21"/>
    <s v="240-360-4225"/>
    <s v="General Revenues"/>
    <s v="Miscellaneous"/>
    <x v="6"/>
    <x v="70"/>
    <n v="0"/>
    <n v="0"/>
    <n v="0"/>
    <n v="0"/>
    <n v="0"/>
    <n v="0"/>
    <n v="0"/>
    <n v="0"/>
    <n v="0"/>
    <n v="0"/>
    <n v="0"/>
    <n v="0"/>
    <n v="0"/>
    <n v="0"/>
    <m/>
  </r>
  <r>
    <x v="504"/>
    <x v="3"/>
    <n v="370"/>
    <x v="39"/>
    <x v="3"/>
    <x v="3"/>
    <x v="24"/>
    <x v="5"/>
    <x v="23"/>
    <s v="240-370-4824"/>
    <s v="Business-type Activities"/>
    <s v="Sewer"/>
    <x v="2"/>
    <x v="74"/>
    <n v="0"/>
    <n v="0"/>
    <n v="0"/>
    <n v="0"/>
    <n v="0"/>
    <n v="0"/>
    <n v="0"/>
    <n v="0"/>
    <n v="0"/>
    <n v="0"/>
    <n v="0"/>
    <n v="0"/>
    <n v="0"/>
    <n v="0"/>
    <m/>
  </r>
  <r>
    <x v="505"/>
    <x v="3"/>
    <n v="370"/>
    <x v="41"/>
    <x v="3"/>
    <x v="3"/>
    <x v="24"/>
    <x v="5"/>
    <x v="23"/>
    <s v="240-370-4849"/>
    <s v="General Revenues"/>
    <s v="Gain (Loss) Assets"/>
    <x v="6"/>
    <x v="76"/>
    <n v="0"/>
    <n v="0"/>
    <n v="0"/>
    <n v="0"/>
    <n v="0"/>
    <n v="0"/>
    <n v="0"/>
    <n v="0"/>
    <n v="0"/>
    <n v="0"/>
    <n v="0"/>
    <n v="0"/>
    <n v="0"/>
    <n v="0"/>
    <m/>
  </r>
  <r>
    <x v="506"/>
    <x v="3"/>
    <n v="385"/>
    <x v="45"/>
    <x v="3"/>
    <x v="3"/>
    <x v="26"/>
    <x v="5"/>
    <x v="25"/>
    <s v="240-385-4895"/>
    <s v="General Revenues"/>
    <s v="Miscellaneous"/>
    <x v="6"/>
    <x v="80"/>
    <n v="45127"/>
    <n v="8102"/>
    <n v="116"/>
    <n v="350"/>
    <n v="350"/>
    <n v="350"/>
    <n v="1412"/>
    <n v="1659"/>
    <n v="1882.6666666666665"/>
    <n v="1771"/>
    <n v="-111.66666666666652"/>
    <n v="500"/>
    <n v="500"/>
    <n v="500"/>
    <m/>
  </r>
  <r>
    <x v="507"/>
    <x v="3"/>
    <n v="390"/>
    <x v="137"/>
    <x v="3"/>
    <x v="3"/>
    <x v="27"/>
    <x v="5"/>
    <x v="26"/>
    <s v="240-390-4910"/>
    <s v="General Revenues"/>
    <s v="Transfers"/>
    <x v="6"/>
    <x v="171"/>
    <n v="0"/>
    <n v="0"/>
    <n v="0"/>
    <n v="0"/>
    <n v="0"/>
    <n v="0"/>
    <n v="0"/>
    <n v="0"/>
    <n v="0"/>
    <n v="0"/>
    <n v="0"/>
    <n v="0"/>
    <n v="0"/>
    <n v="0"/>
    <m/>
  </r>
  <r>
    <x v="508"/>
    <x v="3"/>
    <n v="390"/>
    <x v="48"/>
    <x v="3"/>
    <x v="3"/>
    <x v="27"/>
    <x v="5"/>
    <x v="26"/>
    <s v="240-390-4917"/>
    <s v="General Revenues"/>
    <s v="Transfers"/>
    <x v="6"/>
    <x v="83"/>
    <n v="0"/>
    <n v="0"/>
    <n v="0"/>
    <n v="0"/>
    <n v="0"/>
    <n v="0"/>
    <n v="0"/>
    <n v="0"/>
    <n v="0"/>
    <n v="0"/>
    <n v="0"/>
    <n v="0"/>
    <n v="0"/>
    <n v="0"/>
    <m/>
  </r>
  <r>
    <x v="509"/>
    <x v="3"/>
    <n v="390"/>
    <x v="169"/>
    <x v="3"/>
    <x v="3"/>
    <x v="27"/>
    <x v="5"/>
    <x v="26"/>
    <s v="240-390-4921"/>
    <s v="General Revenues"/>
    <s v="Transfers"/>
    <x v="6"/>
    <x v="214"/>
    <n v="0"/>
    <n v="0"/>
    <n v="0"/>
    <n v="0"/>
    <n v="0"/>
    <n v="0"/>
    <n v="0"/>
    <n v="0"/>
    <n v="0"/>
    <n v="0"/>
    <n v="0"/>
    <n v="0"/>
    <n v="0"/>
    <n v="0"/>
    <m/>
  </r>
  <r>
    <x v="510"/>
    <x v="3"/>
    <n v="390"/>
    <x v="170"/>
    <x v="3"/>
    <x v="3"/>
    <x v="27"/>
    <x v="5"/>
    <x v="26"/>
    <s v="240-390-4930"/>
    <s v="General Revenues"/>
    <s v="Transfers"/>
    <x v="6"/>
    <x v="215"/>
    <n v="0"/>
    <n v="0"/>
    <n v="0"/>
    <n v="0"/>
    <n v="0"/>
    <n v="0"/>
    <n v="0"/>
    <n v="0"/>
    <n v="0"/>
    <n v="0"/>
    <n v="0"/>
    <n v="0"/>
    <n v="0"/>
    <n v="0"/>
    <m/>
  </r>
  <r>
    <x v="511"/>
    <x v="3"/>
    <n v="390"/>
    <x v="49"/>
    <x v="3"/>
    <x v="3"/>
    <x v="27"/>
    <x v="5"/>
    <x v="26"/>
    <s v="240-390-4950"/>
    <s v="General Revenues"/>
    <s v="Transfers"/>
    <x v="6"/>
    <x v="84"/>
    <n v="0"/>
    <n v="0"/>
    <n v="0"/>
    <n v="6051"/>
    <n v="6051"/>
    <n v="6051"/>
    <n v="6049"/>
    <n v="6049"/>
    <n v="8065.333333333333"/>
    <n v="6456"/>
    <n v="-1609.333333333333"/>
    <n v="0"/>
    <n v="0"/>
    <n v="0"/>
    <s v="Equipment fund is eliminated"/>
  </r>
  <r>
    <x v="512"/>
    <x v="3"/>
    <n v="390"/>
    <x v="152"/>
    <x v="3"/>
    <x v="3"/>
    <x v="27"/>
    <x v="5"/>
    <x v="26"/>
    <s v="240-390-4955"/>
    <s v="General Revenues"/>
    <s v="Transfers"/>
    <x v="6"/>
    <x v="193"/>
    <n v="15745"/>
    <n v="15745"/>
    <n v="12858"/>
    <n v="0"/>
    <n v="0"/>
    <n v="0"/>
    <n v="0"/>
    <n v="0"/>
    <n v="0"/>
    <n v="0"/>
    <n v="0"/>
    <n v="0"/>
    <n v="0"/>
    <n v="0"/>
    <m/>
  </r>
  <r>
    <x v="513"/>
    <x v="3"/>
    <n v="490"/>
    <x v="50"/>
    <x v="4"/>
    <x v="3"/>
    <x v="38"/>
    <x v="8"/>
    <x v="27"/>
    <s v="240-490-5110"/>
    <s v="Business-type Activities"/>
    <s v="Sewer"/>
    <x v="5"/>
    <x v="85"/>
    <n v="18926"/>
    <n v="22894"/>
    <n v="23738"/>
    <n v="24750"/>
    <n v="24750"/>
    <n v="24750"/>
    <n v="20383"/>
    <n v="24279"/>
    <n v="27177.333333333332"/>
    <n v="25912"/>
    <n v="-1265.3333333333321"/>
    <n v="0"/>
    <n v="24544"/>
    <n v="24544"/>
    <m/>
  </r>
  <r>
    <x v="514"/>
    <x v="3"/>
    <n v="490"/>
    <x v="51"/>
    <x v="4"/>
    <x v="3"/>
    <x v="38"/>
    <x v="8"/>
    <x v="27"/>
    <s v="240-490-5112"/>
    <s v="Business-type Activities"/>
    <s v="Sewer"/>
    <x v="5"/>
    <x v="86"/>
    <n v="0"/>
    <n v="0"/>
    <n v="0"/>
    <n v="0"/>
    <n v="0"/>
    <n v="0"/>
    <n v="0"/>
    <n v="0"/>
    <n v="0"/>
    <n v="0"/>
    <n v="0"/>
    <n v="0"/>
    <n v="0"/>
    <n v="0"/>
    <m/>
  </r>
  <r>
    <x v="515"/>
    <x v="3"/>
    <n v="490"/>
    <x v="52"/>
    <x v="4"/>
    <x v="3"/>
    <x v="38"/>
    <x v="8"/>
    <x v="27"/>
    <s v="240-490-5114"/>
    <s v="Business-type Activities"/>
    <s v="Sewer"/>
    <x v="5"/>
    <x v="87"/>
    <n v="19175"/>
    <n v="20110"/>
    <n v="21101"/>
    <n v="22200"/>
    <n v="22200"/>
    <n v="22200"/>
    <n v="17571"/>
    <n v="21271"/>
    <n v="23428"/>
    <n v="22702"/>
    <n v="-726"/>
    <n v="0"/>
    <n v="23310"/>
    <n v="23310"/>
    <m/>
  </r>
  <r>
    <x v="516"/>
    <x v="3"/>
    <n v="490"/>
    <x v="53"/>
    <x v="4"/>
    <x v="3"/>
    <x v="38"/>
    <x v="8"/>
    <x v="27"/>
    <s v="240-490-5150"/>
    <s v="Business-type Activities"/>
    <s v="Sewer"/>
    <x v="5"/>
    <x v="88"/>
    <n v="21872"/>
    <n v="24376"/>
    <n v="29266"/>
    <n v="30747"/>
    <n v="30747"/>
    <n v="30747"/>
    <n v="24323"/>
    <n v="29447"/>
    <n v="32430.666666666664"/>
    <n v="31428"/>
    <n v="-1002.6666666666642"/>
    <n v="0"/>
    <n v="32284"/>
    <n v="32284"/>
    <m/>
  </r>
  <r>
    <x v="517"/>
    <x v="3"/>
    <n v="490"/>
    <x v="54"/>
    <x v="4"/>
    <x v="3"/>
    <x v="38"/>
    <x v="8"/>
    <x v="27"/>
    <s v="240-490-5152"/>
    <s v="Business-type Activities"/>
    <s v="Sewer"/>
    <x v="5"/>
    <x v="89"/>
    <n v="12418"/>
    <n v="0"/>
    <n v="31127"/>
    <n v="35500"/>
    <n v="35500"/>
    <n v="35500"/>
    <n v="31329"/>
    <n v="37948"/>
    <n v="41772"/>
    <n v="40501"/>
    <n v="-1271"/>
    <n v="0"/>
    <n v="19341"/>
    <n v="19341"/>
    <m/>
  </r>
  <r>
    <x v="518"/>
    <x v="3"/>
    <n v="490"/>
    <x v="55"/>
    <x v="4"/>
    <x v="3"/>
    <x v="38"/>
    <x v="8"/>
    <x v="27"/>
    <s v="240-490-5154"/>
    <s v="Business-type Activities"/>
    <s v="Sewer"/>
    <x v="5"/>
    <x v="90"/>
    <n v="14489"/>
    <n v="15746"/>
    <n v="0"/>
    <n v="0"/>
    <n v="0"/>
    <n v="0"/>
    <n v="0"/>
    <n v="0"/>
    <n v="0"/>
    <n v="0"/>
    <n v="0"/>
    <n v="0"/>
    <n v="19341"/>
    <n v="19341"/>
    <m/>
  </r>
  <r>
    <x v="519"/>
    <x v="3"/>
    <n v="490"/>
    <x v="56"/>
    <x v="4"/>
    <x v="3"/>
    <x v="38"/>
    <x v="8"/>
    <x v="27"/>
    <s v="240-490-5156"/>
    <s v="Business-type Activities"/>
    <s v="Sewer"/>
    <x v="5"/>
    <x v="91"/>
    <n v="0"/>
    <n v="0"/>
    <n v="0"/>
    <n v="577"/>
    <n v="577"/>
    <n v="577"/>
    <n v="0"/>
    <n v="0"/>
    <n v="0"/>
    <n v="0"/>
    <n v="0"/>
    <n v="0"/>
    <n v="606"/>
    <n v="606"/>
    <m/>
  </r>
  <r>
    <x v="520"/>
    <x v="3"/>
    <n v="490"/>
    <x v="57"/>
    <x v="4"/>
    <x v="3"/>
    <x v="38"/>
    <x v="8"/>
    <x v="27"/>
    <s v="240-490-5158"/>
    <s v="Business-type Activities"/>
    <s v="Sewer"/>
    <x v="5"/>
    <x v="92"/>
    <n v="3199"/>
    <n v="3233"/>
    <n v="2488"/>
    <n v="2987"/>
    <n v="2987"/>
    <n v="2987"/>
    <n v="1892"/>
    <n v="2411"/>
    <n v="2522.6666666666665"/>
    <n v="2574"/>
    <n v="51.333333333333485"/>
    <n v="0"/>
    <n v="3293"/>
    <n v="3293"/>
    <m/>
  </r>
  <r>
    <x v="521"/>
    <x v="3"/>
    <n v="490"/>
    <x v="58"/>
    <x v="4"/>
    <x v="3"/>
    <x v="38"/>
    <x v="8"/>
    <x v="28"/>
    <s v="240-490-5220"/>
    <s v="Business-type Activities"/>
    <s v="Sewer"/>
    <x v="5"/>
    <x v="93"/>
    <n v="5059"/>
    <n v="6474"/>
    <n v="1605"/>
    <n v="6020"/>
    <n v="6020"/>
    <n v="6020"/>
    <n v="2558"/>
    <n v="2879"/>
    <n v="3410.6666666666665"/>
    <n v="3073"/>
    <n v="-337.66666666666652"/>
    <n v="7663"/>
    <n v="7663"/>
    <n v="7663"/>
    <m/>
  </r>
  <r>
    <x v="522"/>
    <x v="3"/>
    <n v="490"/>
    <x v="59"/>
    <x v="4"/>
    <x v="3"/>
    <x v="38"/>
    <x v="8"/>
    <x v="29"/>
    <s v="240-490-5315"/>
    <s v="Business-type Activities"/>
    <s v="Sewer"/>
    <x v="5"/>
    <x v="94"/>
    <n v="7278"/>
    <n v="6716"/>
    <n v="8363"/>
    <n v="9360"/>
    <n v="9360"/>
    <n v="9360"/>
    <n v="7501"/>
    <n v="9045"/>
    <n v="10001.333333333332"/>
    <n v="9654"/>
    <n v="-347.33333333333212"/>
    <n v="9867"/>
    <n v="9993"/>
    <n v="9993"/>
    <m/>
  </r>
  <r>
    <x v="523"/>
    <x v="3"/>
    <n v="490"/>
    <x v="60"/>
    <x v="4"/>
    <x v="3"/>
    <x v="38"/>
    <x v="8"/>
    <x v="29"/>
    <s v="240-490-5320"/>
    <s v="Business-type Activities"/>
    <s v="Sewer"/>
    <x v="5"/>
    <x v="95"/>
    <n v="3359"/>
    <n v="2915"/>
    <n v="3571"/>
    <n v="1880"/>
    <n v="1880"/>
    <n v="1880"/>
    <n v="3051"/>
    <n v="3058"/>
    <n v="4068"/>
    <n v="3264"/>
    <n v="-804"/>
    <n v="3820"/>
    <n v="5716"/>
    <n v="5716"/>
    <m/>
  </r>
  <r>
    <x v="524"/>
    <x v="3"/>
    <n v="490"/>
    <x v="61"/>
    <x v="4"/>
    <x v="3"/>
    <x v="38"/>
    <x v="8"/>
    <x v="29"/>
    <s v="240-490-5350"/>
    <s v="Business-type Activities"/>
    <s v="Sewer"/>
    <x v="5"/>
    <x v="96"/>
    <n v="0"/>
    <n v="0"/>
    <n v="0"/>
    <n v="8500"/>
    <n v="8500"/>
    <n v="8500"/>
    <n v="0"/>
    <n v="0"/>
    <n v="0"/>
    <n v="0"/>
    <n v="0"/>
    <n v="8615"/>
    <n v="10420"/>
    <n v="10420"/>
    <m/>
  </r>
  <r>
    <x v="525"/>
    <x v="3"/>
    <n v="490"/>
    <x v="62"/>
    <x v="4"/>
    <x v="3"/>
    <x v="38"/>
    <x v="8"/>
    <x v="30"/>
    <s v="240-490-5410"/>
    <s v="Business-type Activities"/>
    <s v="Sewer"/>
    <x v="5"/>
    <x v="97"/>
    <n v="27840"/>
    <n v="21354"/>
    <n v="29898"/>
    <n v="29750"/>
    <n v="29750"/>
    <n v="29750"/>
    <n v="24824"/>
    <n v="28714"/>
    <n v="33098.666666666664"/>
    <n v="30646"/>
    <n v="-2452.6666666666642"/>
    <n v="0"/>
    <n v="31270"/>
    <n v="31270"/>
    <m/>
  </r>
  <r>
    <x v="526"/>
    <x v="3"/>
    <n v="490"/>
    <x v="63"/>
    <x v="4"/>
    <x v="3"/>
    <x v="38"/>
    <x v="8"/>
    <x v="30"/>
    <s v="240-490-5450"/>
    <s v="Business-type Activities"/>
    <s v="Sewer"/>
    <x v="5"/>
    <x v="98"/>
    <n v="10896"/>
    <n v="9627"/>
    <n v="18138"/>
    <n v="21150"/>
    <n v="21150"/>
    <n v="21150"/>
    <n v="16082"/>
    <n v="18889"/>
    <n v="21442.666666666664"/>
    <n v="20160"/>
    <n v="-1282.6666666666642"/>
    <n v="0"/>
    <n v="25639"/>
    <n v="25639"/>
    <m/>
  </r>
  <r>
    <x v="527"/>
    <x v="3"/>
    <n v="490"/>
    <x v="65"/>
    <x v="4"/>
    <x v="3"/>
    <x v="38"/>
    <x v="9"/>
    <x v="31"/>
    <s v="240-490-6110"/>
    <s v="Business-type Activities"/>
    <s v="Sewer"/>
    <x v="5"/>
    <x v="100"/>
    <n v="3900"/>
    <n v="3900"/>
    <n v="5235"/>
    <n v="4419"/>
    <n v="4419"/>
    <n v="4419"/>
    <n v="5436"/>
    <n v="5436"/>
    <n v="7248"/>
    <n v="5802"/>
    <n v="-1446"/>
    <n v="5436"/>
    <n v="6000"/>
    <n v="6000"/>
    <m/>
  </r>
  <r>
    <x v="528"/>
    <x v="3"/>
    <n v="490"/>
    <x v="66"/>
    <x v="4"/>
    <x v="3"/>
    <x v="38"/>
    <x v="9"/>
    <x v="31"/>
    <s v="240-490-6112"/>
    <s v="Business-type Activities"/>
    <s v="Sewer"/>
    <x v="5"/>
    <x v="101"/>
    <n v="0"/>
    <n v="0"/>
    <n v="0"/>
    <n v="500"/>
    <n v="500"/>
    <n v="500"/>
    <n v="0"/>
    <n v="0"/>
    <n v="0"/>
    <n v="0"/>
    <n v="0"/>
    <n v="500"/>
    <n v="500"/>
    <n v="500"/>
    <m/>
  </r>
  <r>
    <x v="529"/>
    <x v="3"/>
    <n v="490"/>
    <x v="67"/>
    <x v="4"/>
    <x v="3"/>
    <x v="38"/>
    <x v="9"/>
    <x v="31"/>
    <s v="240-490-6114"/>
    <s v="Business-type Activities"/>
    <s v="Sewer"/>
    <x v="5"/>
    <x v="102"/>
    <n v="2256"/>
    <n v="3543"/>
    <n v="4397"/>
    <n v="5212"/>
    <n v="5212"/>
    <n v="5212"/>
    <n v="2842"/>
    <n v="3467"/>
    <n v="3789.333333333333"/>
    <n v="3701"/>
    <n v="-88.33333333333303"/>
    <n v="5212"/>
    <n v="5000"/>
    <n v="5000"/>
    <m/>
  </r>
  <r>
    <x v="530"/>
    <x v="3"/>
    <n v="490"/>
    <x v="106"/>
    <x v="4"/>
    <x v="3"/>
    <x v="38"/>
    <x v="9"/>
    <x v="31"/>
    <s v="240-490-6116"/>
    <s v="Business-type Activities"/>
    <s v="Sewer"/>
    <x v="5"/>
    <x v="139"/>
    <n v="0"/>
    <n v="2950"/>
    <n v="4193"/>
    <n v="40000"/>
    <n v="40000"/>
    <n v="40000"/>
    <n v="0"/>
    <n v="0"/>
    <n v="0"/>
    <n v="0"/>
    <n v="0"/>
    <n v="40000"/>
    <n v="2500"/>
    <n v="2500"/>
    <m/>
  </r>
  <r>
    <x v="531"/>
    <x v="3"/>
    <n v="490"/>
    <x v="68"/>
    <x v="4"/>
    <x v="3"/>
    <x v="38"/>
    <x v="9"/>
    <x v="31"/>
    <s v="240-490-6122"/>
    <s v="Business-type Activities"/>
    <s v="Sewer"/>
    <x v="5"/>
    <x v="103"/>
    <n v="1838"/>
    <n v="2324"/>
    <n v="4070"/>
    <n v="6304"/>
    <n v="6304"/>
    <n v="6304"/>
    <n v="3626"/>
    <n v="4341"/>
    <n v="4834.6666666666661"/>
    <n v="4633"/>
    <n v="-201.66666666666606"/>
    <n v="6304"/>
    <n v="5500"/>
    <n v="5500"/>
    <m/>
  </r>
  <r>
    <x v="532"/>
    <x v="3"/>
    <n v="490"/>
    <x v="70"/>
    <x v="4"/>
    <x v="3"/>
    <x v="38"/>
    <x v="9"/>
    <x v="31"/>
    <s v="240-490-6128"/>
    <s v="Business-type Activities"/>
    <s v="Sewer"/>
    <x v="5"/>
    <x v="105"/>
    <n v="3565"/>
    <n v="7716"/>
    <n v="4453"/>
    <n v="3500"/>
    <n v="3500"/>
    <n v="3500"/>
    <n v="3439"/>
    <n v="4196"/>
    <n v="4585.333333333333"/>
    <n v="4479"/>
    <n v="-106.33333333333303"/>
    <n v="3600"/>
    <n v="8600"/>
    <n v="8600"/>
    <s v="Direct responsible and in charge fee. $300 per month; $5,000 for income survey."/>
  </r>
  <r>
    <x v="533"/>
    <x v="3"/>
    <n v="490"/>
    <x v="153"/>
    <x v="4"/>
    <x v="3"/>
    <x v="38"/>
    <x v="9"/>
    <x v="31"/>
    <s v="240-490-6130"/>
    <s v="Business-type Activities"/>
    <s v="Sewer"/>
    <x v="5"/>
    <x v="194"/>
    <n v="0"/>
    <n v="0"/>
    <n v="0"/>
    <n v="0"/>
    <n v="0"/>
    <n v="0"/>
    <n v="0"/>
    <n v="0"/>
    <n v="0"/>
    <n v="0"/>
    <n v="0"/>
    <n v="0"/>
    <n v="0"/>
    <n v="0"/>
    <m/>
  </r>
  <r>
    <x v="534"/>
    <x v="3"/>
    <n v="490"/>
    <x v="72"/>
    <x v="4"/>
    <x v="3"/>
    <x v="38"/>
    <x v="9"/>
    <x v="31"/>
    <s v="240-490-6190"/>
    <s v="Business-type Activities"/>
    <s v="Sewer"/>
    <x v="5"/>
    <x v="107"/>
    <n v="0"/>
    <n v="0"/>
    <n v="0"/>
    <n v="0"/>
    <n v="0"/>
    <n v="0"/>
    <n v="0"/>
    <n v="0"/>
    <n v="0"/>
    <n v="0"/>
    <n v="0"/>
    <n v="0"/>
    <n v="0"/>
    <n v="0"/>
    <m/>
  </r>
  <r>
    <x v="535"/>
    <x v="3"/>
    <n v="490"/>
    <x v="73"/>
    <x v="4"/>
    <x v="3"/>
    <x v="38"/>
    <x v="9"/>
    <x v="32"/>
    <s v="240-490-6210"/>
    <s v="Business-type Activities"/>
    <s v="Sewer"/>
    <x v="5"/>
    <x v="108"/>
    <n v="5731"/>
    <n v="5643"/>
    <n v="5968"/>
    <n v="6427"/>
    <n v="6427"/>
    <n v="6427"/>
    <n v="8299"/>
    <n v="8299"/>
    <n v="11065.333333333332"/>
    <n v="8858"/>
    <n v="-2207.3333333333321"/>
    <n v="8299"/>
    <n v="9000"/>
    <n v="9000"/>
    <m/>
  </r>
  <r>
    <x v="536"/>
    <x v="3"/>
    <n v="490"/>
    <x v="74"/>
    <x v="4"/>
    <x v="3"/>
    <x v="38"/>
    <x v="9"/>
    <x v="32"/>
    <s v="240-490-6220"/>
    <s v="Business-type Activities"/>
    <s v="Sewer"/>
    <x v="5"/>
    <x v="109"/>
    <n v="1250"/>
    <n v="430"/>
    <n v="230"/>
    <n v="600"/>
    <n v="600"/>
    <n v="600"/>
    <n v="292"/>
    <n v="452"/>
    <n v="389.33333333333331"/>
    <n v="483"/>
    <n v="93.666666666666686"/>
    <n v="500"/>
    <n v="1200"/>
    <n v="1200"/>
    <s v="APWA, OAWU dues and certification renewals."/>
  </r>
  <r>
    <x v="537"/>
    <x v="3"/>
    <n v="490"/>
    <x v="76"/>
    <x v="4"/>
    <x v="3"/>
    <x v="38"/>
    <x v="9"/>
    <x v="32"/>
    <s v="240-490-6226"/>
    <s v="Business-type Activities"/>
    <s v="Sewer"/>
    <x v="5"/>
    <x v="111"/>
    <n v="1163"/>
    <n v="1543"/>
    <n v="1402"/>
    <n v="2100"/>
    <n v="2100"/>
    <n v="2100"/>
    <n v="760"/>
    <n v="950"/>
    <n v="1013.3333333333333"/>
    <n v="1014"/>
    <n v="0.66666666666674246"/>
    <n v="1500"/>
    <n v="1100"/>
    <n v="1100"/>
    <s v="Recommended reduction"/>
  </r>
  <r>
    <x v="538"/>
    <x v="3"/>
    <n v="490"/>
    <x v="78"/>
    <x v="4"/>
    <x v="3"/>
    <x v="38"/>
    <x v="9"/>
    <x v="32"/>
    <s v="240-490-6230"/>
    <s v="Business-type Activities"/>
    <s v="Sewer"/>
    <x v="5"/>
    <x v="113"/>
    <n v="164"/>
    <n v="336"/>
    <n v="264"/>
    <n v="500"/>
    <n v="500"/>
    <n v="500"/>
    <n v="303"/>
    <n v="404"/>
    <n v="404"/>
    <n v="432"/>
    <n v="28"/>
    <n v="500"/>
    <n v="500"/>
    <n v="500"/>
    <m/>
  </r>
  <r>
    <x v="539"/>
    <x v="3"/>
    <n v="490"/>
    <x v="79"/>
    <x v="4"/>
    <x v="3"/>
    <x v="38"/>
    <x v="9"/>
    <x v="32"/>
    <s v="240-490-6234"/>
    <s v="Business-type Activities"/>
    <s v="Sewer"/>
    <x v="5"/>
    <x v="114"/>
    <n v="1201"/>
    <n v="1270"/>
    <n v="2766"/>
    <n v="2500"/>
    <n v="2500"/>
    <n v="2500"/>
    <n v="2882"/>
    <n v="3606"/>
    <n v="3842.6666666666665"/>
    <n v="3849"/>
    <n v="6.3333333333334849"/>
    <n v="2500"/>
    <n v="2500"/>
    <n v="2500"/>
    <m/>
  </r>
  <r>
    <x v="540"/>
    <x v="3"/>
    <n v="490"/>
    <x v="80"/>
    <x v="4"/>
    <x v="3"/>
    <x v="38"/>
    <x v="9"/>
    <x v="32"/>
    <s v="240-490-6238"/>
    <s v="Business-type Activities"/>
    <s v="Sewer"/>
    <x v="5"/>
    <x v="115"/>
    <n v="3856"/>
    <n v="4048"/>
    <n v="3385"/>
    <n v="3850"/>
    <n v="3850"/>
    <n v="3850"/>
    <n v="2069"/>
    <n v="2547"/>
    <n v="2758.6666666666665"/>
    <n v="2719"/>
    <n v="-39.666666666666515"/>
    <n v="3850"/>
    <n v="4000"/>
    <n v="4000"/>
    <m/>
  </r>
  <r>
    <x v="541"/>
    <x v="3"/>
    <n v="490"/>
    <x v="81"/>
    <x v="4"/>
    <x v="3"/>
    <x v="38"/>
    <x v="9"/>
    <x v="32"/>
    <s v="240-490-6240"/>
    <s v="Business-type Activities"/>
    <s v="Sewer"/>
    <x v="5"/>
    <x v="116"/>
    <n v="598"/>
    <n v="1489"/>
    <n v="1590"/>
    <n v="1500"/>
    <n v="1500"/>
    <n v="1500"/>
    <n v="100"/>
    <n v="100"/>
    <n v="133.33333333333331"/>
    <n v="107"/>
    <n v="-26.333333333333314"/>
    <n v="1500"/>
    <n v="1500"/>
    <n v="1500"/>
    <s v="Maintain current certifications for all staff and advancement for certifications"/>
  </r>
  <r>
    <x v="542"/>
    <x v="3"/>
    <n v="490"/>
    <x v="82"/>
    <x v="4"/>
    <x v="3"/>
    <x v="38"/>
    <x v="9"/>
    <x v="32"/>
    <s v="240-490-6290"/>
    <s v="Business-type Activities"/>
    <s v="Sewer"/>
    <x v="5"/>
    <x v="117"/>
    <n v="316"/>
    <n v="685"/>
    <n v="0"/>
    <n v="500"/>
    <n v="500"/>
    <n v="500"/>
    <n v="122"/>
    <n v="146"/>
    <n v="162.66666666666666"/>
    <n v="156"/>
    <n v="-6.6666666666666572"/>
    <n v="500"/>
    <n v="500"/>
    <n v="500"/>
    <m/>
  </r>
  <r>
    <x v="543"/>
    <x v="3"/>
    <n v="490"/>
    <x v="83"/>
    <x v="4"/>
    <x v="3"/>
    <x v="38"/>
    <x v="9"/>
    <x v="33"/>
    <s v="240-490-6320"/>
    <s v="Business-type Activities"/>
    <s v="Sewer"/>
    <x v="5"/>
    <x v="118"/>
    <n v="115"/>
    <n v="591"/>
    <n v="1641"/>
    <n v="1750"/>
    <n v="1750"/>
    <n v="1750"/>
    <n v="3271"/>
    <n v="3271"/>
    <n v="4361.333333333333"/>
    <n v="3491"/>
    <n v="-870.33333333333303"/>
    <n v="3271"/>
    <n v="3000"/>
    <n v="3000"/>
    <s v="Includes sewer plant painting and electrical upgrades"/>
  </r>
  <r>
    <x v="544"/>
    <x v="3"/>
    <n v="490"/>
    <x v="84"/>
    <x v="4"/>
    <x v="3"/>
    <x v="38"/>
    <x v="9"/>
    <x v="33"/>
    <s v="240-490-6324"/>
    <s v="Business-type Activities"/>
    <s v="Sewer"/>
    <x v="5"/>
    <x v="119"/>
    <n v="3556"/>
    <n v="9724"/>
    <n v="3135"/>
    <n v="5000"/>
    <n v="5000"/>
    <n v="5000"/>
    <n v="1999"/>
    <n v="1999"/>
    <n v="2665.333333333333"/>
    <n v="2134"/>
    <n v="-531.33333333333303"/>
    <n v="5000"/>
    <n v="5000"/>
    <n v="5000"/>
    <m/>
  </r>
  <r>
    <x v="545"/>
    <x v="3"/>
    <n v="490"/>
    <x v="101"/>
    <x v="4"/>
    <x v="3"/>
    <x v="38"/>
    <x v="9"/>
    <x v="33"/>
    <s v="240-490-6330"/>
    <s v="Business-type Activities"/>
    <s v="Sewer"/>
    <x v="5"/>
    <x v="134"/>
    <n v="193"/>
    <n v="4254"/>
    <n v="16507"/>
    <n v="15000"/>
    <n v="15000"/>
    <n v="15000"/>
    <n v="8263"/>
    <n v="12199"/>
    <n v="11017.333333333332"/>
    <n v="13020"/>
    <n v="2002.6666666666679"/>
    <n v="15000"/>
    <n v="15000"/>
    <n v="15000"/>
    <m/>
  </r>
  <r>
    <x v="546"/>
    <x v="3"/>
    <n v="490"/>
    <x v="85"/>
    <x v="4"/>
    <x v="3"/>
    <x v="38"/>
    <x v="9"/>
    <x v="33"/>
    <s v="240-490-6334"/>
    <s v="Business-type Activities"/>
    <s v="Sewer"/>
    <x v="5"/>
    <x v="120"/>
    <n v="2478"/>
    <n v="1000"/>
    <n v="1612"/>
    <n v="1200"/>
    <n v="1200"/>
    <n v="1200"/>
    <n v="1229"/>
    <n v="1229"/>
    <n v="1638.6666666666665"/>
    <n v="1312"/>
    <n v="-326.66666666666652"/>
    <n v="7500"/>
    <n v="7500"/>
    <n v="7500"/>
    <s v="Anticipated purchases include new pressure washer; handrailing for clarifier; fencing; other unplanned needs."/>
  </r>
  <r>
    <x v="547"/>
    <x v="3"/>
    <n v="490"/>
    <x v="86"/>
    <x v="4"/>
    <x v="3"/>
    <x v="38"/>
    <x v="9"/>
    <x v="34"/>
    <s v="240-490-6420"/>
    <s v="Business-type Activities"/>
    <s v="Sewer"/>
    <x v="5"/>
    <x v="121"/>
    <n v="7053"/>
    <n v="12656"/>
    <n v="22865"/>
    <n v="21250"/>
    <n v="21250"/>
    <n v="21250"/>
    <n v="18742"/>
    <n v="20226"/>
    <n v="24989.333333333332"/>
    <n v="21587"/>
    <n v="-3402.3333333333321"/>
    <n v="21500"/>
    <n v="21500"/>
    <n v="21500"/>
    <m/>
  </r>
  <r>
    <x v="548"/>
    <x v="3"/>
    <n v="490"/>
    <x v="87"/>
    <x v="4"/>
    <x v="3"/>
    <x v="38"/>
    <x v="9"/>
    <x v="34"/>
    <s v="240-490-6425"/>
    <s v="Business-type Activities"/>
    <s v="Sewer"/>
    <x v="5"/>
    <x v="122"/>
    <n v="6111"/>
    <n v="6304"/>
    <n v="6629"/>
    <n v="6750"/>
    <n v="6750"/>
    <n v="6750"/>
    <n v="5571"/>
    <n v="6130"/>
    <n v="7428"/>
    <n v="6543"/>
    <n v="-885"/>
    <n v="6200"/>
    <n v="6200"/>
    <n v="6200"/>
    <s v="Recommended reduction."/>
  </r>
  <r>
    <x v="549"/>
    <x v="3"/>
    <n v="490"/>
    <x v="88"/>
    <x v="4"/>
    <x v="3"/>
    <x v="38"/>
    <x v="9"/>
    <x v="34"/>
    <s v="240-490-6430"/>
    <s v="Business-type Activities"/>
    <s v="Sewer"/>
    <x v="5"/>
    <x v="123"/>
    <n v="23720"/>
    <n v="19710"/>
    <n v="18991"/>
    <n v="19889"/>
    <n v="19889"/>
    <n v="19889"/>
    <n v="23102"/>
    <n v="27314"/>
    <n v="30802.666666666664"/>
    <n v="29151"/>
    <n v="-1651.6666666666642"/>
    <n v="24000"/>
    <n v="24000"/>
    <n v="24000"/>
    <s v="Recommended increase based on monthly billing."/>
  </r>
  <r>
    <x v="550"/>
    <x v="3"/>
    <n v="490"/>
    <x v="89"/>
    <x v="4"/>
    <x v="3"/>
    <x v="38"/>
    <x v="9"/>
    <x v="34"/>
    <s v="240-490-6435"/>
    <s v="Business-type Activities"/>
    <s v="Sewer"/>
    <x v="5"/>
    <x v="124"/>
    <n v="0"/>
    <n v="0"/>
    <n v="711"/>
    <n v="857"/>
    <n v="857"/>
    <n v="857"/>
    <n v="1233"/>
    <n v="1478"/>
    <n v="1644"/>
    <n v="1578"/>
    <n v="-66"/>
    <n v="1440"/>
    <n v="1440"/>
    <n v="1440"/>
    <s v="Recommended increase based on monthly billing."/>
  </r>
  <r>
    <x v="551"/>
    <x v="3"/>
    <n v="490"/>
    <x v="90"/>
    <x v="4"/>
    <x v="3"/>
    <x v="38"/>
    <x v="9"/>
    <x v="34"/>
    <s v="240-490-6440"/>
    <s v="Business-type Activities"/>
    <s v="Sewer"/>
    <x v="5"/>
    <x v="125"/>
    <n v="1610"/>
    <n v="1456"/>
    <n v="1731"/>
    <n v="1825"/>
    <n v="1825"/>
    <n v="1825"/>
    <n v="2073"/>
    <n v="2579"/>
    <n v="2764"/>
    <n v="2753"/>
    <n v="-11"/>
    <n v="2200"/>
    <n v="2200"/>
    <n v="2200"/>
    <s v="Recommended increase based on monthly billing."/>
  </r>
  <r>
    <x v="552"/>
    <x v="3"/>
    <n v="490"/>
    <x v="91"/>
    <x v="4"/>
    <x v="3"/>
    <x v="38"/>
    <x v="9"/>
    <x v="34"/>
    <s v="240-490-6445"/>
    <s v="Business-type Activities"/>
    <s v="Sewer"/>
    <x v="5"/>
    <x v="126"/>
    <n v="299"/>
    <n v="226"/>
    <n v="325"/>
    <n v="379"/>
    <n v="379"/>
    <n v="379"/>
    <n v="374"/>
    <n v="457"/>
    <n v="498.66666666666663"/>
    <n v="488"/>
    <n v="-10.666666666666629"/>
    <n v="9450"/>
    <n v="9450"/>
    <n v="9450"/>
    <s v="$450 for monthly refuse pick-up. $9,000 for annual bio-solid haul off."/>
  </r>
  <r>
    <x v="553"/>
    <x v="3"/>
    <n v="490"/>
    <x v="154"/>
    <x v="4"/>
    <x v="3"/>
    <x v="38"/>
    <x v="9"/>
    <x v="35"/>
    <s v="240-490-6520"/>
    <s v="Business-type Activities"/>
    <s v="Sewer"/>
    <x v="5"/>
    <x v="195"/>
    <n v="2635"/>
    <n v="2812"/>
    <n v="2894"/>
    <n v="3193"/>
    <n v="3193"/>
    <n v="3193"/>
    <n v="3156"/>
    <n v="3256"/>
    <n v="4208"/>
    <n v="3475"/>
    <n v="-733"/>
    <n v="2000"/>
    <n v="3000"/>
    <n v="3000"/>
    <m/>
  </r>
  <r>
    <x v="554"/>
    <x v="3"/>
    <n v="490"/>
    <x v="103"/>
    <x v="4"/>
    <x v="3"/>
    <x v="38"/>
    <x v="9"/>
    <x v="36"/>
    <s v="240-490-6710"/>
    <s v="Business-type Activities"/>
    <s v="Sewer"/>
    <x v="5"/>
    <x v="136"/>
    <n v="902"/>
    <n v="2460"/>
    <n v="1380"/>
    <n v="1450"/>
    <n v="1450"/>
    <n v="1450"/>
    <n v="194"/>
    <n v="233"/>
    <n v="258.66666666666663"/>
    <n v="249"/>
    <n v="-9.6666666666666288"/>
    <n v="1450"/>
    <n v="1450"/>
    <n v="1450"/>
    <m/>
  </r>
  <r>
    <x v="555"/>
    <x v="3"/>
    <n v="490"/>
    <x v="155"/>
    <x v="4"/>
    <x v="3"/>
    <x v="38"/>
    <x v="9"/>
    <x v="36"/>
    <s v="240-490-6712"/>
    <s v="Business-type Activities"/>
    <s v="Sewer"/>
    <x v="5"/>
    <x v="196"/>
    <n v="0"/>
    <n v="216"/>
    <n v="0"/>
    <n v="0"/>
    <n v="0"/>
    <n v="0"/>
    <n v="13"/>
    <n v="320"/>
    <n v="17.333333333333332"/>
    <n v="342"/>
    <n v="324.66666666666669"/>
    <n v="1500"/>
    <n v="1500"/>
    <n v="1500"/>
    <s v="Recommended increase due to recoding certain transcations previously recorded elsehwere."/>
  </r>
  <r>
    <x v="556"/>
    <x v="3"/>
    <n v="490"/>
    <x v="156"/>
    <x v="4"/>
    <x v="3"/>
    <x v="38"/>
    <x v="9"/>
    <x v="36"/>
    <s v="240-490-6750"/>
    <s v="Business-type Activities"/>
    <s v="Sewer"/>
    <x v="5"/>
    <x v="197"/>
    <n v="11090"/>
    <n v="14122"/>
    <n v="11540"/>
    <n v="15250"/>
    <n v="15250"/>
    <n v="15250"/>
    <n v="9934"/>
    <n v="11344"/>
    <n v="13245.333333333332"/>
    <n v="12107"/>
    <n v="-1138.3333333333321"/>
    <n v="15500"/>
    <n v="15500"/>
    <n v="15500"/>
    <s v="Recommended increase due to increase in quoted chemical prices."/>
  </r>
  <r>
    <x v="557"/>
    <x v="3"/>
    <n v="490"/>
    <x v="157"/>
    <x v="4"/>
    <x v="3"/>
    <x v="38"/>
    <x v="9"/>
    <x v="36"/>
    <s v="240-490-6755"/>
    <s v="Business-type Activities"/>
    <s v="Sewer"/>
    <x v="5"/>
    <x v="198"/>
    <n v="10384"/>
    <n v="10532"/>
    <n v="11230"/>
    <n v="10575"/>
    <n v="10575"/>
    <n v="10575"/>
    <n v="8570"/>
    <n v="9931"/>
    <n v="11426.666666666666"/>
    <n v="10599"/>
    <n v="-827.66666666666606"/>
    <n v="11250"/>
    <n v="11250"/>
    <n v="11250"/>
    <s v="Recommended increase due to increase in quoted laboratory services."/>
  </r>
  <r>
    <x v="558"/>
    <x v="3"/>
    <n v="490"/>
    <x v="158"/>
    <x v="4"/>
    <x v="3"/>
    <x v="38"/>
    <x v="9"/>
    <x v="36"/>
    <s v="240-490-6758"/>
    <s v="Business-type Activities"/>
    <s v="Sewer"/>
    <x v="5"/>
    <x v="199"/>
    <n v="0"/>
    <n v="0"/>
    <n v="194"/>
    <n v="0"/>
    <n v="0"/>
    <n v="0"/>
    <n v="2900"/>
    <n v="2900"/>
    <n v="3866.6666666666665"/>
    <n v="3096"/>
    <n v="-770.66666666666652"/>
    <n v="3000"/>
    <n v="3000"/>
    <n v="3000"/>
    <s v="Materials for installing/repairing lines."/>
  </r>
  <r>
    <x v="559"/>
    <x v="3"/>
    <n v="490"/>
    <x v="159"/>
    <x v="4"/>
    <x v="3"/>
    <x v="38"/>
    <x v="9"/>
    <x v="36"/>
    <s v="240-490-6760"/>
    <s v="Business-type Activities"/>
    <s v="Sewer"/>
    <x v="5"/>
    <x v="200"/>
    <n v="0"/>
    <n v="0"/>
    <n v="0"/>
    <n v="19344"/>
    <n v="19344"/>
    <n v="19344"/>
    <n v="0"/>
    <n v="0"/>
    <n v="0"/>
    <n v="0"/>
    <n v="0"/>
    <n v="19344"/>
    <n v="19344"/>
    <n v="19344"/>
    <m/>
  </r>
  <r>
    <x v="560"/>
    <x v="3"/>
    <n v="490"/>
    <x v="95"/>
    <x v="4"/>
    <x v="3"/>
    <x v="38"/>
    <x v="9"/>
    <x v="36"/>
    <s v="240-490-6792"/>
    <s v="Business-type Activities"/>
    <s v="Sewer"/>
    <x v="5"/>
    <x v="130"/>
    <n v="0"/>
    <n v="0"/>
    <n v="0"/>
    <n v="0"/>
    <n v="0"/>
    <n v="0"/>
    <n v="0"/>
    <n v="0"/>
    <n v="0"/>
    <n v="0"/>
    <n v="0"/>
    <n v="0"/>
    <n v="0"/>
    <n v="0"/>
    <m/>
  </r>
  <r>
    <x v="561"/>
    <x v="3"/>
    <n v="700"/>
    <x v="96"/>
    <x v="4"/>
    <x v="3"/>
    <x v="39"/>
    <x v="10"/>
    <x v="37"/>
    <s v="240-700-8225"/>
    <s v="Business-type Activities"/>
    <s v="Sewer"/>
    <x v="0"/>
    <x v="9"/>
    <n v="0"/>
    <n v="0"/>
    <n v="7245"/>
    <n v="0"/>
    <n v="0"/>
    <n v="0"/>
    <n v="0"/>
    <n v="0"/>
    <n v="0"/>
    <n v="0"/>
    <n v="0"/>
    <n v="0"/>
    <n v="0"/>
    <n v="0"/>
    <m/>
  </r>
  <r>
    <x v="562"/>
    <x v="3"/>
    <n v="700"/>
    <x v="97"/>
    <x v="4"/>
    <x v="3"/>
    <x v="39"/>
    <x v="10"/>
    <x v="38"/>
    <s v="240-700-8320"/>
    <s v="Business-type Activities"/>
    <s v="Sewer"/>
    <x v="0"/>
    <x v="131"/>
    <n v="150"/>
    <n v="6825"/>
    <n v="5925"/>
    <n v="0"/>
    <n v="0"/>
    <n v="0"/>
    <n v="0"/>
    <n v="0"/>
    <n v="0"/>
    <n v="0"/>
    <n v="0"/>
    <n v="0"/>
    <n v="0"/>
    <n v="0"/>
    <m/>
  </r>
  <r>
    <x v="563"/>
    <x v="3"/>
    <n v="700"/>
    <x v="98"/>
    <x v="4"/>
    <x v="3"/>
    <x v="39"/>
    <x v="10"/>
    <x v="39"/>
    <s v="240-700-8335"/>
    <s v="Business-type Activities"/>
    <s v="Sewer"/>
    <x v="0"/>
    <x v="10"/>
    <n v="0"/>
    <n v="0"/>
    <n v="29575"/>
    <n v="0"/>
    <n v="0"/>
    <n v="0"/>
    <n v="383"/>
    <n v="383"/>
    <n v="510.66666666666663"/>
    <n v="409"/>
    <n v="-101.66666666666663"/>
    <n v="0"/>
    <n v="6000"/>
    <n v="6000"/>
    <s v="Line locator project and tracing."/>
  </r>
  <r>
    <x v="564"/>
    <x v="3"/>
    <n v="700"/>
    <x v="99"/>
    <x v="4"/>
    <x v="3"/>
    <x v="39"/>
    <x v="10"/>
    <x v="40"/>
    <s v="240-700-8425"/>
    <s v="Business-type Activities"/>
    <s v="Sewer"/>
    <x v="0"/>
    <x v="11"/>
    <n v="0"/>
    <n v="7733"/>
    <n v="0"/>
    <n v="0"/>
    <n v="0"/>
    <n v="0"/>
    <n v="0"/>
    <n v="0"/>
    <n v="0"/>
    <n v="0"/>
    <n v="0"/>
    <n v="0"/>
    <n v="0"/>
    <n v="0"/>
    <m/>
  </r>
  <r>
    <x v="565"/>
    <x v="3"/>
    <n v="700"/>
    <x v="171"/>
    <x v="4"/>
    <x v="3"/>
    <x v="39"/>
    <x v="10"/>
    <x v="42"/>
    <s v="240-700-8550"/>
    <s v="Business-type Activities"/>
    <s v="Sewer"/>
    <x v="0"/>
    <x v="216"/>
    <n v="0"/>
    <n v="0"/>
    <n v="0"/>
    <n v="0"/>
    <n v="0"/>
    <n v="0"/>
    <n v="0"/>
    <n v="0"/>
    <n v="0"/>
    <n v="0"/>
    <n v="0"/>
    <n v="0"/>
    <n v="0"/>
    <n v="0"/>
    <m/>
  </r>
  <r>
    <x v="566"/>
    <x v="3"/>
    <n v="700"/>
    <x v="172"/>
    <x v="4"/>
    <x v="3"/>
    <x v="39"/>
    <x v="10"/>
    <x v="49"/>
    <s v="240-700-8890"/>
    <s v="Business-type Activities"/>
    <s v="Sewer"/>
    <x v="0"/>
    <x v="217"/>
    <n v="0"/>
    <n v="0"/>
    <n v="0"/>
    <n v="0"/>
    <n v="0"/>
    <n v="0"/>
    <n v="0"/>
    <n v="0"/>
    <n v="0"/>
    <n v="0"/>
    <n v="0"/>
    <n v="0"/>
    <n v="0"/>
    <n v="0"/>
    <m/>
  </r>
  <r>
    <x v="567"/>
    <x v="3"/>
    <n v="800"/>
    <x v="121"/>
    <x v="4"/>
    <x v="3"/>
    <x v="36"/>
    <x v="11"/>
    <x v="43"/>
    <s v="240-800-7110"/>
    <s v="Business-type Activities"/>
    <s v="Sewer"/>
    <x v="0"/>
    <x v="155"/>
    <n v="18038"/>
    <n v="18171"/>
    <n v="18313"/>
    <n v="18466"/>
    <n v="18466"/>
    <n v="18466"/>
    <n v="18466"/>
    <n v="18466"/>
    <n v="24621.333333333332"/>
    <n v="19708"/>
    <n v="-4913.3333333333321"/>
    <s v="  "/>
    <n v="7500"/>
    <n v="18628"/>
    <s v="G02002 - Business Oregon - Drinking Water"/>
  </r>
  <r>
    <x v="568"/>
    <x v="3"/>
    <n v="800"/>
    <x v="122"/>
    <x v="4"/>
    <x v="3"/>
    <x v="36"/>
    <x v="11"/>
    <x v="43"/>
    <s v="240-800-7111"/>
    <s v="Business-type Activities"/>
    <s v="Sewer"/>
    <x v="0"/>
    <x v="156"/>
    <n v="0"/>
    <n v="0"/>
    <n v="0"/>
    <n v="0"/>
    <n v="0"/>
    <n v="0"/>
    <n v="0"/>
    <n v="0"/>
    <n v="0"/>
    <n v="0"/>
    <n v="0"/>
    <n v="0"/>
    <n v="0"/>
    <n v="0"/>
    <m/>
  </r>
  <r>
    <x v="569"/>
    <x v="3"/>
    <n v="800"/>
    <x v="162"/>
    <x v="4"/>
    <x v="3"/>
    <x v="36"/>
    <x v="11"/>
    <x v="43"/>
    <s v="240-800-7122"/>
    <s v="Business-type Activities"/>
    <s v="Sewer"/>
    <x v="0"/>
    <x v="204"/>
    <n v="3856"/>
    <n v="4056"/>
    <n v="4265"/>
    <n v="4486"/>
    <n v="4486"/>
    <n v="4486"/>
    <n v="4486"/>
    <n v="4486"/>
    <n v="5981.333333333333"/>
    <n v="4788"/>
    <n v="-1193.333333333333"/>
    <n v="4486"/>
    <n v="4962"/>
    <n v="4962"/>
    <s v="Pioneer St line relocation from Business Oregon."/>
  </r>
  <r>
    <x v="570"/>
    <x v="3"/>
    <n v="800"/>
    <x v="163"/>
    <x v="4"/>
    <x v="3"/>
    <x v="36"/>
    <x v="11"/>
    <x v="43"/>
    <s v="240-800-7124"/>
    <s v="Business-type Activities"/>
    <s v="Sewer"/>
    <x v="0"/>
    <x v="205"/>
    <n v="6095"/>
    <n v="6262"/>
    <n v="6434"/>
    <n v="6612"/>
    <n v="6612"/>
    <n v="6612"/>
    <n v="0"/>
    <n v="6611"/>
    <n v="0"/>
    <n v="7056"/>
    <n v="7056"/>
    <n v="6612"/>
    <n v="6794"/>
    <n v="6794"/>
    <s v="USDA RUS - Water Revenue Loan - RUS 92-05"/>
  </r>
  <r>
    <x v="571"/>
    <x v="3"/>
    <n v="800"/>
    <x v="173"/>
    <x v="4"/>
    <x v="3"/>
    <x v="36"/>
    <x v="11"/>
    <x v="43"/>
    <s v="240-800-7126"/>
    <s v="Business-type Activities"/>
    <s v="Sewer"/>
    <x v="0"/>
    <x v="218"/>
    <n v="0"/>
    <n v="0"/>
    <n v="0"/>
    <n v="0"/>
    <n v="0"/>
    <n v="0"/>
    <n v="0"/>
    <n v="0"/>
    <n v="0"/>
    <n v="0"/>
    <n v="0"/>
    <n v="0"/>
    <n v="0"/>
    <n v="0"/>
    <m/>
  </r>
  <r>
    <x v="572"/>
    <x v="3"/>
    <n v="800"/>
    <x v="125"/>
    <x v="4"/>
    <x v="3"/>
    <x v="36"/>
    <x v="11"/>
    <x v="44"/>
    <s v="240-800-7510"/>
    <s v="Business-type Activities"/>
    <s v="Sewer"/>
    <x v="5"/>
    <x v="159"/>
    <n v="11360"/>
    <n v="10571"/>
    <n v="9753"/>
    <n v="8911"/>
    <n v="8911"/>
    <n v="8911"/>
    <n v="8911"/>
    <n v="8911"/>
    <n v="11881.333333333332"/>
    <n v="9511"/>
    <n v="-2370.3333333333321"/>
    <n v="8911"/>
    <n v="4200"/>
    <n v="8043"/>
    <s v="G02002 - Business Oregon - Drinking Water"/>
  </r>
  <r>
    <x v="573"/>
    <x v="3"/>
    <n v="800"/>
    <x v="126"/>
    <x v="4"/>
    <x v="3"/>
    <x v="36"/>
    <x v="11"/>
    <x v="44"/>
    <s v="240-800-7511"/>
    <s v="Business-type Activities"/>
    <s v="Sewer"/>
    <x v="5"/>
    <x v="160"/>
    <n v="0"/>
    <n v="0"/>
    <n v="0"/>
    <n v="0"/>
    <n v="0"/>
    <n v="0"/>
    <n v="0"/>
    <n v="0"/>
    <n v="0"/>
    <n v="0"/>
    <n v="0"/>
    <n v="0"/>
    <n v="0"/>
    <n v="0"/>
    <m/>
  </r>
  <r>
    <x v="574"/>
    <x v="3"/>
    <n v="800"/>
    <x v="165"/>
    <x v="4"/>
    <x v="3"/>
    <x v="36"/>
    <x v="11"/>
    <x v="44"/>
    <s v="240-800-7522"/>
    <s v="Business-type Activities"/>
    <s v="Sewer"/>
    <x v="5"/>
    <x v="208"/>
    <n v="3566"/>
    <n v="3367"/>
    <n v="3157"/>
    <n v="2937"/>
    <n v="2937"/>
    <n v="2937"/>
    <n v="2937"/>
    <n v="2937"/>
    <n v="3916"/>
    <n v="3135"/>
    <n v="-781"/>
    <n v="2937"/>
    <n v="2461"/>
    <n v="2705"/>
    <s v="Pioneer St line relocation from Business Oregon."/>
  </r>
  <r>
    <x v="575"/>
    <x v="3"/>
    <n v="800"/>
    <x v="166"/>
    <x v="4"/>
    <x v="3"/>
    <x v="36"/>
    <x v="11"/>
    <x v="44"/>
    <s v="240-800-7524"/>
    <s v="Business-type Activities"/>
    <s v="Sewer"/>
    <x v="5"/>
    <x v="209"/>
    <n v="9649"/>
    <n v="9482"/>
    <n v="9310"/>
    <n v="9133"/>
    <n v="9133"/>
    <n v="9133"/>
    <n v="0"/>
    <n v="9133"/>
    <n v="0"/>
    <n v="9748"/>
    <n v="9748"/>
    <n v="9133"/>
    <n v="8951"/>
    <n v="9133"/>
    <s v="USDA RUS - Water Revenue Loan - RUS 92-05"/>
  </r>
  <r>
    <x v="576"/>
    <x v="3"/>
    <n v="800"/>
    <x v="174"/>
    <x v="4"/>
    <x v="3"/>
    <x v="36"/>
    <x v="11"/>
    <x v="44"/>
    <s v="240-800-7911"/>
    <s v="Business-type Activities"/>
    <s v="Sewer"/>
    <x v="5"/>
    <x v="219"/>
    <n v="0"/>
    <n v="0"/>
    <n v="0"/>
    <n v="0"/>
    <n v="0"/>
    <n v="0"/>
    <n v="0"/>
    <n v="0"/>
    <n v="0"/>
    <n v="0"/>
    <n v="0"/>
    <n v="0"/>
    <n v="0"/>
    <n v="0"/>
    <m/>
  </r>
  <r>
    <x v="577"/>
    <x v="3"/>
    <n v="900"/>
    <x v="129"/>
    <x v="4"/>
    <x v="3"/>
    <x v="37"/>
    <x v="12"/>
    <x v="45"/>
    <s v="240-900-9117"/>
    <s v="General Revenues"/>
    <s v="Transfers"/>
    <x v="6"/>
    <x v="163"/>
    <n v="0"/>
    <n v="0"/>
    <n v="0"/>
    <n v="0"/>
    <n v="0"/>
    <n v="0"/>
    <n v="0"/>
    <n v="0"/>
    <n v="0"/>
    <n v="0"/>
    <n v="0"/>
    <n v="0"/>
    <n v="0"/>
    <n v="0"/>
    <m/>
  </r>
  <r>
    <x v="578"/>
    <x v="3"/>
    <n v="900"/>
    <x v="175"/>
    <x v="4"/>
    <x v="3"/>
    <x v="37"/>
    <x v="12"/>
    <x v="45"/>
    <s v="240-900-9121"/>
    <s v="General Revenues"/>
    <s v="Transfers"/>
    <x v="6"/>
    <x v="220"/>
    <n v="1575"/>
    <n v="1575"/>
    <n v="1575"/>
    <n v="5920"/>
    <n v="5920"/>
    <n v="5920"/>
    <n v="5920"/>
    <n v="5920"/>
    <n v="7893.333333333333"/>
    <n v="6319"/>
    <n v="-1574.333333333333"/>
    <n v="5920"/>
    <n v="0"/>
    <n v="0"/>
    <s v="Reserve funds are now full funded."/>
  </r>
  <r>
    <x v="579"/>
    <x v="3"/>
    <n v="900"/>
    <x v="133"/>
    <x v="4"/>
    <x v="3"/>
    <x v="37"/>
    <x v="12"/>
    <x v="45"/>
    <s v="240-900-9150"/>
    <s v="General Revenues"/>
    <s v="Transfers"/>
    <x v="6"/>
    <x v="167"/>
    <n v="2000"/>
    <n v="2000"/>
    <n v="6000"/>
    <n v="0"/>
    <n v="0"/>
    <n v="0"/>
    <n v="0"/>
    <n v="0"/>
    <n v="0"/>
    <n v="0"/>
    <n v="0"/>
    <n v="0"/>
    <n v="0"/>
    <n v="0"/>
    <m/>
  </r>
  <r>
    <x v="580"/>
    <x v="3"/>
    <n v="900"/>
    <x v="134"/>
    <x v="4"/>
    <x v="3"/>
    <x v="37"/>
    <x v="13"/>
    <x v="46"/>
    <s v="240-900-9590"/>
    <s v="Business-type Activities"/>
    <s v="Sewer"/>
    <x v="0"/>
    <x v="168"/>
    <n v="0"/>
    <n v="0"/>
    <n v="0"/>
    <n v="89908"/>
    <n v="89908"/>
    <n v="89908"/>
    <n v="0"/>
    <n v="0"/>
    <n v="0"/>
    <n v="0"/>
    <n v="0"/>
    <n v="0"/>
    <n v="40342"/>
    <n v="40342"/>
    <s v="Budgeted at 10% of personnel and operations costs per Res. 644."/>
  </r>
  <r>
    <x v="581"/>
    <x v="3"/>
    <n v="900"/>
    <x v="140"/>
    <x v="4"/>
    <x v="3"/>
    <x v="37"/>
    <x v="14"/>
    <x v="47"/>
    <s v="240-900-9893"/>
    <s v="Business-type Activities"/>
    <s v="Sewer"/>
    <x v="0"/>
    <x v="221"/>
    <n v="0"/>
    <n v="0"/>
    <n v="0"/>
    <n v="0"/>
    <n v="0"/>
    <n v="0"/>
    <n v="0"/>
    <n v="0"/>
    <n v="0"/>
    <n v="0"/>
    <n v="0"/>
    <n v="0"/>
    <n v="0"/>
    <n v="0"/>
    <m/>
  </r>
  <r>
    <x v="582"/>
    <x v="3"/>
    <n v="900"/>
    <x v="136"/>
    <x v="4"/>
    <x v="3"/>
    <x v="37"/>
    <x v="14"/>
    <x v="16"/>
    <s v="240-900-9899"/>
    <s v="Governmental Activities"/>
    <s v="None"/>
    <x v="0"/>
    <x v="170"/>
    <n v="121619"/>
    <n v="176150"/>
    <n v="150205"/>
    <n v="0"/>
    <n v="0"/>
    <n v="0"/>
    <n v="0"/>
    <n v="0"/>
    <n v="214849"/>
    <n v="0"/>
    <n v="-214849"/>
    <n v="0"/>
    <n v="160365"/>
    <n v="144968"/>
    <m/>
  </r>
  <r>
    <x v="583"/>
    <x v="4"/>
    <n v="1110"/>
    <x v="0"/>
    <x v="0"/>
    <x v="4"/>
    <x v="0"/>
    <x v="0"/>
    <x v="0"/>
    <s v="312-1110"/>
    <s v="Governmental Activities"/>
    <s v="Highways &amp; Streets"/>
    <x v="0"/>
    <x v="0"/>
    <n v="120852"/>
    <n v="24256"/>
    <n v="34211"/>
    <n v="0"/>
    <n v="0"/>
    <n v="0"/>
    <n v="58603"/>
    <n v="63984"/>
    <n v="58603"/>
    <n v="0"/>
    <n v="-58603"/>
    <n v="58603"/>
    <n v="58603"/>
    <n v="58603"/>
    <m/>
  </r>
  <r>
    <x v="584"/>
    <x v="4"/>
    <n v="1115"/>
    <x v="0"/>
    <x v="0"/>
    <x v="4"/>
    <x v="0"/>
    <x v="0"/>
    <x v="0"/>
    <s v="312-1115"/>
    <s v="Governmental Activities"/>
    <s v="Highways &amp; Streets"/>
    <x v="0"/>
    <x v="1"/>
    <n v="5440"/>
    <n v="66583"/>
    <n v="33492"/>
    <n v="0"/>
    <n v="0"/>
    <n v="0"/>
    <n v="642"/>
    <n v="643"/>
    <n v="642"/>
    <n v="0"/>
    <n v="-642"/>
    <n v="642"/>
    <n v="642"/>
    <n v="642"/>
    <m/>
  </r>
  <r>
    <x v="585"/>
    <x v="4"/>
    <n v="1510"/>
    <x v="0"/>
    <x v="0"/>
    <x v="4"/>
    <x v="2"/>
    <x v="0"/>
    <x v="2"/>
    <s v="312-1510"/>
    <s v="Governmental Activities"/>
    <s v="Highways &amp; Streets"/>
    <x v="0"/>
    <x v="5"/>
    <n v="0"/>
    <n v="0"/>
    <n v="0"/>
    <n v="0"/>
    <n v="0"/>
    <n v="0"/>
    <n v="0"/>
    <n v="0"/>
    <n v="0"/>
    <n v="0"/>
    <n v="0"/>
    <n v="0"/>
    <n v="0"/>
    <n v="0"/>
    <m/>
  </r>
  <r>
    <x v="586"/>
    <x v="4"/>
    <n v="1620"/>
    <x v="0"/>
    <x v="0"/>
    <x v="4"/>
    <x v="3"/>
    <x v="1"/>
    <x v="3"/>
    <s v="312-1620"/>
    <s v="Governmental Activities"/>
    <s v="Highways &amp; Streets"/>
    <x v="0"/>
    <x v="7"/>
    <n v="0"/>
    <n v="0"/>
    <n v="0"/>
    <n v="0"/>
    <n v="0"/>
    <n v="0"/>
    <n v="0"/>
    <n v="0"/>
    <n v="0"/>
    <n v="0"/>
    <n v="0"/>
    <n v="0"/>
    <n v="0"/>
    <n v="0"/>
    <m/>
  </r>
  <r>
    <x v="587"/>
    <x v="4"/>
    <n v="1710"/>
    <x v="0"/>
    <x v="0"/>
    <x v="4"/>
    <x v="4"/>
    <x v="1"/>
    <x v="4"/>
    <s v="312-1710"/>
    <s v="Governmental Activities"/>
    <s v="Highways &amp; Streets"/>
    <x v="0"/>
    <x v="8"/>
    <n v="0"/>
    <n v="0"/>
    <n v="0"/>
    <n v="0"/>
    <n v="0"/>
    <n v="0"/>
    <n v="0"/>
    <n v="0"/>
    <n v="0"/>
    <n v="0"/>
    <n v="0"/>
    <n v="0"/>
    <n v="0"/>
    <n v="0"/>
    <m/>
  </r>
  <r>
    <x v="588"/>
    <x v="4"/>
    <n v="1720"/>
    <x v="0"/>
    <x v="0"/>
    <x v="4"/>
    <x v="4"/>
    <x v="1"/>
    <x v="4"/>
    <s v="312-1720"/>
    <s v="Governmental Activities"/>
    <s v="Highways &amp; Streets"/>
    <x v="0"/>
    <x v="9"/>
    <n v="0"/>
    <n v="0"/>
    <n v="528"/>
    <n v="0"/>
    <n v="0"/>
    <n v="0"/>
    <n v="528"/>
    <n v="528"/>
    <n v="528"/>
    <n v="0"/>
    <n v="-528"/>
    <n v="528"/>
    <n v="528"/>
    <n v="528"/>
    <m/>
  </r>
  <r>
    <x v="589"/>
    <x v="4"/>
    <n v="1730"/>
    <x v="0"/>
    <x v="0"/>
    <x v="4"/>
    <x v="4"/>
    <x v="1"/>
    <x v="4"/>
    <s v="312-1730"/>
    <s v="Governmental Activities"/>
    <s v="Highways &amp; Streets"/>
    <x v="0"/>
    <x v="10"/>
    <n v="0"/>
    <n v="4526"/>
    <n v="6061"/>
    <n v="0"/>
    <n v="0"/>
    <n v="0"/>
    <n v="6061"/>
    <n v="6061"/>
    <n v="6061"/>
    <n v="0"/>
    <n v="-6061"/>
    <n v="6061"/>
    <n v="6061"/>
    <n v="6061"/>
    <m/>
  </r>
  <r>
    <x v="590"/>
    <x v="4"/>
    <n v="1740"/>
    <x v="0"/>
    <x v="0"/>
    <x v="4"/>
    <x v="4"/>
    <x v="1"/>
    <x v="4"/>
    <s v="312-1740"/>
    <s v="Governmental Activities"/>
    <s v="Highways &amp; Streets"/>
    <x v="0"/>
    <x v="11"/>
    <n v="0"/>
    <n v="11300"/>
    <n v="11300"/>
    <n v="0"/>
    <n v="0"/>
    <n v="0"/>
    <n v="11300"/>
    <n v="11300"/>
    <n v="11300"/>
    <n v="0"/>
    <n v="-11300"/>
    <n v="11300"/>
    <n v="11300"/>
    <n v="11300"/>
    <m/>
  </r>
  <r>
    <x v="591"/>
    <x v="4"/>
    <n v="1750"/>
    <x v="0"/>
    <x v="0"/>
    <x v="4"/>
    <x v="4"/>
    <x v="1"/>
    <x v="4"/>
    <s v="312-1750"/>
    <s v="Governmental Activities"/>
    <s v="Highways &amp; Streets"/>
    <x v="0"/>
    <x v="12"/>
    <n v="0"/>
    <n v="1248212"/>
    <n v="1248212"/>
    <n v="0"/>
    <n v="0"/>
    <n v="0"/>
    <n v="1248212"/>
    <n v="1248212"/>
    <n v="1248212"/>
    <n v="0"/>
    <n v="-1248212"/>
    <n v="1248212"/>
    <n v="1248212"/>
    <n v="1248212"/>
    <m/>
  </r>
  <r>
    <x v="592"/>
    <x v="4"/>
    <n v="1795"/>
    <x v="0"/>
    <x v="0"/>
    <x v="4"/>
    <x v="4"/>
    <x v="1"/>
    <x v="4"/>
    <s v="312-1795"/>
    <s v="Governmental Activities"/>
    <s v="Highways &amp; Streets"/>
    <x v="0"/>
    <x v="13"/>
    <n v="0"/>
    <n v="0"/>
    <n v="42165"/>
    <n v="0"/>
    <n v="0"/>
    <n v="0"/>
    <n v="42165"/>
    <n v="42165"/>
    <n v="42165"/>
    <n v="0"/>
    <n v="-42165"/>
    <n v="42165"/>
    <n v="42165"/>
    <n v="42165"/>
    <m/>
  </r>
  <r>
    <x v="593"/>
    <x v="4"/>
    <n v="1820"/>
    <x v="0"/>
    <x v="0"/>
    <x v="4"/>
    <x v="5"/>
    <x v="1"/>
    <x v="5"/>
    <s v="312-1820"/>
    <s v="Governmental Activities"/>
    <s v="Highways &amp; Streets"/>
    <x v="0"/>
    <x v="14"/>
    <n v="0"/>
    <n v="0"/>
    <n v="18"/>
    <n v="0"/>
    <n v="0"/>
    <n v="0"/>
    <n v="18"/>
    <n v="18"/>
    <n v="18"/>
    <n v="0"/>
    <n v="-18"/>
    <n v="18"/>
    <n v="18"/>
    <n v="18"/>
    <m/>
  </r>
  <r>
    <x v="594"/>
    <x v="4"/>
    <n v="1830"/>
    <x v="0"/>
    <x v="0"/>
    <x v="4"/>
    <x v="5"/>
    <x v="1"/>
    <x v="5"/>
    <s v="312-1830"/>
    <s v="Governmental Activities"/>
    <s v="Highways &amp; Streets"/>
    <x v="0"/>
    <x v="15"/>
    <n v="0"/>
    <n v="226"/>
    <n v="756"/>
    <n v="0"/>
    <n v="0"/>
    <n v="0"/>
    <n v="756"/>
    <n v="756"/>
    <n v="756"/>
    <n v="0"/>
    <n v="-756"/>
    <n v="756"/>
    <n v="756"/>
    <n v="756"/>
    <m/>
  </r>
  <r>
    <x v="595"/>
    <x v="4"/>
    <n v="1840"/>
    <x v="0"/>
    <x v="0"/>
    <x v="4"/>
    <x v="5"/>
    <x v="1"/>
    <x v="5"/>
    <s v="312-1840"/>
    <s v="Governmental Activities"/>
    <s v="Highways &amp; Streets"/>
    <x v="0"/>
    <x v="16"/>
    <n v="0"/>
    <n v="565"/>
    <n v="1695"/>
    <n v="0"/>
    <n v="0"/>
    <n v="0"/>
    <n v="1695"/>
    <n v="1695"/>
    <n v="1695"/>
    <n v="0"/>
    <n v="-1695"/>
    <n v="1695"/>
    <n v="1695"/>
    <n v="1695"/>
    <m/>
  </r>
  <r>
    <x v="596"/>
    <x v="4"/>
    <n v="1850"/>
    <x v="0"/>
    <x v="0"/>
    <x v="4"/>
    <x v="5"/>
    <x v="1"/>
    <x v="5"/>
    <s v="312-1850"/>
    <s v="Governmental Activities"/>
    <s v="Highways &amp; Streets"/>
    <x v="0"/>
    <x v="17"/>
    <n v="0"/>
    <n v="345521"/>
    <n v="376726"/>
    <n v="0"/>
    <n v="0"/>
    <n v="0"/>
    <n v="376726"/>
    <n v="376726"/>
    <n v="376726"/>
    <n v="0"/>
    <n v="-376726"/>
    <n v="376726"/>
    <n v="376726"/>
    <n v="376726"/>
    <m/>
  </r>
  <r>
    <x v="597"/>
    <x v="4"/>
    <n v="2125"/>
    <x v="0"/>
    <x v="1"/>
    <x v="4"/>
    <x v="6"/>
    <x v="2"/>
    <x v="6"/>
    <s v="312-2125"/>
    <s v="Governmental Activities"/>
    <s v="Highways &amp; Streets"/>
    <x v="0"/>
    <x v="19"/>
    <n v="0"/>
    <n v="0"/>
    <n v="0"/>
    <n v="0"/>
    <n v="0"/>
    <n v="0"/>
    <n v="0"/>
    <n v="0"/>
    <n v="0"/>
    <n v="0"/>
    <n v="0"/>
    <n v="0"/>
    <n v="0"/>
    <n v="0"/>
    <m/>
  </r>
  <r>
    <x v="598"/>
    <x v="4"/>
    <n v="2205"/>
    <x v="0"/>
    <x v="1"/>
    <x v="4"/>
    <x v="7"/>
    <x v="2"/>
    <x v="7"/>
    <s v="312-2205"/>
    <s v="Governmental Activities"/>
    <s v="Highways &amp; Streets"/>
    <x v="0"/>
    <x v="20"/>
    <n v="0"/>
    <n v="0"/>
    <n v="0"/>
    <n v="0"/>
    <n v="0"/>
    <n v="0"/>
    <n v="361"/>
    <n v="369"/>
    <n v="361"/>
    <n v="0"/>
    <n v="-361"/>
    <n v="385"/>
    <n v="385"/>
    <n v="385"/>
    <m/>
  </r>
  <r>
    <x v="599"/>
    <x v="4"/>
    <n v="2210"/>
    <x v="0"/>
    <x v="1"/>
    <x v="4"/>
    <x v="7"/>
    <x v="2"/>
    <x v="7"/>
    <s v="312-2210"/>
    <s v="Governmental Activities"/>
    <s v="Highways &amp; Streets"/>
    <x v="0"/>
    <x v="21"/>
    <n v="0"/>
    <n v="0"/>
    <n v="0"/>
    <n v="0"/>
    <n v="0"/>
    <n v="0"/>
    <n v="167"/>
    <n v="171"/>
    <n v="167"/>
    <n v="0"/>
    <n v="-167"/>
    <n v="179"/>
    <n v="179"/>
    <n v="179"/>
    <m/>
  </r>
  <r>
    <x v="600"/>
    <x v="4"/>
    <n v="2245"/>
    <x v="0"/>
    <x v="1"/>
    <x v="4"/>
    <x v="7"/>
    <x v="2"/>
    <x v="7"/>
    <s v="312-2245"/>
    <s v="Governmental Activities"/>
    <s v="Highways &amp; Streets"/>
    <x v="0"/>
    <x v="22"/>
    <n v="0"/>
    <n v="0"/>
    <n v="0"/>
    <n v="0"/>
    <n v="0"/>
    <n v="0"/>
    <n v="201"/>
    <n v="201"/>
    <n v="201"/>
    <n v="0"/>
    <n v="-201"/>
    <n v="201"/>
    <n v="201"/>
    <n v="201"/>
    <m/>
  </r>
  <r>
    <x v="601"/>
    <x v="4"/>
    <n v="2250"/>
    <x v="0"/>
    <x v="1"/>
    <x v="4"/>
    <x v="7"/>
    <x v="2"/>
    <x v="7"/>
    <s v="312-2250"/>
    <s v="Governmental Activities"/>
    <s v="Highways &amp; Streets"/>
    <x v="0"/>
    <x v="23"/>
    <n v="0"/>
    <n v="0"/>
    <n v="0"/>
    <n v="0"/>
    <n v="0"/>
    <n v="0"/>
    <n v="81"/>
    <n v="83"/>
    <n v="81"/>
    <n v="0"/>
    <n v="-81"/>
    <n v="89"/>
    <n v="89"/>
    <n v="89"/>
    <m/>
  </r>
  <r>
    <x v="602"/>
    <x v="4"/>
    <n v="2255"/>
    <x v="0"/>
    <x v="1"/>
    <x v="4"/>
    <x v="7"/>
    <x v="2"/>
    <x v="7"/>
    <s v="312-2255"/>
    <s v="Governmental Activities"/>
    <s v="None"/>
    <x v="0"/>
    <x v="24"/>
    <n v="0"/>
    <n v="0"/>
    <n v="0"/>
    <n v="0"/>
    <n v="0"/>
    <n v="0"/>
    <n v="15"/>
    <n v="15"/>
    <n v="15"/>
    <n v="0"/>
    <n v="-15"/>
    <n v="15"/>
    <n v="15"/>
    <n v="15"/>
    <m/>
  </r>
  <r>
    <x v="603"/>
    <x v="4"/>
    <n v="2450"/>
    <x v="0"/>
    <x v="1"/>
    <x v="4"/>
    <x v="8"/>
    <x v="2"/>
    <x v="8"/>
    <s v="312-2450"/>
    <s v="Governmental Activities"/>
    <s v="Highways &amp; Streets"/>
    <x v="0"/>
    <x v="179"/>
    <n v="0"/>
    <n v="0"/>
    <n v="0"/>
    <n v="0"/>
    <n v="0"/>
    <n v="0"/>
    <n v="0"/>
    <n v="0"/>
    <n v="0"/>
    <n v="0"/>
    <n v="0"/>
    <n v="0"/>
    <n v="0"/>
    <n v="0"/>
    <m/>
  </r>
  <r>
    <x v="604"/>
    <x v="4"/>
    <n v="3100"/>
    <x v="0"/>
    <x v="2"/>
    <x v="4"/>
    <x v="10"/>
    <x v="4"/>
    <x v="10"/>
    <s v="312-3100"/>
    <s v="Governmental Activities"/>
    <s v="Highways &amp; Streets"/>
    <x v="0"/>
    <x v="31"/>
    <n v="126877"/>
    <n v="126292"/>
    <n v="90839"/>
    <n v="53537"/>
    <n v="0"/>
    <n v="0"/>
    <n v="67703"/>
    <n v="67703"/>
    <n v="67704"/>
    <n v="0"/>
    <n v="-67704"/>
    <n v="67703"/>
    <n v="63711"/>
    <n v="63711"/>
    <m/>
  </r>
  <r>
    <x v="605"/>
    <x v="4"/>
    <n v="315"/>
    <x v="3"/>
    <x v="3"/>
    <x v="4"/>
    <x v="12"/>
    <x v="5"/>
    <x v="12"/>
    <s v="312-315-4125"/>
    <s v="General Revenues"/>
    <s v="Investment Earnings"/>
    <x v="1"/>
    <x v="34"/>
    <n v="94"/>
    <n v="153"/>
    <n v="1424"/>
    <n v="1400"/>
    <n v="1400"/>
    <n v="1400"/>
    <n v="158"/>
    <n v="161"/>
    <n v="210.66666666666666"/>
    <n v="172"/>
    <n v="-38.666666666666657"/>
    <n v="1400"/>
    <n v="1400"/>
    <n v="1400"/>
    <m/>
  </r>
  <r>
    <x v="606"/>
    <x v="4"/>
    <n v="320"/>
    <x v="176"/>
    <x v="3"/>
    <x v="4"/>
    <x v="13"/>
    <x v="5"/>
    <x v="13"/>
    <s v="312-320-4140"/>
    <s v="Governmental Activities"/>
    <s v="Highways &amp; Streets"/>
    <x v="2"/>
    <x v="222"/>
    <n v="0"/>
    <n v="0"/>
    <n v="0"/>
    <n v="0"/>
    <n v="0"/>
    <n v="0"/>
    <n v="0"/>
    <n v="0"/>
    <n v="0"/>
    <n v="0"/>
    <n v="0"/>
    <n v="0"/>
    <n v="0"/>
    <n v="0"/>
    <m/>
  </r>
  <r>
    <x v="607"/>
    <x v="4"/>
    <n v="320"/>
    <x v="177"/>
    <x v="3"/>
    <x v="4"/>
    <x v="13"/>
    <x v="5"/>
    <x v="13"/>
    <s v="312-320-4142"/>
    <s v="Governmental Activities"/>
    <s v="Highways &amp; Streets"/>
    <x v="2"/>
    <x v="223"/>
    <n v="67914"/>
    <n v="78103"/>
    <n v="76643"/>
    <n v="64212"/>
    <n v="64212"/>
    <n v="64212"/>
    <n v="57147"/>
    <n v="70517"/>
    <n v="76196"/>
    <n v="75260"/>
    <n v="-936"/>
    <n v="64212"/>
    <n v="64212"/>
    <n v="64212"/>
    <m/>
  </r>
  <r>
    <x v="608"/>
    <x v="4"/>
    <n v="3250"/>
    <x v="0"/>
    <x v="2"/>
    <x v="4"/>
    <x v="14"/>
    <x v="6"/>
    <x v="14"/>
    <s v="312-3250"/>
    <s v="Governmental Activities"/>
    <s v="Highways &amp; Streets"/>
    <x v="0"/>
    <x v="40"/>
    <n v="0"/>
    <n v="0"/>
    <n v="0"/>
    <n v="0"/>
    <n v="0"/>
    <n v="0"/>
    <n v="0"/>
    <n v="0"/>
    <n v="0"/>
    <n v="0"/>
    <n v="0"/>
    <n v="0"/>
    <n v="0"/>
    <n v="0"/>
    <m/>
  </r>
  <r>
    <x v="609"/>
    <x v="4"/>
    <n v="325"/>
    <x v="9"/>
    <x v="3"/>
    <x v="4"/>
    <x v="15"/>
    <x v="5"/>
    <x v="15"/>
    <s v="312-325-4151"/>
    <s v="Governmental Activities"/>
    <s v="Highways &amp; Streets"/>
    <x v="3"/>
    <x v="181"/>
    <n v="0"/>
    <n v="0"/>
    <n v="0"/>
    <n v="200000"/>
    <n v="200000"/>
    <n v="200000"/>
    <n v="213264"/>
    <n v="213264"/>
    <n v="213264"/>
    <n v="227607"/>
    <n v="14343"/>
    <n v="0"/>
    <n v="0"/>
    <n v="0"/>
    <m/>
  </r>
  <r>
    <x v="610"/>
    <x v="4"/>
    <n v="3275"/>
    <x v="0"/>
    <x v="2"/>
    <x v="4"/>
    <x v="14"/>
    <x v="6"/>
    <x v="14"/>
    <s v="312-3275"/>
    <s v="Governmental Activities"/>
    <s v="Highways &amp; Streets"/>
    <x v="0"/>
    <x v="47"/>
    <n v="0"/>
    <n v="917726"/>
    <n v="929071"/>
    <n v="0"/>
    <n v="0"/>
    <n v="0"/>
    <n v="929071"/>
    <n v="929071"/>
    <n v="929071"/>
    <n v="0"/>
    <n v="-929071"/>
    <n v="929071"/>
    <n v="929071"/>
    <n v="929071"/>
    <m/>
  </r>
  <r>
    <x v="611"/>
    <x v="4"/>
    <n v="3300"/>
    <x v="0"/>
    <x v="2"/>
    <x v="4"/>
    <x v="16"/>
    <x v="7"/>
    <x v="16"/>
    <s v="312-3300"/>
    <s v="Governmental Activities"/>
    <s v="Highways &amp; Streets"/>
    <x v="0"/>
    <x v="49"/>
    <n v="0"/>
    <n v="0"/>
    <n v="0"/>
    <n v="0"/>
    <n v="0"/>
    <n v="0"/>
    <n v="0"/>
    <n v="0"/>
    <n v="0"/>
    <n v="0"/>
    <n v="0"/>
    <n v="0"/>
    <n v="0"/>
    <n v="0"/>
    <m/>
  </r>
  <r>
    <x v="612"/>
    <x v="4"/>
    <n v="345"/>
    <x v="178"/>
    <x v="3"/>
    <x v="4"/>
    <x v="20"/>
    <x v="5"/>
    <x v="48"/>
    <s v="312-345-4513"/>
    <s v="Governmental Activities"/>
    <s v="Highways &amp; Streets"/>
    <x v="4"/>
    <x v="224"/>
    <n v="1340"/>
    <n v="2354"/>
    <n v="1768"/>
    <n v="1560"/>
    <n v="1560"/>
    <n v="1560"/>
    <n v="312"/>
    <n v="416"/>
    <n v="416"/>
    <n v="444"/>
    <n v="28"/>
    <n v="1560"/>
    <n v="1560"/>
    <n v="1560"/>
    <m/>
  </r>
  <r>
    <x v="613"/>
    <x v="4"/>
    <n v="360"/>
    <x v="149"/>
    <x v="3"/>
    <x v="4"/>
    <x v="22"/>
    <x v="5"/>
    <x v="21"/>
    <s v="312-360-4210"/>
    <s v="General Revenues"/>
    <s v="Miscellaneous"/>
    <x v="1"/>
    <x v="225"/>
    <n v="0"/>
    <n v="0"/>
    <n v="0"/>
    <n v="0"/>
    <n v="0"/>
    <n v="0"/>
    <n v="0"/>
    <n v="0"/>
    <n v="0"/>
    <n v="0"/>
    <n v="0"/>
    <n v="0"/>
    <n v="0"/>
    <n v="0"/>
    <m/>
  </r>
  <r>
    <x v="614"/>
    <x v="4"/>
    <n v="360"/>
    <x v="179"/>
    <x v="3"/>
    <x v="4"/>
    <x v="22"/>
    <x v="5"/>
    <x v="21"/>
    <s v="312-360-4215"/>
    <s v="General Revenues"/>
    <s v="Miscellaneous"/>
    <x v="1"/>
    <x v="226"/>
    <n v="0"/>
    <n v="0"/>
    <n v="0"/>
    <n v="0"/>
    <n v="0"/>
    <n v="0"/>
    <n v="0"/>
    <n v="0"/>
    <n v="0"/>
    <n v="0"/>
    <n v="0"/>
    <n v="0"/>
    <n v="0"/>
    <n v="0"/>
    <m/>
  </r>
  <r>
    <x v="615"/>
    <x v="4"/>
    <n v="360"/>
    <x v="35"/>
    <x v="3"/>
    <x v="4"/>
    <x v="22"/>
    <x v="5"/>
    <x v="21"/>
    <s v="312-360-4225"/>
    <s v="General Revenues"/>
    <s v="Miscellaneous"/>
    <x v="1"/>
    <x v="70"/>
    <n v="0"/>
    <n v="0"/>
    <n v="0"/>
    <n v="360291"/>
    <n v="360291"/>
    <n v="360291"/>
    <n v="83092"/>
    <n v="83092"/>
    <n v="83092"/>
    <n v="83092"/>
    <n v="0"/>
    <n v="0"/>
    <n v="0"/>
    <n v="0"/>
    <m/>
  </r>
  <r>
    <x v="616"/>
    <x v="4"/>
    <n v="365"/>
    <x v="36"/>
    <x v="3"/>
    <x v="4"/>
    <x v="23"/>
    <x v="5"/>
    <x v="22"/>
    <s v="312-365-4752"/>
    <s v="General Revenues"/>
    <s v="Miscellaneous"/>
    <x v="1"/>
    <x v="71"/>
    <n v="4281"/>
    <n v="0"/>
    <n v="0"/>
    <n v="0"/>
    <n v="0"/>
    <n v="0"/>
    <n v="0"/>
    <n v="0"/>
    <n v="0"/>
    <n v="0"/>
    <n v="0"/>
    <n v="0"/>
    <n v="0"/>
    <n v="0"/>
    <m/>
  </r>
  <r>
    <x v="617"/>
    <x v="4"/>
    <n v="365"/>
    <x v="180"/>
    <x v="3"/>
    <x v="4"/>
    <x v="23"/>
    <x v="5"/>
    <x v="22"/>
    <s v="312-365-4791"/>
    <s v="General Revenues"/>
    <s v="Miscellaneous"/>
    <x v="1"/>
    <x v="227"/>
    <n v="0"/>
    <n v="0"/>
    <n v="0"/>
    <n v="0"/>
    <n v="0"/>
    <n v="0"/>
    <n v="0"/>
    <n v="0"/>
    <n v="0"/>
    <n v="0"/>
    <n v="0"/>
    <n v="0"/>
    <n v="0"/>
    <n v="0"/>
    <m/>
  </r>
  <r>
    <x v="618"/>
    <x v="4"/>
    <n v="370"/>
    <x v="41"/>
    <x v="3"/>
    <x v="4"/>
    <x v="24"/>
    <x v="5"/>
    <x v="23"/>
    <s v="312-370-4849"/>
    <s v="General Revenues"/>
    <s v="Gain (Loss) Assets"/>
    <x v="1"/>
    <x v="76"/>
    <n v="0"/>
    <n v="0"/>
    <n v="0"/>
    <n v="0"/>
    <n v="0"/>
    <n v="0"/>
    <n v="0"/>
    <n v="0"/>
    <n v="0"/>
    <n v="0"/>
    <n v="0"/>
    <n v="0"/>
    <n v="0"/>
    <n v="0"/>
    <m/>
  </r>
  <r>
    <x v="619"/>
    <x v="4"/>
    <n v="385"/>
    <x v="45"/>
    <x v="3"/>
    <x v="4"/>
    <x v="26"/>
    <x v="5"/>
    <x v="25"/>
    <s v="312-385-4895"/>
    <s v="General Revenues"/>
    <s v="Gain (Loss) Assets"/>
    <x v="1"/>
    <x v="80"/>
    <n v="7"/>
    <n v="133"/>
    <n v="0"/>
    <n v="50"/>
    <n v="50"/>
    <n v="50"/>
    <n v="77"/>
    <n v="77"/>
    <n v="102.66666666666666"/>
    <n v="83"/>
    <n v="-19.666666666666657"/>
    <n v="77"/>
    <n v="77"/>
    <n v="77"/>
    <m/>
  </r>
  <r>
    <x v="620"/>
    <x v="4"/>
    <n v="390"/>
    <x v="49"/>
    <x v="3"/>
    <x v="4"/>
    <x v="27"/>
    <x v="5"/>
    <x v="26"/>
    <s v="312-390-4950"/>
    <s v="Governmental Activities"/>
    <s v="Transfers"/>
    <x v="1"/>
    <x v="84"/>
    <n v="0"/>
    <n v="0"/>
    <n v="0"/>
    <n v="4033"/>
    <n v="4033"/>
    <n v="4033"/>
    <n v="4033"/>
    <n v="4033"/>
    <n v="4033"/>
    <n v="4305"/>
    <n v="272"/>
    <n v="0"/>
    <n v="0"/>
    <n v="0"/>
    <m/>
  </r>
  <r>
    <x v="621"/>
    <x v="4"/>
    <n v="490"/>
    <x v="50"/>
    <x v="4"/>
    <x v="4"/>
    <x v="38"/>
    <x v="8"/>
    <x v="27"/>
    <s v="312-490-5110"/>
    <s v="Governmental Activities"/>
    <s v="Highways &amp; Streets"/>
    <x v="5"/>
    <x v="85"/>
    <n v="7570"/>
    <n v="8872"/>
    <n v="4316"/>
    <n v="4500"/>
    <n v="4500"/>
    <n v="4500"/>
    <n v="3706"/>
    <n v="4414"/>
    <n v="4941.333333333333"/>
    <n v="4711"/>
    <n v="-230.33333333333303"/>
    <n v="4463"/>
    <n v="4463"/>
    <n v="4463"/>
    <m/>
  </r>
  <r>
    <x v="622"/>
    <x v="4"/>
    <n v="490"/>
    <x v="51"/>
    <x v="4"/>
    <x v="4"/>
    <x v="38"/>
    <x v="8"/>
    <x v="27"/>
    <s v="312-490-5112"/>
    <s v="Governmental Activities"/>
    <s v="Highways &amp; Streets"/>
    <x v="5"/>
    <x v="86"/>
    <n v="0"/>
    <n v="0"/>
    <n v="0"/>
    <n v="0"/>
    <n v="0"/>
    <n v="0"/>
    <n v="0"/>
    <n v="0"/>
    <n v="0"/>
    <n v="0"/>
    <n v="0"/>
    <n v="0"/>
    <n v="0"/>
    <n v="0"/>
    <m/>
  </r>
  <r>
    <x v="623"/>
    <x v="4"/>
    <n v="490"/>
    <x v="53"/>
    <x v="4"/>
    <x v="4"/>
    <x v="38"/>
    <x v="8"/>
    <x v="27"/>
    <s v="312-490-5150"/>
    <s v="Governmental Activities"/>
    <s v="Highways &amp; Streets"/>
    <x v="5"/>
    <x v="88"/>
    <n v="9374"/>
    <n v="10615"/>
    <n v="3443"/>
    <n v="3617"/>
    <n v="3617"/>
    <n v="3617"/>
    <n v="2862"/>
    <n v="3464"/>
    <n v="3816"/>
    <n v="3697"/>
    <n v="-119"/>
    <n v="3798"/>
    <n v="3798"/>
    <n v="3798"/>
    <m/>
  </r>
  <r>
    <x v="624"/>
    <x v="4"/>
    <n v="490"/>
    <x v="54"/>
    <x v="4"/>
    <x v="4"/>
    <x v="38"/>
    <x v="8"/>
    <x v="27"/>
    <s v="312-490-5152"/>
    <s v="Governmental Activities"/>
    <s v="Highways &amp; Streets"/>
    <x v="5"/>
    <x v="89"/>
    <n v="3104"/>
    <n v="0"/>
    <n v="3662"/>
    <n v="4128"/>
    <n v="4128"/>
    <n v="4128"/>
    <n v="3686"/>
    <n v="4465"/>
    <n v="4914.6666666666661"/>
    <n v="4766"/>
    <n v="-148.66666666666606"/>
    <n v="2167"/>
    <n v="2275"/>
    <n v="2275"/>
    <m/>
  </r>
  <r>
    <x v="625"/>
    <x v="4"/>
    <n v="490"/>
    <x v="55"/>
    <x v="4"/>
    <x v="4"/>
    <x v="38"/>
    <x v="8"/>
    <x v="27"/>
    <s v="312-490-5154"/>
    <s v="Governmental Activities"/>
    <s v="Highways &amp; Streets"/>
    <x v="5"/>
    <x v="90"/>
    <n v="3622"/>
    <n v="3937"/>
    <n v="0"/>
    <n v="0"/>
    <n v="0"/>
    <n v="0"/>
    <n v="0"/>
    <n v="0"/>
    <n v="0"/>
    <n v="0"/>
    <n v="0"/>
    <n v="2167"/>
    <n v="2275"/>
    <n v="2275"/>
    <m/>
  </r>
  <r>
    <x v="626"/>
    <x v="4"/>
    <n v="490"/>
    <x v="56"/>
    <x v="4"/>
    <x v="4"/>
    <x v="38"/>
    <x v="8"/>
    <x v="27"/>
    <s v="312-490-5156"/>
    <s v="Governmental Activities"/>
    <s v="Highways &amp; Streets"/>
    <x v="5"/>
    <x v="91"/>
    <n v="0"/>
    <n v="0"/>
    <n v="0"/>
    <n v="1153"/>
    <n v="1153"/>
    <n v="1153"/>
    <n v="0"/>
    <n v="0"/>
    <n v="0"/>
    <n v="0"/>
    <n v="0"/>
    <n v="2420"/>
    <n v="1210"/>
    <n v="1210"/>
    <m/>
  </r>
  <r>
    <x v="627"/>
    <x v="4"/>
    <n v="490"/>
    <x v="57"/>
    <x v="4"/>
    <x v="4"/>
    <x v="38"/>
    <x v="8"/>
    <x v="27"/>
    <s v="312-490-5158"/>
    <s v="Governmental Activities"/>
    <s v="Highways &amp; Streets"/>
    <x v="5"/>
    <x v="92"/>
    <n v="1600"/>
    <n v="1616"/>
    <n v="0"/>
    <n v="0"/>
    <n v="0"/>
    <n v="0"/>
    <n v="0"/>
    <n v="0"/>
    <n v="0"/>
    <n v="0"/>
    <n v="0"/>
    <n v="3136"/>
    <n v="0"/>
    <n v="0"/>
    <m/>
  </r>
  <r>
    <x v="628"/>
    <x v="4"/>
    <n v="490"/>
    <x v="58"/>
    <x v="4"/>
    <x v="4"/>
    <x v="38"/>
    <x v="8"/>
    <x v="28"/>
    <s v="312-490-5220"/>
    <s v="Governmental Activities"/>
    <s v="Highways &amp; Streets"/>
    <x v="5"/>
    <x v="93"/>
    <n v="1288"/>
    <n v="2153"/>
    <n v="174"/>
    <n v="675"/>
    <n v="675"/>
    <n v="675"/>
    <n v="287"/>
    <n v="325"/>
    <n v="382.66666666666663"/>
    <n v="347"/>
    <n v="-35.666666666666629"/>
    <n v="861"/>
    <n v="861"/>
    <n v="861"/>
    <m/>
  </r>
  <r>
    <x v="629"/>
    <x v="4"/>
    <n v="490"/>
    <x v="59"/>
    <x v="4"/>
    <x v="4"/>
    <x v="38"/>
    <x v="8"/>
    <x v="29"/>
    <s v="312-490-5315"/>
    <s v="Governmental Activities"/>
    <s v="Highways &amp; Streets"/>
    <x v="5"/>
    <x v="94"/>
    <n v="2032"/>
    <n v="1960"/>
    <n v="887"/>
    <n v="1085"/>
    <n v="1085"/>
    <n v="1085"/>
    <n v="806"/>
    <n v="969"/>
    <n v="1074.6666666666665"/>
    <n v="1035"/>
    <n v="-39.666666666666515"/>
    <n v="1216"/>
    <n v="1140"/>
    <n v="1140"/>
    <m/>
  </r>
  <r>
    <x v="630"/>
    <x v="4"/>
    <n v="490"/>
    <x v="60"/>
    <x v="4"/>
    <x v="4"/>
    <x v="38"/>
    <x v="8"/>
    <x v="29"/>
    <s v="312-490-5320"/>
    <s v="Governmental Activities"/>
    <s v="Highways &amp; Streets"/>
    <x v="5"/>
    <x v="95"/>
    <n v="1113"/>
    <n v="977"/>
    <n v="818"/>
    <n v="230"/>
    <n v="230"/>
    <n v="230"/>
    <n v="372"/>
    <n v="373"/>
    <n v="496"/>
    <n v="399"/>
    <n v="-97"/>
    <n v="1216"/>
    <n v="1350"/>
    <n v="1350"/>
    <m/>
  </r>
  <r>
    <x v="631"/>
    <x v="4"/>
    <n v="490"/>
    <x v="61"/>
    <x v="4"/>
    <x v="4"/>
    <x v="38"/>
    <x v="8"/>
    <x v="29"/>
    <s v="312-490-5350"/>
    <s v="Governmental Activities"/>
    <s v="Highways &amp; Streets"/>
    <x v="5"/>
    <x v="96"/>
    <n v="0"/>
    <n v="0"/>
    <n v="0"/>
    <n v="1000"/>
    <n v="1000"/>
    <n v="1000"/>
    <n v="0"/>
    <n v="0"/>
    <n v="0"/>
    <n v="0"/>
    <n v="0"/>
    <n v="1060"/>
    <n v="1281"/>
    <n v="1281"/>
    <m/>
  </r>
  <r>
    <x v="632"/>
    <x v="4"/>
    <n v="490"/>
    <x v="62"/>
    <x v="4"/>
    <x v="4"/>
    <x v="38"/>
    <x v="8"/>
    <x v="30"/>
    <s v="312-490-5410"/>
    <s v="Governmental Activities"/>
    <s v="Highways &amp; Streets"/>
    <x v="5"/>
    <x v="97"/>
    <n v="6071"/>
    <n v="4524"/>
    <n v="2768"/>
    <n v="4195"/>
    <n v="4195"/>
    <n v="4195"/>
    <n v="2249"/>
    <n v="2575"/>
    <n v="2998.6666666666665"/>
    <n v="2749"/>
    <n v="-249.66666666666652"/>
    <n v="2290"/>
    <n v="2924"/>
    <n v="2924"/>
    <m/>
  </r>
  <r>
    <x v="633"/>
    <x v="4"/>
    <n v="490"/>
    <x v="63"/>
    <x v="4"/>
    <x v="4"/>
    <x v="38"/>
    <x v="8"/>
    <x v="30"/>
    <s v="312-490-5450"/>
    <s v="Governmental Activities"/>
    <s v="Highways &amp; Streets"/>
    <x v="5"/>
    <x v="98"/>
    <n v="3043"/>
    <n v="2829"/>
    <n v="1918"/>
    <n v="2520"/>
    <n v="2520"/>
    <n v="2520"/>
    <n v="1667"/>
    <n v="1912"/>
    <n v="2222.6666666666665"/>
    <n v="2041"/>
    <n v="-181.66666666666652"/>
    <n v="3117"/>
    <n v="2929"/>
    <n v="2929"/>
    <m/>
  </r>
  <r>
    <x v="634"/>
    <x v="4"/>
    <n v="490"/>
    <x v="64"/>
    <x v="4"/>
    <x v="4"/>
    <x v="38"/>
    <x v="8"/>
    <x v="41"/>
    <s v="312-490-5910"/>
    <s v="Governmental Activities"/>
    <s v="Highways &amp; Streets"/>
    <x v="5"/>
    <x v="99"/>
    <n v="0"/>
    <n v="0"/>
    <n v="0"/>
    <n v="0"/>
    <n v="0"/>
    <n v="0"/>
    <n v="0"/>
    <n v="0"/>
    <n v="0"/>
    <n v="0"/>
    <n v="0"/>
    <n v="0"/>
    <n v="0"/>
    <n v="0"/>
    <m/>
  </r>
  <r>
    <x v="635"/>
    <x v="4"/>
    <n v="490"/>
    <x v="65"/>
    <x v="4"/>
    <x v="4"/>
    <x v="38"/>
    <x v="9"/>
    <x v="31"/>
    <s v="312-490-6110"/>
    <s v="Governmental Activities"/>
    <s v="Highways &amp; Streets"/>
    <x v="5"/>
    <x v="100"/>
    <n v="1300"/>
    <n v="1300"/>
    <n v="1745"/>
    <n v="1473"/>
    <n v="1473"/>
    <n v="1473"/>
    <n v="1812"/>
    <n v="1812"/>
    <n v="2416"/>
    <n v="1934"/>
    <n v="-482"/>
    <n v="1812"/>
    <n v="1812"/>
    <n v="1812"/>
    <m/>
  </r>
  <r>
    <x v="636"/>
    <x v="4"/>
    <n v="490"/>
    <x v="67"/>
    <x v="4"/>
    <x v="4"/>
    <x v="38"/>
    <x v="9"/>
    <x v="31"/>
    <s v="312-490-6114"/>
    <s v="Governmental Activities"/>
    <s v="Highways &amp; Streets"/>
    <x v="5"/>
    <x v="102"/>
    <n v="752"/>
    <n v="1181"/>
    <n v="1466"/>
    <n v="1737"/>
    <n v="1737"/>
    <n v="1737"/>
    <n v="950"/>
    <n v="1159"/>
    <n v="1266.6666666666665"/>
    <n v="1237"/>
    <n v="-29.666666666666515"/>
    <n v="1737"/>
    <n v="1737"/>
    <n v="1737"/>
    <m/>
  </r>
  <r>
    <x v="637"/>
    <x v="4"/>
    <n v="490"/>
    <x v="106"/>
    <x v="4"/>
    <x v="4"/>
    <x v="38"/>
    <x v="9"/>
    <x v="31"/>
    <s v="312-490-6116"/>
    <s v="Governmental Activities"/>
    <s v="Highways &amp; Streets"/>
    <x v="5"/>
    <x v="139"/>
    <n v="840"/>
    <n v="24962"/>
    <n v="725"/>
    <n v="2500"/>
    <n v="2500"/>
    <n v="2500"/>
    <n v="225"/>
    <n v="225"/>
    <n v="300"/>
    <n v="241"/>
    <n v="-59"/>
    <n v="2500"/>
    <n v="2500"/>
    <n v="2500"/>
    <m/>
  </r>
  <r>
    <x v="638"/>
    <x v="4"/>
    <n v="490"/>
    <x v="68"/>
    <x v="4"/>
    <x v="4"/>
    <x v="38"/>
    <x v="9"/>
    <x v="31"/>
    <s v="312-490-6122"/>
    <s v="Governmental Activities"/>
    <s v="Highways &amp; Streets"/>
    <x v="5"/>
    <x v="103"/>
    <n v="597"/>
    <n v="671"/>
    <n v="1295"/>
    <n v="2102"/>
    <n v="2102"/>
    <n v="2102"/>
    <n v="1252"/>
    <n v="1404"/>
    <n v="1669.3333333333333"/>
    <n v="1499"/>
    <n v="-170.33333333333326"/>
    <n v="2102"/>
    <n v="2102"/>
    <n v="2102"/>
    <m/>
  </r>
  <r>
    <x v="639"/>
    <x v="4"/>
    <n v="490"/>
    <x v="70"/>
    <x v="4"/>
    <x v="4"/>
    <x v="38"/>
    <x v="9"/>
    <x v="31"/>
    <s v="312-490-6128"/>
    <s v="Governmental Activities"/>
    <s v="Highways &amp; Streets"/>
    <x v="5"/>
    <x v="105"/>
    <n v="9077"/>
    <n v="12607"/>
    <n v="4574"/>
    <n v="8500"/>
    <n v="8500"/>
    <n v="8500"/>
    <n v="2405"/>
    <n v="2405"/>
    <n v="3206.6666666666665"/>
    <n v="2567"/>
    <n v="-639.66666666666652"/>
    <n v="8500"/>
    <n v="8500"/>
    <n v="8500"/>
    <m/>
  </r>
  <r>
    <x v="640"/>
    <x v="4"/>
    <n v="490"/>
    <x v="73"/>
    <x v="4"/>
    <x v="4"/>
    <x v="38"/>
    <x v="9"/>
    <x v="32"/>
    <s v="312-490-6210"/>
    <s v="Governmental Activities"/>
    <s v="Highways &amp; Streets"/>
    <x v="5"/>
    <x v="108"/>
    <n v="1910"/>
    <n v="1881"/>
    <n v="1989"/>
    <n v="2142"/>
    <n v="2142"/>
    <n v="2142"/>
    <n v="2225"/>
    <n v="2225"/>
    <n v="2966.6666666666665"/>
    <n v="2375"/>
    <n v="-591.66666666666652"/>
    <n v="2225"/>
    <n v="2225"/>
    <n v="2225"/>
    <m/>
  </r>
  <r>
    <x v="641"/>
    <x v="4"/>
    <n v="490"/>
    <x v="79"/>
    <x v="4"/>
    <x v="4"/>
    <x v="38"/>
    <x v="9"/>
    <x v="32"/>
    <s v="312-490-6234"/>
    <s v="Governmental Activities"/>
    <s v="Highways &amp; Streets"/>
    <x v="5"/>
    <x v="114"/>
    <n v="144"/>
    <n v="34"/>
    <n v="270"/>
    <n v="200"/>
    <n v="200"/>
    <n v="200"/>
    <n v="63"/>
    <n v="63"/>
    <n v="84"/>
    <n v="68"/>
    <n v="-16"/>
    <n v="200"/>
    <n v="200"/>
    <n v="200"/>
    <m/>
  </r>
  <r>
    <x v="642"/>
    <x v="4"/>
    <n v="490"/>
    <x v="80"/>
    <x v="4"/>
    <x v="4"/>
    <x v="38"/>
    <x v="9"/>
    <x v="32"/>
    <s v="312-490-6238"/>
    <s v="Governmental Activities"/>
    <s v="Highways &amp; Streets"/>
    <x v="5"/>
    <x v="115"/>
    <n v="0"/>
    <n v="0"/>
    <n v="0"/>
    <n v="0"/>
    <n v="0"/>
    <n v="0"/>
    <n v="2"/>
    <n v="2"/>
    <n v="2.6666666666666665"/>
    <n v="3"/>
    <n v="0.33333333333333348"/>
    <n v="2"/>
    <n v="2"/>
    <n v="2"/>
    <m/>
  </r>
  <r>
    <x v="643"/>
    <x v="4"/>
    <n v="490"/>
    <x v="82"/>
    <x v="4"/>
    <x v="4"/>
    <x v="38"/>
    <x v="9"/>
    <x v="32"/>
    <s v="312-490-6290"/>
    <s v="Governmental Activities"/>
    <s v="Highways &amp; Streets"/>
    <x v="5"/>
    <x v="117"/>
    <n v="130"/>
    <n v="228"/>
    <n v="0"/>
    <n v="500"/>
    <n v="500"/>
    <n v="500"/>
    <n v="14"/>
    <n v="14"/>
    <n v="18.666666666666664"/>
    <n v="15"/>
    <n v="-3.6666666666666643"/>
    <n v="500"/>
    <n v="500"/>
    <n v="500"/>
    <m/>
  </r>
  <r>
    <x v="644"/>
    <x v="4"/>
    <n v="490"/>
    <x v="84"/>
    <x v="4"/>
    <x v="4"/>
    <x v="38"/>
    <x v="9"/>
    <x v="33"/>
    <s v="312-490-6324"/>
    <s v="Governmental Activities"/>
    <s v="Highways &amp; Streets"/>
    <x v="5"/>
    <x v="119"/>
    <n v="0"/>
    <n v="49"/>
    <n v="134"/>
    <n v="500"/>
    <n v="500"/>
    <n v="500"/>
    <n v="0"/>
    <n v="0"/>
    <n v="0"/>
    <n v="0"/>
    <n v="0"/>
    <n v="500"/>
    <n v="500"/>
    <n v="500"/>
    <m/>
  </r>
  <r>
    <x v="645"/>
    <x v="4"/>
    <n v="490"/>
    <x v="101"/>
    <x v="4"/>
    <x v="4"/>
    <x v="38"/>
    <x v="9"/>
    <x v="33"/>
    <s v="312-490-6330"/>
    <s v="Governmental Activities"/>
    <s v="Highways &amp; Streets"/>
    <x v="5"/>
    <x v="134"/>
    <n v="486"/>
    <n v="6101"/>
    <n v="664"/>
    <n v="10000"/>
    <n v="10000"/>
    <n v="10000"/>
    <n v="7899"/>
    <n v="7899"/>
    <n v="10532"/>
    <n v="8431"/>
    <n v="-2101"/>
    <n v="10000"/>
    <n v="10000"/>
    <n v="10000"/>
    <m/>
  </r>
  <r>
    <x v="646"/>
    <x v="4"/>
    <n v="490"/>
    <x v="85"/>
    <x v="4"/>
    <x v="4"/>
    <x v="38"/>
    <x v="9"/>
    <x v="33"/>
    <s v="312-490-6334"/>
    <s v="Governmental Activities"/>
    <s v="Highways &amp; Streets"/>
    <x v="5"/>
    <x v="120"/>
    <n v="671"/>
    <n v="0"/>
    <n v="4998"/>
    <n v="2500"/>
    <n v="2500"/>
    <n v="2500"/>
    <n v="0"/>
    <n v="0"/>
    <n v="0"/>
    <n v="0"/>
    <n v="0"/>
    <n v="2500"/>
    <n v="2500"/>
    <n v="2500"/>
    <m/>
  </r>
  <r>
    <x v="647"/>
    <x v="4"/>
    <n v="490"/>
    <x v="88"/>
    <x v="4"/>
    <x v="4"/>
    <x v="38"/>
    <x v="9"/>
    <x v="34"/>
    <s v="312-490-6430"/>
    <s v="Governmental Activities"/>
    <s v="Highways &amp; Streets"/>
    <x v="5"/>
    <x v="123"/>
    <n v="13402"/>
    <n v="15379"/>
    <n v="12363"/>
    <n v="13250"/>
    <n v="13250"/>
    <n v="13250"/>
    <n v="10196"/>
    <n v="12186"/>
    <n v="13594.666666666666"/>
    <n v="13006"/>
    <n v="-588.66666666666606"/>
    <n v="13250"/>
    <n v="13250"/>
    <n v="13250"/>
    <m/>
  </r>
  <r>
    <x v="648"/>
    <x v="4"/>
    <n v="490"/>
    <x v="181"/>
    <x v="4"/>
    <x v="4"/>
    <x v="38"/>
    <x v="9"/>
    <x v="36"/>
    <s v="312-490-6720"/>
    <s v="Governmental Activities"/>
    <s v="Highways &amp; Streets"/>
    <x v="5"/>
    <x v="228"/>
    <n v="1923"/>
    <n v="0"/>
    <n v="2304"/>
    <n v="0"/>
    <n v="0"/>
    <n v="0"/>
    <n v="1218"/>
    <n v="1218"/>
    <n v="1624"/>
    <n v="1300"/>
    <n v="-324"/>
    <n v="1218"/>
    <n v="1218"/>
    <n v="1218"/>
    <m/>
  </r>
  <r>
    <x v="649"/>
    <x v="4"/>
    <n v="490"/>
    <x v="182"/>
    <x v="4"/>
    <x v="4"/>
    <x v="38"/>
    <x v="9"/>
    <x v="36"/>
    <s v="312-490-6724"/>
    <s v="Governmental Activities"/>
    <s v="Highways &amp; Streets"/>
    <x v="5"/>
    <x v="229"/>
    <n v="175"/>
    <n v="312"/>
    <n v="4230"/>
    <n v="1000"/>
    <n v="1000"/>
    <n v="1000"/>
    <n v="1414"/>
    <n v="1414"/>
    <n v="1885.3333333333333"/>
    <n v="1510"/>
    <n v="-375.33333333333326"/>
    <n v="1000"/>
    <n v="1000"/>
    <n v="1000"/>
    <m/>
  </r>
  <r>
    <x v="650"/>
    <x v="4"/>
    <n v="490"/>
    <x v="183"/>
    <x v="4"/>
    <x v="4"/>
    <x v="38"/>
    <x v="9"/>
    <x v="36"/>
    <s v="312-490-6726"/>
    <s v="Governmental Activities"/>
    <s v="Highways &amp; Streets"/>
    <x v="5"/>
    <x v="230"/>
    <n v="0"/>
    <n v="0"/>
    <n v="0"/>
    <n v="0"/>
    <n v="0"/>
    <n v="0"/>
    <n v="0"/>
    <n v="0"/>
    <n v="0"/>
    <n v="0"/>
    <n v="0"/>
    <n v="0"/>
    <n v="0"/>
    <n v="0"/>
    <m/>
  </r>
  <r>
    <x v="651"/>
    <x v="4"/>
    <n v="700"/>
    <x v="96"/>
    <x v="4"/>
    <x v="4"/>
    <x v="39"/>
    <x v="10"/>
    <x v="37"/>
    <s v="312-700-8225"/>
    <s v="Governmental Activities"/>
    <s v="Highways &amp; Streets"/>
    <x v="0"/>
    <x v="9"/>
    <n v="0"/>
    <n v="0"/>
    <n v="528"/>
    <n v="0"/>
    <n v="0"/>
    <n v="0"/>
    <n v="0"/>
    <n v="0"/>
    <n v="0"/>
    <n v="0"/>
    <n v="0"/>
    <n v="0"/>
    <n v="0"/>
    <n v="0"/>
    <m/>
  </r>
  <r>
    <x v="652"/>
    <x v="4"/>
    <n v="700"/>
    <x v="97"/>
    <x v="4"/>
    <x v="4"/>
    <x v="39"/>
    <x v="10"/>
    <x v="38"/>
    <s v="312-700-8320"/>
    <s v="Governmental Activities"/>
    <s v="Highways &amp; Streets"/>
    <x v="0"/>
    <x v="131"/>
    <n v="0"/>
    <n v="2275"/>
    <n v="180"/>
    <n v="0"/>
    <n v="0"/>
    <n v="0"/>
    <n v="0"/>
    <n v="0"/>
    <n v="0"/>
    <n v="0"/>
    <n v="0"/>
    <n v="0"/>
    <n v="0"/>
    <n v="0"/>
    <m/>
  </r>
  <r>
    <x v="653"/>
    <x v="4"/>
    <n v="700"/>
    <x v="98"/>
    <x v="4"/>
    <x v="4"/>
    <x v="39"/>
    <x v="10"/>
    <x v="39"/>
    <s v="312-700-8335"/>
    <s v="Governmental Activities"/>
    <s v="Highways &amp; Streets"/>
    <x v="0"/>
    <x v="10"/>
    <n v="0"/>
    <n v="0"/>
    <n v="1355"/>
    <n v="0"/>
    <n v="0"/>
    <n v="0"/>
    <n v="0"/>
    <n v="0"/>
    <n v="0"/>
    <n v="0"/>
    <n v="0"/>
    <n v="0"/>
    <n v="0"/>
    <n v="0"/>
    <m/>
  </r>
  <r>
    <x v="654"/>
    <x v="4"/>
    <n v="700"/>
    <x v="99"/>
    <x v="4"/>
    <x v="4"/>
    <x v="39"/>
    <x v="10"/>
    <x v="40"/>
    <s v="312-700-8425"/>
    <s v="Governmental Activities"/>
    <s v="Highways &amp; Streets"/>
    <x v="0"/>
    <x v="11"/>
    <n v="0"/>
    <n v="7733"/>
    <n v="0"/>
    <n v="0"/>
    <n v="0"/>
    <n v="0"/>
    <n v="0"/>
    <n v="0"/>
    <n v="0"/>
    <n v="0"/>
    <n v="0"/>
    <n v="0"/>
    <n v="0"/>
    <n v="0"/>
    <m/>
  </r>
  <r>
    <x v="655"/>
    <x v="4"/>
    <n v="700"/>
    <x v="184"/>
    <x v="4"/>
    <x v="4"/>
    <x v="39"/>
    <x v="10"/>
    <x v="42"/>
    <s v="312-700-8530"/>
    <s v="Governmental Activities"/>
    <s v="Highways &amp; Streets"/>
    <x v="0"/>
    <x v="231"/>
    <n v="0"/>
    <n v="0"/>
    <n v="42165"/>
    <n v="560291"/>
    <n v="560291"/>
    <n v="560291"/>
    <n v="320894"/>
    <n v="320894"/>
    <n v="320894"/>
    <n v="342475"/>
    <n v="21581"/>
    <n v="0"/>
    <n v="0"/>
    <n v="0"/>
    <m/>
  </r>
  <r>
    <x v="656"/>
    <x v="4"/>
    <n v="700"/>
    <x v="185"/>
    <x v="4"/>
    <x v="4"/>
    <x v="39"/>
    <x v="10"/>
    <x v="42"/>
    <s v="312-700-8532"/>
    <s v="Governmental Activities"/>
    <s v="Highways &amp; Streets"/>
    <x v="0"/>
    <x v="232"/>
    <n v="0"/>
    <n v="0"/>
    <n v="0"/>
    <n v="0"/>
    <n v="0"/>
    <n v="0"/>
    <n v="0"/>
    <n v="0"/>
    <n v="0"/>
    <n v="0"/>
    <n v="0"/>
    <n v="0"/>
    <n v="0"/>
    <n v="0"/>
    <m/>
  </r>
  <r>
    <x v="657"/>
    <x v="4"/>
    <n v="800"/>
    <x v="122"/>
    <x v="4"/>
    <x v="4"/>
    <x v="36"/>
    <x v="11"/>
    <x v="43"/>
    <s v="312-800-7111"/>
    <s v="Governmental Activities"/>
    <s v="Highways &amp; Streets"/>
    <x v="0"/>
    <x v="156"/>
    <n v="0"/>
    <n v="0"/>
    <n v="0"/>
    <n v="0"/>
    <n v="0"/>
    <n v="0"/>
    <n v="0"/>
    <n v="0"/>
    <n v="0"/>
    <n v="0"/>
    <n v="0"/>
    <n v="0"/>
    <n v="0"/>
    <n v="0"/>
    <m/>
  </r>
  <r>
    <x v="658"/>
    <x v="4"/>
    <n v="800"/>
    <x v="164"/>
    <x v="4"/>
    <x v="4"/>
    <x v="36"/>
    <x v="11"/>
    <x v="43"/>
    <s v="312-800-7125"/>
    <s v="Governmental Activities"/>
    <s v="Highways &amp; Streets"/>
    <x v="5"/>
    <x v="233"/>
    <n v="0"/>
    <n v="0"/>
    <n v="0"/>
    <n v="0"/>
    <n v="0"/>
    <n v="0"/>
    <n v="0"/>
    <n v="0"/>
    <m/>
    <n v="0"/>
    <n v="0"/>
    <n v="0"/>
    <n v="4200"/>
    <n v="3429"/>
    <s v="NEW ACCOUNT. Business Oregon loan."/>
  </r>
  <r>
    <x v="659"/>
    <x v="4"/>
    <n v="800"/>
    <x v="126"/>
    <x v="4"/>
    <x v="4"/>
    <x v="36"/>
    <x v="11"/>
    <x v="44"/>
    <s v="312-800-7511"/>
    <s v="Governmental Activities"/>
    <s v="Highways &amp; Streets"/>
    <x v="5"/>
    <x v="160"/>
    <n v="0"/>
    <n v="0"/>
    <n v="0"/>
    <n v="0"/>
    <n v="0"/>
    <n v="0"/>
    <n v="0"/>
    <n v="0"/>
    <n v="0"/>
    <n v="0"/>
    <n v="0"/>
    <n v="0"/>
    <n v="0"/>
    <n v="0"/>
    <m/>
  </r>
  <r>
    <x v="660"/>
    <x v="4"/>
    <n v="800"/>
    <x v="167"/>
    <x v="4"/>
    <x v="4"/>
    <x v="36"/>
    <x v="11"/>
    <x v="44"/>
    <s v="312-800-7525"/>
    <s v="Governmental Activities"/>
    <s v="Highways &amp; Streets"/>
    <x v="5"/>
    <x v="234"/>
    <n v="0"/>
    <n v="0"/>
    <n v="0"/>
    <n v="0"/>
    <n v="0"/>
    <n v="0"/>
    <n v="0"/>
    <n v="0"/>
    <m/>
    <n v="0"/>
    <n v="0"/>
    <n v="0"/>
    <n v="2200"/>
    <n v="1746"/>
    <s v="NEW ACCOUNT. Business Oregon loan."/>
  </r>
  <r>
    <x v="661"/>
    <x v="4"/>
    <n v="900"/>
    <x v="133"/>
    <x v="4"/>
    <x v="4"/>
    <x v="37"/>
    <x v="12"/>
    <x v="45"/>
    <s v="312-900-9150"/>
    <s v="General Revenues"/>
    <s v="Transfers"/>
    <x v="1"/>
    <x v="167"/>
    <n v="4000"/>
    <n v="4000"/>
    <n v="4000"/>
    <n v="0"/>
    <n v="0"/>
    <n v="0"/>
    <n v="0"/>
    <n v="0"/>
    <n v="0"/>
    <n v="0"/>
    <n v="0"/>
    <n v="0"/>
    <n v="0"/>
    <n v="0"/>
    <m/>
  </r>
  <r>
    <x v="662"/>
    <x v="4"/>
    <n v="900"/>
    <x v="134"/>
    <x v="4"/>
    <x v="4"/>
    <x v="37"/>
    <x v="13"/>
    <x v="46"/>
    <s v="312-900-9590"/>
    <s v="Governmental Activities"/>
    <s v="Highways &amp; Streets"/>
    <x v="0"/>
    <x v="168"/>
    <n v="0"/>
    <n v="0"/>
    <n v="0"/>
    <n v="55285"/>
    <n v="55285"/>
    <n v="55285"/>
    <n v="0"/>
    <n v="0"/>
    <n v="0"/>
    <n v="0"/>
    <n v="0"/>
    <n v="0"/>
    <n v="7368"/>
    <n v="7368"/>
    <s v="Budgeted at 10% of personnel and operations costs per Res. 644."/>
  </r>
  <r>
    <x v="663"/>
    <x v="4"/>
    <n v="900"/>
    <x v="186"/>
    <x v="4"/>
    <x v="4"/>
    <x v="37"/>
    <x v="14"/>
    <x v="47"/>
    <s v="312-900-9898"/>
    <s v="Governmental Activities"/>
    <s v="Highways &amp; Streets"/>
    <x v="0"/>
    <x v="235"/>
    <n v="0"/>
    <n v="0"/>
    <n v="0"/>
    <n v="0"/>
    <n v="0"/>
    <n v="0"/>
    <n v="0"/>
    <n v="0"/>
    <n v="0"/>
    <n v="0"/>
    <n v="0"/>
    <n v="0"/>
    <n v="0"/>
    <n v="0"/>
    <m/>
  </r>
  <r>
    <x v="664"/>
    <x v="4"/>
    <n v="900"/>
    <x v="136"/>
    <x v="4"/>
    <x v="4"/>
    <x v="37"/>
    <x v="14"/>
    <x v="16"/>
    <s v="312-900-9899"/>
    <s v="Governmental Activities"/>
    <s v="None"/>
    <x v="0"/>
    <x v="170"/>
    <n v="126292"/>
    <n v="90839"/>
    <n v="67703"/>
    <n v="0"/>
    <n v="0"/>
    <n v="0"/>
    <n v="0"/>
    <n v="0"/>
    <n v="63711"/>
    <n v="0"/>
    <n v="-63711"/>
    <n v="0"/>
    <n v="44640"/>
    <n v="45865"/>
    <m/>
  </r>
  <r>
    <x v="665"/>
    <x v="5"/>
    <n v="1110"/>
    <x v="0"/>
    <x v="0"/>
    <x v="5"/>
    <x v="0"/>
    <x v="0"/>
    <x v="0"/>
    <s v="314-1110"/>
    <s v="Governmental Activities"/>
    <s v="Culture &amp; Recreation"/>
    <x v="0"/>
    <x v="0"/>
    <n v="0"/>
    <n v="0"/>
    <n v="12510"/>
    <n v="0"/>
    <n v="0"/>
    <n v="0"/>
    <n v="12214"/>
    <n v="12010"/>
    <n v="0"/>
    <n v="0"/>
    <n v="0"/>
    <n v="12214"/>
    <n v="12214"/>
    <n v="12214"/>
    <m/>
  </r>
  <r>
    <x v="666"/>
    <x v="5"/>
    <n v="1116"/>
    <x v="0"/>
    <x v="0"/>
    <x v="5"/>
    <x v="0"/>
    <x v="0"/>
    <x v="0"/>
    <s v="314-1116"/>
    <s v="Governmental Activities"/>
    <s v="Culture &amp; Recreation"/>
    <x v="0"/>
    <x v="236"/>
    <n v="19374"/>
    <n v="16392"/>
    <n v="0"/>
    <n v="0"/>
    <n v="0"/>
    <n v="0"/>
    <n v="0"/>
    <n v="0"/>
    <n v="0"/>
    <n v="0"/>
    <n v="0"/>
    <n v="0"/>
    <n v="0"/>
    <n v="0"/>
    <m/>
  </r>
  <r>
    <x v="667"/>
    <x v="5"/>
    <n v="1117"/>
    <x v="0"/>
    <x v="0"/>
    <x v="5"/>
    <x v="0"/>
    <x v="0"/>
    <x v="0"/>
    <s v="314-1117"/>
    <s v="Governmental Activities"/>
    <s v="Culture &amp; Recreation"/>
    <x v="0"/>
    <x v="237"/>
    <n v="0"/>
    <n v="0"/>
    <n v="0"/>
    <n v="0"/>
    <n v="0"/>
    <n v="0"/>
    <n v="0"/>
    <n v="0"/>
    <n v="0"/>
    <n v="0"/>
    <n v="0"/>
    <n v="0"/>
    <n v="0"/>
    <n v="0"/>
    <m/>
  </r>
  <r>
    <x v="668"/>
    <x v="5"/>
    <n v="1510"/>
    <x v="0"/>
    <x v="0"/>
    <x v="5"/>
    <x v="2"/>
    <x v="0"/>
    <x v="2"/>
    <s v="314-1510"/>
    <s v="Governmental Activities"/>
    <s v="Culture &amp; Recreation"/>
    <x v="0"/>
    <x v="5"/>
    <n v="0"/>
    <n v="0"/>
    <n v="0"/>
    <n v="0"/>
    <n v="0"/>
    <n v="0"/>
    <n v="0"/>
    <n v="0"/>
    <n v="0"/>
    <n v="0"/>
    <n v="0"/>
    <n v="0"/>
    <n v="0"/>
    <n v="0"/>
    <m/>
  </r>
  <r>
    <x v="669"/>
    <x v="5"/>
    <n v="2125"/>
    <x v="0"/>
    <x v="1"/>
    <x v="5"/>
    <x v="6"/>
    <x v="2"/>
    <x v="6"/>
    <s v="314-2125"/>
    <s v="Governmental Activities"/>
    <s v="Culture &amp; Recreation"/>
    <x v="0"/>
    <x v="19"/>
    <n v="0"/>
    <n v="0"/>
    <n v="0"/>
    <n v="0"/>
    <n v="0"/>
    <n v="0"/>
    <n v="0"/>
    <n v="0"/>
    <n v="0"/>
    <n v="0"/>
    <n v="0"/>
    <n v="0"/>
    <n v="0"/>
    <n v="0"/>
    <m/>
  </r>
  <r>
    <x v="670"/>
    <x v="5"/>
    <n v="3100"/>
    <x v="0"/>
    <x v="2"/>
    <x v="5"/>
    <x v="10"/>
    <x v="4"/>
    <x v="10"/>
    <s v="314-3100"/>
    <s v="Governmental Activities"/>
    <s v="Culture &amp; Recreation"/>
    <x v="0"/>
    <x v="31"/>
    <n v="21526"/>
    <n v="19375"/>
    <n v="16394"/>
    <n v="12352"/>
    <n v="0"/>
    <n v="0"/>
    <n v="12510"/>
    <n v="12510"/>
    <n v="12510"/>
    <n v="0"/>
    <n v="-12510"/>
    <n v="12510"/>
    <n v="10545"/>
    <n v="10545"/>
    <m/>
  </r>
  <r>
    <x v="671"/>
    <x v="5"/>
    <n v="315"/>
    <x v="3"/>
    <x v="3"/>
    <x v="5"/>
    <x v="12"/>
    <x v="5"/>
    <x v="12"/>
    <s v="314-315-4125"/>
    <s v="General Revenues"/>
    <s v="Investment Earnings"/>
    <x v="1"/>
    <x v="34"/>
    <n v="12"/>
    <n v="7"/>
    <n v="7"/>
    <n v="8"/>
    <n v="8"/>
    <n v="8"/>
    <n v="3"/>
    <n v="3"/>
    <n v="8"/>
    <n v="4"/>
    <n v="-4"/>
    <n v="8"/>
    <n v="0"/>
    <n v="0"/>
    <m/>
  </r>
  <r>
    <x v="672"/>
    <x v="5"/>
    <n v="3250"/>
    <x v="0"/>
    <x v="2"/>
    <x v="5"/>
    <x v="14"/>
    <x v="6"/>
    <x v="14"/>
    <s v="314-3250"/>
    <s v="Governmental Activities"/>
    <s v="Culture &amp; Recreation"/>
    <x v="0"/>
    <x v="40"/>
    <n v="0"/>
    <n v="0"/>
    <n v="0"/>
    <n v="0"/>
    <n v="0"/>
    <n v="0"/>
    <n v="0"/>
    <n v="0"/>
    <n v="0"/>
    <n v="0"/>
    <n v="0"/>
    <n v="0"/>
    <n v="0"/>
    <n v="0"/>
    <m/>
  </r>
  <r>
    <x v="673"/>
    <x v="5"/>
    <n v="3300"/>
    <x v="0"/>
    <x v="2"/>
    <x v="5"/>
    <x v="16"/>
    <x v="7"/>
    <x v="16"/>
    <s v="314-3300"/>
    <s v="Governmental Activities"/>
    <s v="Culture &amp; Recreation"/>
    <x v="0"/>
    <x v="49"/>
    <n v="0"/>
    <n v="0"/>
    <n v="0"/>
    <n v="0"/>
    <n v="0"/>
    <n v="0"/>
    <n v="0"/>
    <n v="0"/>
    <n v="0"/>
    <n v="0"/>
    <n v="0"/>
    <n v="0"/>
    <n v="0"/>
    <n v="0"/>
    <m/>
  </r>
  <r>
    <x v="674"/>
    <x v="5"/>
    <n v="370"/>
    <x v="39"/>
    <x v="3"/>
    <x v="5"/>
    <x v="24"/>
    <x v="5"/>
    <x v="23"/>
    <s v="314-370-4824"/>
    <s v="Governmental Activities"/>
    <s v="Culture &amp; Recreation"/>
    <x v="2"/>
    <x v="238"/>
    <n v="0"/>
    <n v="0"/>
    <n v="280"/>
    <n v="50"/>
    <n v="50"/>
    <n v="50"/>
    <n v="0"/>
    <n v="0"/>
    <n v="50"/>
    <n v="0"/>
    <n v="-50"/>
    <n v="50"/>
    <n v="0"/>
    <n v="0"/>
    <m/>
  </r>
  <r>
    <x v="675"/>
    <x v="5"/>
    <n v="370"/>
    <x v="41"/>
    <x v="3"/>
    <x v="5"/>
    <x v="24"/>
    <x v="5"/>
    <x v="23"/>
    <s v="314-370-4849"/>
    <s v="General Revenues"/>
    <s v="Gain (Loss) Assets"/>
    <x v="1"/>
    <x v="76"/>
    <n v="0"/>
    <n v="0"/>
    <n v="0"/>
    <n v="0"/>
    <n v="0"/>
    <n v="0"/>
    <n v="0"/>
    <n v="0"/>
    <n v="0"/>
    <n v="0"/>
    <n v="0"/>
    <n v="0"/>
    <n v="0"/>
    <n v="0"/>
    <m/>
  </r>
  <r>
    <x v="676"/>
    <x v="5"/>
    <n v="380"/>
    <x v="187"/>
    <x v="3"/>
    <x v="5"/>
    <x v="25"/>
    <x v="5"/>
    <x v="24"/>
    <s v="314-380-4861"/>
    <s v="Governmental Activities"/>
    <s v="Culture &amp; Recreation"/>
    <x v="4"/>
    <x v="239"/>
    <n v="2215"/>
    <n v="1980"/>
    <n v="1675"/>
    <n v="3000"/>
    <n v="3000"/>
    <n v="3000"/>
    <n v="0"/>
    <n v="0"/>
    <n v="3000"/>
    <n v="0"/>
    <n v="-3000"/>
    <n v="3000"/>
    <n v="0"/>
    <n v="0"/>
    <m/>
  </r>
  <r>
    <x v="677"/>
    <x v="5"/>
    <n v="380"/>
    <x v="188"/>
    <x v="3"/>
    <x v="5"/>
    <x v="25"/>
    <x v="5"/>
    <x v="24"/>
    <s v="314-380-4862"/>
    <s v="Governmental Activities"/>
    <s v="Culture &amp; Recreation"/>
    <x v="4"/>
    <x v="240"/>
    <n v="570"/>
    <n v="1200"/>
    <n v="590"/>
    <n v="1200"/>
    <n v="1200"/>
    <n v="1200"/>
    <n v="0"/>
    <n v="0"/>
    <n v="1200"/>
    <n v="0"/>
    <n v="-1200"/>
    <n v="1200"/>
    <n v="0"/>
    <n v="0"/>
    <m/>
  </r>
  <r>
    <x v="678"/>
    <x v="5"/>
    <n v="380"/>
    <x v="189"/>
    <x v="3"/>
    <x v="5"/>
    <x v="25"/>
    <x v="5"/>
    <x v="24"/>
    <s v="314-380-4863"/>
    <s v="Governmental Activities"/>
    <s v="Culture &amp; Recreation"/>
    <x v="4"/>
    <x v="241"/>
    <n v="0"/>
    <n v="0"/>
    <n v="0"/>
    <n v="0"/>
    <n v="0"/>
    <n v="0"/>
    <n v="0"/>
    <n v="0"/>
    <n v="0"/>
    <n v="0"/>
    <n v="0"/>
    <n v="0"/>
    <n v="0"/>
    <n v="0"/>
    <m/>
  </r>
  <r>
    <x v="679"/>
    <x v="5"/>
    <n v="380"/>
    <x v="190"/>
    <x v="3"/>
    <x v="5"/>
    <x v="25"/>
    <x v="5"/>
    <x v="24"/>
    <s v="314-380-4864"/>
    <s v="Governmental Activities"/>
    <s v="Culture &amp; Recreation"/>
    <x v="4"/>
    <x v="242"/>
    <n v="220"/>
    <n v="1300"/>
    <n v="1590"/>
    <n v="1500"/>
    <n v="1500"/>
    <n v="1500"/>
    <n v="150"/>
    <n v="170"/>
    <n v="1500"/>
    <n v="182"/>
    <n v="-1318"/>
    <n v="1500"/>
    <n v="0"/>
    <n v="0"/>
    <m/>
  </r>
  <r>
    <x v="680"/>
    <x v="5"/>
    <n v="380"/>
    <x v="191"/>
    <x v="3"/>
    <x v="5"/>
    <x v="25"/>
    <x v="5"/>
    <x v="24"/>
    <s v="314-380-4866"/>
    <s v="Governmental Activities"/>
    <s v="Culture &amp; Recreation"/>
    <x v="4"/>
    <x v="243"/>
    <n v="1386"/>
    <n v="3280"/>
    <n v="3373"/>
    <n v="4000"/>
    <n v="4000"/>
    <n v="4000"/>
    <n v="1846"/>
    <n v="1846"/>
    <n v="4000"/>
    <n v="1971"/>
    <n v="-2029"/>
    <n v="4000"/>
    <n v="4000"/>
    <n v="4000"/>
    <m/>
  </r>
  <r>
    <x v="681"/>
    <x v="5"/>
    <n v="380"/>
    <x v="192"/>
    <x v="3"/>
    <x v="5"/>
    <x v="25"/>
    <x v="5"/>
    <x v="24"/>
    <s v="314-380-4868"/>
    <s v="Governmental Activities"/>
    <s v="Culture &amp; Recreation"/>
    <x v="4"/>
    <x v="244"/>
    <n v="2670"/>
    <n v="1480"/>
    <n v="1545"/>
    <n v="2750"/>
    <n v="2750"/>
    <n v="2750"/>
    <n v="0"/>
    <n v="0"/>
    <n v="2750"/>
    <n v="0"/>
    <n v="-2750"/>
    <n v="2750"/>
    <n v="0"/>
    <n v="0"/>
    <m/>
  </r>
  <r>
    <x v="682"/>
    <x v="5"/>
    <n v="380"/>
    <x v="193"/>
    <x v="3"/>
    <x v="5"/>
    <x v="25"/>
    <x v="5"/>
    <x v="24"/>
    <s v="314-380-4870"/>
    <s v="Governmental Activities"/>
    <s v="Culture &amp; Recreation"/>
    <x v="4"/>
    <x v="245"/>
    <n v="1750"/>
    <n v="1500"/>
    <n v="750"/>
    <n v="4000"/>
    <n v="4000"/>
    <n v="4000"/>
    <n v="0"/>
    <n v="0"/>
    <n v="4000"/>
    <n v="0"/>
    <n v="-4000"/>
    <n v="4000"/>
    <n v="0"/>
    <n v="0"/>
    <m/>
  </r>
  <r>
    <x v="683"/>
    <x v="5"/>
    <n v="380"/>
    <x v="194"/>
    <x v="3"/>
    <x v="5"/>
    <x v="25"/>
    <x v="5"/>
    <x v="24"/>
    <s v="314-380-4872"/>
    <s v="Governmental Activities"/>
    <s v="Culture &amp; Recreation"/>
    <x v="4"/>
    <x v="246"/>
    <n v="0"/>
    <n v="194"/>
    <n v="0"/>
    <n v="225"/>
    <n v="225"/>
    <n v="225"/>
    <n v="0"/>
    <n v="0"/>
    <n v="225"/>
    <n v="0"/>
    <n v="-225"/>
    <n v="225"/>
    <n v="0"/>
    <n v="0"/>
    <m/>
  </r>
  <r>
    <x v="684"/>
    <x v="5"/>
    <n v="380"/>
    <x v="195"/>
    <x v="3"/>
    <x v="5"/>
    <x v="25"/>
    <x v="5"/>
    <x v="24"/>
    <s v="314-380-4874"/>
    <s v="Governmental Activities"/>
    <s v="Culture &amp; Recreation"/>
    <x v="4"/>
    <x v="247"/>
    <n v="0"/>
    <n v="0"/>
    <n v="0"/>
    <n v="0"/>
    <n v="0"/>
    <n v="0"/>
    <n v="0"/>
    <n v="0"/>
    <n v="0"/>
    <n v="0"/>
    <n v="0"/>
    <n v="0"/>
    <n v="0"/>
    <n v="0"/>
    <m/>
  </r>
  <r>
    <x v="685"/>
    <x v="5"/>
    <n v="380"/>
    <x v="196"/>
    <x v="3"/>
    <x v="5"/>
    <x v="25"/>
    <x v="5"/>
    <x v="24"/>
    <s v="314-380-4876"/>
    <s v="Governmental Activities"/>
    <s v="Culture &amp; Recreation"/>
    <x v="4"/>
    <x v="248"/>
    <n v="0"/>
    <n v="595"/>
    <n v="0"/>
    <n v="1000"/>
    <n v="1000"/>
    <n v="1000"/>
    <n v="0"/>
    <n v="0"/>
    <n v="1000"/>
    <n v="0"/>
    <n v="-1000"/>
    <n v="1000"/>
    <n v="0"/>
    <n v="0"/>
    <m/>
  </r>
  <r>
    <x v="686"/>
    <x v="5"/>
    <n v="380"/>
    <x v="197"/>
    <x v="3"/>
    <x v="5"/>
    <x v="25"/>
    <x v="5"/>
    <x v="24"/>
    <s v="314-380-4878"/>
    <s v="Governmental Activities"/>
    <s v="Culture &amp; Recreation"/>
    <x v="4"/>
    <x v="249"/>
    <n v="430"/>
    <n v="4067"/>
    <n v="3445"/>
    <n v="4250"/>
    <n v="4250"/>
    <n v="4250"/>
    <n v="35"/>
    <n v="35"/>
    <n v="4250"/>
    <n v="38"/>
    <n v="-4212"/>
    <n v="4250"/>
    <n v="0"/>
    <n v="0"/>
    <m/>
  </r>
  <r>
    <x v="687"/>
    <x v="5"/>
    <n v="380"/>
    <x v="198"/>
    <x v="3"/>
    <x v="5"/>
    <x v="25"/>
    <x v="5"/>
    <x v="24"/>
    <s v="314-380-4880"/>
    <s v="Governmental Activities"/>
    <s v="Culture &amp; Recreation"/>
    <x v="4"/>
    <x v="250"/>
    <n v="200"/>
    <n v="440"/>
    <n v="200"/>
    <n v="450"/>
    <n v="450"/>
    <n v="450"/>
    <n v="0"/>
    <n v="0"/>
    <n v="450"/>
    <n v="0"/>
    <n v="-450"/>
    <n v="450"/>
    <n v="0"/>
    <n v="0"/>
    <m/>
  </r>
  <r>
    <x v="688"/>
    <x v="5"/>
    <n v="380"/>
    <x v="199"/>
    <x v="3"/>
    <x v="5"/>
    <x v="25"/>
    <x v="5"/>
    <x v="24"/>
    <s v="314-380-4882"/>
    <s v="Governmental Activities"/>
    <s v="Culture &amp; Recreation"/>
    <x v="4"/>
    <x v="251"/>
    <n v="0"/>
    <n v="100"/>
    <n v="145"/>
    <n v="175"/>
    <n v="175"/>
    <n v="175"/>
    <n v="0"/>
    <n v="0"/>
    <n v="175"/>
    <n v="0"/>
    <n v="-175"/>
    <n v="175"/>
    <n v="0"/>
    <n v="0"/>
    <m/>
  </r>
  <r>
    <x v="689"/>
    <x v="5"/>
    <n v="380"/>
    <x v="200"/>
    <x v="3"/>
    <x v="5"/>
    <x v="25"/>
    <x v="5"/>
    <x v="24"/>
    <s v="314-380-4884"/>
    <s v="Governmental Activities"/>
    <s v="Culture &amp; Recreation"/>
    <x v="4"/>
    <x v="252"/>
    <n v="0"/>
    <n v="796"/>
    <n v="726"/>
    <n v="1000"/>
    <n v="1000"/>
    <n v="1000"/>
    <n v="0"/>
    <n v="0"/>
    <n v="1000"/>
    <n v="0"/>
    <n v="-1000"/>
    <n v="1000"/>
    <n v="0"/>
    <n v="0"/>
    <m/>
  </r>
  <r>
    <x v="690"/>
    <x v="5"/>
    <n v="380"/>
    <x v="201"/>
    <x v="3"/>
    <x v="5"/>
    <x v="25"/>
    <x v="5"/>
    <x v="24"/>
    <s v="314-380-4886"/>
    <s v="Governmental Activities"/>
    <s v="Culture &amp; Recreation"/>
    <x v="4"/>
    <x v="253"/>
    <n v="0"/>
    <n v="0"/>
    <n v="124"/>
    <n v="150"/>
    <n v="150"/>
    <n v="150"/>
    <n v="0"/>
    <n v="0"/>
    <n v="150"/>
    <n v="0"/>
    <n v="-150"/>
    <n v="150"/>
    <n v="0"/>
    <n v="0"/>
    <m/>
  </r>
  <r>
    <x v="691"/>
    <x v="5"/>
    <n v="380"/>
    <x v="202"/>
    <x v="3"/>
    <x v="5"/>
    <x v="25"/>
    <x v="5"/>
    <x v="24"/>
    <s v="314-380-4888"/>
    <s v="Governmental Activities"/>
    <s v="Culture &amp; Recreation"/>
    <x v="4"/>
    <x v="254"/>
    <n v="0"/>
    <n v="60"/>
    <n v="0"/>
    <n v="0"/>
    <n v="0"/>
    <n v="0"/>
    <n v="0"/>
    <n v="0"/>
    <n v="0"/>
    <n v="0"/>
    <n v="0"/>
    <n v="0"/>
    <n v="0"/>
    <n v="0"/>
    <m/>
  </r>
  <r>
    <x v="692"/>
    <x v="5"/>
    <n v="380"/>
    <x v="203"/>
    <x v="3"/>
    <x v="5"/>
    <x v="25"/>
    <x v="5"/>
    <x v="24"/>
    <s v="314-380-4889"/>
    <s v="Governmental Activities"/>
    <s v="Culture &amp; Recreation"/>
    <x v="4"/>
    <x v="255"/>
    <n v="11365"/>
    <n v="0"/>
    <n v="0"/>
    <n v="0"/>
    <n v="0"/>
    <n v="0"/>
    <n v="0"/>
    <n v="0"/>
    <n v="0"/>
    <n v="0"/>
    <n v="0"/>
    <n v="0"/>
    <n v="0"/>
    <n v="0"/>
    <m/>
  </r>
  <r>
    <x v="693"/>
    <x v="5"/>
    <n v="385"/>
    <x v="45"/>
    <x v="3"/>
    <x v="5"/>
    <x v="26"/>
    <x v="5"/>
    <x v="25"/>
    <s v="314-385-4895"/>
    <s v="General Revenues"/>
    <s v="Miscellaneous"/>
    <x v="1"/>
    <x v="80"/>
    <n v="0"/>
    <n v="328"/>
    <n v="101"/>
    <n v="75"/>
    <n v="75"/>
    <n v="75"/>
    <n v="0"/>
    <n v="0"/>
    <n v="75"/>
    <n v="0"/>
    <n v="-75"/>
    <n v="75"/>
    <n v="0"/>
    <n v="0"/>
    <m/>
  </r>
  <r>
    <x v="694"/>
    <x v="5"/>
    <n v="490"/>
    <x v="50"/>
    <x v="4"/>
    <x v="5"/>
    <x v="28"/>
    <x v="8"/>
    <x v="27"/>
    <s v="314-490-5110"/>
    <s v="Governmental Activities"/>
    <s v="Culture &amp; Recreation"/>
    <x v="5"/>
    <x v="85"/>
    <n v="0"/>
    <n v="0"/>
    <n v="0"/>
    <n v="0"/>
    <n v="0"/>
    <n v="0"/>
    <n v="0"/>
    <n v="0"/>
    <n v="0"/>
    <n v="0"/>
    <n v="0"/>
    <n v="6530"/>
    <n v="0"/>
    <n v="0"/>
    <m/>
  </r>
  <r>
    <x v="695"/>
    <x v="5"/>
    <n v="490"/>
    <x v="105"/>
    <x v="4"/>
    <x v="5"/>
    <x v="38"/>
    <x v="9"/>
    <x v="31"/>
    <s v="314-490-6118"/>
    <s v="Governmental Activities"/>
    <s v="Culture &amp; Recreation"/>
    <x v="5"/>
    <x v="138"/>
    <n v="0"/>
    <n v="0"/>
    <n v="1220"/>
    <n v="1750"/>
    <n v="1750"/>
    <n v="1750"/>
    <n v="0"/>
    <n v="0"/>
    <n v="1750"/>
    <n v="0"/>
    <n v="-1750"/>
    <n v="1750"/>
    <n v="0"/>
    <n v="0"/>
    <m/>
  </r>
  <r>
    <x v="696"/>
    <x v="5"/>
    <n v="490"/>
    <x v="68"/>
    <x v="4"/>
    <x v="5"/>
    <x v="38"/>
    <x v="9"/>
    <x v="31"/>
    <s v="314-490-6122"/>
    <s v="Governmental Activities"/>
    <s v="Culture &amp; Recreation"/>
    <x v="5"/>
    <x v="103"/>
    <n v="84"/>
    <n v="131"/>
    <n v="442"/>
    <n v="473"/>
    <n v="473"/>
    <n v="473"/>
    <n v="212"/>
    <n v="630"/>
    <n v="473"/>
    <n v="673"/>
    <n v="200"/>
    <n v="473"/>
    <n v="500"/>
    <n v="500"/>
    <m/>
  </r>
  <r>
    <x v="697"/>
    <x v="5"/>
    <n v="490"/>
    <x v="74"/>
    <x v="4"/>
    <x v="5"/>
    <x v="38"/>
    <x v="9"/>
    <x v="32"/>
    <s v="314-490-6220"/>
    <s v="Governmental Activities"/>
    <s v="Culture &amp; Recreation"/>
    <x v="5"/>
    <x v="109"/>
    <n v="0"/>
    <n v="1079"/>
    <n v="0"/>
    <n v="1000"/>
    <n v="1000"/>
    <n v="1000"/>
    <n v="0"/>
    <n v="0"/>
    <n v="1000"/>
    <n v="0"/>
    <n v="-1000"/>
    <n v="1000"/>
    <n v="0"/>
    <n v="0"/>
    <m/>
  </r>
  <r>
    <x v="698"/>
    <x v="5"/>
    <n v="490"/>
    <x v="113"/>
    <x v="4"/>
    <x v="5"/>
    <x v="38"/>
    <x v="9"/>
    <x v="32"/>
    <s v="314-490-6224"/>
    <s v="Governmental Activities"/>
    <s v="Culture &amp; Recreation"/>
    <x v="5"/>
    <x v="256"/>
    <n v="169"/>
    <n v="535"/>
    <n v="1376"/>
    <n v="1500"/>
    <n v="1500"/>
    <n v="1500"/>
    <n v="0"/>
    <n v="0"/>
    <n v="1500"/>
    <n v="0"/>
    <n v="-1500"/>
    <n v="1500"/>
    <n v="0"/>
    <n v="0"/>
    <m/>
  </r>
  <r>
    <x v="699"/>
    <x v="5"/>
    <n v="490"/>
    <x v="76"/>
    <x v="4"/>
    <x v="5"/>
    <x v="38"/>
    <x v="9"/>
    <x v="32"/>
    <s v="314-490-6226"/>
    <s v="Governmental Activities"/>
    <s v="Culture &amp; Recreation"/>
    <x v="5"/>
    <x v="111"/>
    <n v="30"/>
    <n v="0"/>
    <n v="0"/>
    <n v="50"/>
    <n v="50"/>
    <n v="50"/>
    <n v="0"/>
    <n v="0"/>
    <n v="50"/>
    <n v="0"/>
    <n v="-50"/>
    <n v="50"/>
    <n v="0"/>
    <n v="0"/>
    <m/>
  </r>
  <r>
    <x v="700"/>
    <x v="5"/>
    <n v="490"/>
    <x v="80"/>
    <x v="4"/>
    <x v="5"/>
    <x v="38"/>
    <x v="9"/>
    <x v="32"/>
    <s v="314-490-6238"/>
    <s v="Governmental Activities"/>
    <s v="Culture &amp; Recreation"/>
    <x v="5"/>
    <x v="115"/>
    <n v="0"/>
    <n v="0"/>
    <n v="26"/>
    <n v="75"/>
    <n v="75"/>
    <n v="75"/>
    <n v="1"/>
    <n v="1"/>
    <n v="75"/>
    <n v="2"/>
    <n v="-73"/>
    <n v="75"/>
    <n v="0"/>
    <n v="0"/>
    <m/>
  </r>
  <r>
    <x v="701"/>
    <x v="5"/>
    <n v="490"/>
    <x v="82"/>
    <x v="4"/>
    <x v="5"/>
    <x v="38"/>
    <x v="9"/>
    <x v="32"/>
    <s v="314-490-6290"/>
    <s v="Governmental Activities"/>
    <s v="Culture &amp; Recreation"/>
    <x v="5"/>
    <x v="117"/>
    <n v="32"/>
    <n v="2241"/>
    <n v="2290"/>
    <n v="2000"/>
    <n v="2000"/>
    <n v="2000"/>
    <n v="10"/>
    <n v="10"/>
    <n v="2000"/>
    <n v="11"/>
    <n v="-1989"/>
    <n v="2000"/>
    <n v="0"/>
    <n v="0"/>
    <m/>
  </r>
  <r>
    <x v="702"/>
    <x v="5"/>
    <n v="490"/>
    <x v="90"/>
    <x v="4"/>
    <x v="5"/>
    <x v="38"/>
    <x v="9"/>
    <x v="34"/>
    <s v="314-490-6440"/>
    <s v="Governmental Activities"/>
    <s v="Culture &amp; Recreation"/>
    <x v="5"/>
    <x v="125"/>
    <n v="65"/>
    <n v="144"/>
    <n v="0"/>
    <n v="250"/>
    <n v="250"/>
    <n v="250"/>
    <n v="0"/>
    <n v="0"/>
    <n v="250"/>
    <n v="0"/>
    <n v="-250"/>
    <n v="250"/>
    <n v="0"/>
    <n v="0"/>
    <m/>
  </r>
  <r>
    <x v="703"/>
    <x v="5"/>
    <n v="490"/>
    <x v="91"/>
    <x v="4"/>
    <x v="5"/>
    <x v="38"/>
    <x v="9"/>
    <x v="34"/>
    <s v="314-490-6445"/>
    <s v="Governmental Activities"/>
    <s v="Culture &amp; Recreation"/>
    <x v="5"/>
    <x v="126"/>
    <n v="0"/>
    <n v="812"/>
    <n v="0"/>
    <n v="1150"/>
    <n v="1150"/>
    <n v="1150"/>
    <n v="0"/>
    <n v="0"/>
    <n v="1150"/>
    <n v="0"/>
    <n v="-1150"/>
    <n v="1150"/>
    <n v="0"/>
    <n v="0"/>
    <m/>
  </r>
  <r>
    <x v="704"/>
    <x v="5"/>
    <n v="490"/>
    <x v="204"/>
    <x v="4"/>
    <x v="5"/>
    <x v="38"/>
    <x v="9"/>
    <x v="36"/>
    <s v="314-490-6705"/>
    <s v="Governmental Activities"/>
    <s v="Culture &amp; Recreation"/>
    <x v="5"/>
    <x v="257"/>
    <n v="280"/>
    <n v="940"/>
    <n v="995"/>
    <n v="1250"/>
    <n v="1250"/>
    <n v="1250"/>
    <n v="720"/>
    <n v="880"/>
    <n v="1250"/>
    <n v="940"/>
    <n v="-310"/>
    <n v="1250"/>
    <n v="1250"/>
    <n v="1250"/>
    <m/>
  </r>
  <r>
    <x v="705"/>
    <x v="5"/>
    <n v="490"/>
    <x v="205"/>
    <x v="4"/>
    <x v="5"/>
    <x v="38"/>
    <x v="9"/>
    <x v="36"/>
    <s v="314-490-6714"/>
    <s v="Governmental Activities"/>
    <s v="Culture &amp; Recreation"/>
    <x v="5"/>
    <x v="258"/>
    <n v="20683"/>
    <n v="140"/>
    <n v="0"/>
    <n v="0"/>
    <n v="0"/>
    <n v="0"/>
    <n v="0"/>
    <n v="0"/>
    <n v="0"/>
    <n v="0"/>
    <n v="0"/>
    <n v="0"/>
    <n v="0"/>
    <n v="0"/>
    <m/>
  </r>
  <r>
    <x v="706"/>
    <x v="5"/>
    <n v="490"/>
    <x v="206"/>
    <x v="4"/>
    <x v="5"/>
    <x v="38"/>
    <x v="9"/>
    <x v="50"/>
    <s v="314-490-6810"/>
    <s v="Governmental Activities"/>
    <s v="Culture &amp; Recreation"/>
    <x v="5"/>
    <x v="259"/>
    <n v="10"/>
    <n v="121"/>
    <n v="38"/>
    <n v="750"/>
    <n v="750"/>
    <n v="750"/>
    <n v="0"/>
    <n v="0"/>
    <n v="750"/>
    <n v="0"/>
    <n v="-750"/>
    <n v="750"/>
    <n v="0"/>
    <n v="0"/>
    <m/>
  </r>
  <r>
    <x v="707"/>
    <x v="5"/>
    <n v="490"/>
    <x v="207"/>
    <x v="4"/>
    <x v="5"/>
    <x v="38"/>
    <x v="9"/>
    <x v="50"/>
    <s v="314-490-6812"/>
    <s v="Governmental Activities"/>
    <s v="Culture &amp; Recreation"/>
    <x v="5"/>
    <x v="260"/>
    <n v="0"/>
    <n v="40"/>
    <n v="150"/>
    <n v="175"/>
    <n v="175"/>
    <n v="175"/>
    <n v="0"/>
    <n v="0"/>
    <n v="175"/>
    <n v="0"/>
    <n v="-175"/>
    <n v="175"/>
    <n v="0"/>
    <n v="0"/>
    <m/>
  </r>
  <r>
    <x v="708"/>
    <x v="5"/>
    <n v="490"/>
    <x v="208"/>
    <x v="4"/>
    <x v="5"/>
    <x v="38"/>
    <x v="9"/>
    <x v="50"/>
    <s v="314-490-6813"/>
    <s v="Governmental Activities"/>
    <s v="Culture &amp; Recreation"/>
    <x v="5"/>
    <x v="241"/>
    <n v="0"/>
    <n v="0"/>
    <n v="0"/>
    <n v="0"/>
    <n v="0"/>
    <n v="0"/>
    <n v="0"/>
    <n v="0"/>
    <n v="0"/>
    <n v="0"/>
    <n v="0"/>
    <n v="0"/>
    <n v="0"/>
    <n v="0"/>
    <m/>
  </r>
  <r>
    <x v="709"/>
    <x v="5"/>
    <n v="490"/>
    <x v="209"/>
    <x v="4"/>
    <x v="5"/>
    <x v="38"/>
    <x v="9"/>
    <x v="50"/>
    <s v="314-490-6814"/>
    <s v="Governmental Activities"/>
    <s v="Culture &amp; Recreation"/>
    <x v="5"/>
    <x v="261"/>
    <n v="434"/>
    <n v="1143"/>
    <n v="486"/>
    <n v="825"/>
    <n v="825"/>
    <n v="825"/>
    <n v="0"/>
    <n v="0"/>
    <n v="825"/>
    <n v="0"/>
    <n v="-825"/>
    <n v="825"/>
    <n v="0"/>
    <n v="0"/>
    <m/>
  </r>
  <r>
    <x v="710"/>
    <x v="5"/>
    <n v="490"/>
    <x v="210"/>
    <x v="4"/>
    <x v="5"/>
    <x v="38"/>
    <x v="9"/>
    <x v="50"/>
    <s v="314-490-6816"/>
    <s v="Governmental Activities"/>
    <s v="Culture &amp; Recreation"/>
    <x v="5"/>
    <x v="262"/>
    <n v="498"/>
    <n v="3726"/>
    <n v="3040"/>
    <n v="4000"/>
    <n v="4000"/>
    <n v="4000"/>
    <n v="1500"/>
    <n v="1500"/>
    <n v="4000"/>
    <n v="1601"/>
    <n v="-2399"/>
    <n v="4000"/>
    <n v="4000"/>
    <n v="4000"/>
    <m/>
  </r>
  <r>
    <x v="711"/>
    <x v="5"/>
    <n v="490"/>
    <x v="211"/>
    <x v="4"/>
    <x v="5"/>
    <x v="38"/>
    <x v="9"/>
    <x v="50"/>
    <s v="314-490-6820"/>
    <s v="Governmental Activities"/>
    <s v="Culture &amp; Recreation"/>
    <x v="5"/>
    <x v="263"/>
    <n v="0"/>
    <n v="51"/>
    <n v="0"/>
    <n v="50"/>
    <n v="50"/>
    <n v="50"/>
    <n v="0"/>
    <n v="0"/>
    <n v="50"/>
    <n v="0"/>
    <n v="-50"/>
    <n v="50"/>
    <n v="0"/>
    <n v="0"/>
    <m/>
  </r>
  <r>
    <x v="712"/>
    <x v="5"/>
    <n v="490"/>
    <x v="212"/>
    <x v="4"/>
    <x v="5"/>
    <x v="38"/>
    <x v="9"/>
    <x v="50"/>
    <s v="314-490-6822"/>
    <s v="Governmental Activities"/>
    <s v="Culture &amp; Recreation"/>
    <x v="5"/>
    <x v="264"/>
    <n v="0"/>
    <n v="187"/>
    <n v="0"/>
    <n v="0"/>
    <n v="0"/>
    <n v="0"/>
    <n v="0"/>
    <n v="0"/>
    <n v="0"/>
    <n v="0"/>
    <n v="0"/>
    <n v="0"/>
    <n v="0"/>
    <n v="0"/>
    <m/>
  </r>
  <r>
    <x v="713"/>
    <x v="5"/>
    <n v="490"/>
    <x v="213"/>
    <x v="4"/>
    <x v="5"/>
    <x v="38"/>
    <x v="9"/>
    <x v="50"/>
    <s v="314-490-6850"/>
    <s v="Governmental Activities"/>
    <s v="Culture &amp; Recreation"/>
    <x v="5"/>
    <x v="265"/>
    <n v="185"/>
    <n v="495"/>
    <n v="0"/>
    <n v="600"/>
    <n v="600"/>
    <n v="600"/>
    <n v="0"/>
    <n v="0"/>
    <n v="600"/>
    <n v="0"/>
    <n v="-600"/>
    <n v="600"/>
    <n v="0"/>
    <n v="0"/>
    <m/>
  </r>
  <r>
    <x v="714"/>
    <x v="5"/>
    <n v="490"/>
    <x v="214"/>
    <x v="4"/>
    <x v="5"/>
    <x v="38"/>
    <x v="9"/>
    <x v="50"/>
    <s v="314-490-6852"/>
    <s v="Governmental Activities"/>
    <s v="Culture &amp; Recreation"/>
    <x v="5"/>
    <x v="266"/>
    <n v="500"/>
    <n v="3555"/>
    <n v="3748"/>
    <n v="4000"/>
    <n v="4000"/>
    <n v="4000"/>
    <n v="0"/>
    <n v="0"/>
    <n v="4000"/>
    <n v="0"/>
    <n v="-4000"/>
    <n v="4000"/>
    <n v="1000"/>
    <n v="1000"/>
    <m/>
  </r>
  <r>
    <x v="715"/>
    <x v="5"/>
    <n v="490"/>
    <x v="215"/>
    <x v="4"/>
    <x v="5"/>
    <x v="38"/>
    <x v="9"/>
    <x v="50"/>
    <s v="314-490-6854"/>
    <s v="Governmental Activities"/>
    <s v="Culture &amp; Recreation"/>
    <x v="5"/>
    <x v="267"/>
    <n v="0"/>
    <n v="500"/>
    <n v="200"/>
    <n v="450"/>
    <n v="450"/>
    <n v="450"/>
    <n v="0"/>
    <n v="0"/>
    <n v="450"/>
    <n v="0"/>
    <n v="-450"/>
    <n v="450"/>
    <n v="0"/>
    <n v="0"/>
    <m/>
  </r>
  <r>
    <x v="716"/>
    <x v="5"/>
    <n v="490"/>
    <x v="216"/>
    <x v="4"/>
    <x v="5"/>
    <x v="38"/>
    <x v="9"/>
    <x v="50"/>
    <s v="314-490-6856"/>
    <s v="Governmental Activities"/>
    <s v="Culture &amp; Recreation"/>
    <x v="5"/>
    <x v="268"/>
    <n v="0"/>
    <n v="0"/>
    <n v="0"/>
    <n v="50"/>
    <n v="50"/>
    <n v="50"/>
    <n v="0"/>
    <n v="0"/>
    <n v="50"/>
    <n v="0"/>
    <n v="-50"/>
    <n v="50"/>
    <n v="0"/>
    <n v="0"/>
    <m/>
  </r>
  <r>
    <x v="717"/>
    <x v="5"/>
    <n v="490"/>
    <x v="217"/>
    <x v="4"/>
    <x v="5"/>
    <x v="38"/>
    <x v="9"/>
    <x v="50"/>
    <s v="314-490-6858"/>
    <s v="Governmental Activities"/>
    <s v="Culture &amp; Recreation"/>
    <x v="5"/>
    <x v="269"/>
    <n v="0"/>
    <n v="590"/>
    <n v="380"/>
    <n v="1000"/>
    <n v="1000"/>
    <n v="1000"/>
    <n v="0"/>
    <n v="0"/>
    <n v="1000"/>
    <n v="0"/>
    <n v="-1000"/>
    <n v="1000"/>
    <n v="0"/>
    <n v="0"/>
    <m/>
  </r>
  <r>
    <x v="718"/>
    <x v="5"/>
    <n v="490"/>
    <x v="218"/>
    <x v="4"/>
    <x v="5"/>
    <x v="38"/>
    <x v="9"/>
    <x v="50"/>
    <s v="314-490-6860"/>
    <s v="Governmental Activities"/>
    <s v="Culture &amp; Recreation"/>
    <x v="5"/>
    <x v="270"/>
    <n v="0"/>
    <n v="0"/>
    <n v="284"/>
    <n v="300"/>
    <n v="300"/>
    <n v="300"/>
    <n v="0"/>
    <n v="0"/>
    <n v="300"/>
    <n v="0"/>
    <n v="-300"/>
    <n v="300"/>
    <n v="0"/>
    <n v="0"/>
    <m/>
  </r>
  <r>
    <x v="719"/>
    <x v="5"/>
    <n v="490"/>
    <x v="219"/>
    <x v="4"/>
    <x v="5"/>
    <x v="38"/>
    <x v="9"/>
    <x v="50"/>
    <s v="314-490-6862"/>
    <s v="Governmental Activities"/>
    <s v="Culture &amp; Recreation"/>
    <x v="5"/>
    <x v="271"/>
    <n v="0"/>
    <n v="100"/>
    <n v="0"/>
    <n v="100"/>
    <n v="100"/>
    <n v="100"/>
    <n v="0"/>
    <n v="0"/>
    <n v="100"/>
    <n v="0"/>
    <n v="-100"/>
    <n v="100"/>
    <n v="0"/>
    <n v="0"/>
    <m/>
  </r>
  <r>
    <x v="720"/>
    <x v="5"/>
    <n v="490"/>
    <x v="220"/>
    <x v="4"/>
    <x v="5"/>
    <x v="38"/>
    <x v="9"/>
    <x v="50"/>
    <s v="314-490-6864"/>
    <s v="Governmental Activities"/>
    <s v="Culture &amp; Recreation"/>
    <x v="5"/>
    <x v="272"/>
    <n v="0"/>
    <n v="3780"/>
    <n v="3760"/>
    <n v="4000"/>
    <n v="4000"/>
    <n v="4000"/>
    <n v="0"/>
    <n v="0"/>
    <n v="4000"/>
    <n v="0"/>
    <n v="-4000"/>
    <n v="4000"/>
    <n v="0"/>
    <n v="0"/>
    <m/>
  </r>
  <r>
    <x v="721"/>
    <x v="5"/>
    <n v="900"/>
    <x v="221"/>
    <x v="4"/>
    <x v="5"/>
    <x v="37"/>
    <x v="12"/>
    <x v="45"/>
    <s v="314-900-9110"/>
    <s v="General Revenues"/>
    <s v="Transfers"/>
    <x v="1"/>
    <x v="273"/>
    <n v="0"/>
    <n v="0"/>
    <n v="0"/>
    <n v="0"/>
    <n v="0"/>
    <n v="0"/>
    <n v="0"/>
    <n v="0"/>
    <n v="0"/>
    <n v="0"/>
    <n v="0"/>
    <n v="0"/>
    <n v="0"/>
    <n v="0"/>
    <m/>
  </r>
  <r>
    <x v="722"/>
    <x v="5"/>
    <n v="900"/>
    <x v="134"/>
    <x v="4"/>
    <x v="5"/>
    <x v="37"/>
    <x v="13"/>
    <x v="46"/>
    <s v="314-900-9590"/>
    <s v="Governmental Activities"/>
    <s v="Culture &amp; Recreation"/>
    <x v="0"/>
    <x v="168"/>
    <n v="0"/>
    <n v="0"/>
    <n v="0"/>
    <n v="10387"/>
    <n v="10387"/>
    <n v="10387"/>
    <n v="0"/>
    <n v="0"/>
    <n v="0"/>
    <n v="0"/>
    <n v="0"/>
    <n v="10387"/>
    <n v="0"/>
    <n v="0"/>
    <s v="Contingency not required in this fund."/>
  </r>
  <r>
    <x v="723"/>
    <x v="5"/>
    <n v="900"/>
    <x v="136"/>
    <x v="4"/>
    <x v="5"/>
    <x v="37"/>
    <x v="14"/>
    <x v="16"/>
    <s v="314-900-9899"/>
    <s v="Governmental Activities"/>
    <s v="None"/>
    <x v="0"/>
    <x v="170"/>
    <n v="19374"/>
    <n v="16392"/>
    <n v="12510"/>
    <n v="0"/>
    <n v="0"/>
    <n v="0"/>
    <n v="0"/>
    <n v="0"/>
    <n v="10545"/>
    <n v="0"/>
    <n v="-10545"/>
    <n v="0"/>
    <n v="7795"/>
    <n v="7795"/>
    <m/>
  </r>
  <r>
    <x v="724"/>
    <x v="6"/>
    <n v="1110"/>
    <x v="0"/>
    <x v="0"/>
    <x v="6"/>
    <x v="0"/>
    <x v="0"/>
    <x v="0"/>
    <s v="410-1110"/>
    <s v="Governmental Activities"/>
    <s v="Culture &amp; Recreation"/>
    <x v="0"/>
    <x v="0"/>
    <n v="0"/>
    <n v="7700"/>
    <n v="7087"/>
    <n v="0"/>
    <n v="0"/>
    <n v="0"/>
    <n v="10044"/>
    <n v="11029"/>
    <n v="0"/>
    <n v="0"/>
    <n v="0"/>
    <n v="10044"/>
    <n v="10044"/>
    <n v="10044"/>
    <m/>
  </r>
  <r>
    <x v="725"/>
    <x v="6"/>
    <n v="1115"/>
    <x v="0"/>
    <x v="0"/>
    <x v="6"/>
    <x v="0"/>
    <x v="0"/>
    <x v="0"/>
    <s v="410-1115"/>
    <s v="Governmental Activities"/>
    <s v="Culture &amp; Recreation"/>
    <x v="0"/>
    <x v="1"/>
    <n v="0"/>
    <n v="37922"/>
    <n v="47273"/>
    <n v="0"/>
    <n v="0"/>
    <n v="0"/>
    <n v="47557"/>
    <n v="47605"/>
    <n v="0"/>
    <n v="0"/>
    <n v="0"/>
    <n v="47557"/>
    <n v="47557"/>
    <n v="47557"/>
    <m/>
  </r>
  <r>
    <x v="726"/>
    <x v="6"/>
    <n v="1510"/>
    <x v="0"/>
    <x v="0"/>
    <x v="6"/>
    <x v="2"/>
    <x v="0"/>
    <x v="2"/>
    <s v="410-1510"/>
    <s v="Governmental Activities"/>
    <s v="Culture &amp; Recreation"/>
    <x v="0"/>
    <x v="5"/>
    <n v="0"/>
    <n v="0"/>
    <n v="0"/>
    <n v="0"/>
    <n v="0"/>
    <n v="0"/>
    <n v="0"/>
    <n v="0"/>
    <n v="0"/>
    <n v="0"/>
    <n v="0"/>
    <n v="0"/>
    <n v="0"/>
    <n v="0"/>
    <m/>
  </r>
  <r>
    <x v="727"/>
    <x v="6"/>
    <n v="2125"/>
    <x v="0"/>
    <x v="1"/>
    <x v="6"/>
    <x v="6"/>
    <x v="2"/>
    <x v="6"/>
    <s v="410-2125"/>
    <s v="Governmental Activities"/>
    <s v="Culture &amp; Recreation"/>
    <x v="0"/>
    <x v="19"/>
    <n v="0"/>
    <n v="0"/>
    <n v="0"/>
    <n v="0"/>
    <n v="0"/>
    <n v="0"/>
    <n v="0"/>
    <n v="0"/>
    <n v="0"/>
    <n v="0"/>
    <n v="0"/>
    <n v="0"/>
    <n v="0"/>
    <n v="0"/>
    <m/>
  </r>
  <r>
    <x v="728"/>
    <x v="6"/>
    <n v="3100"/>
    <x v="0"/>
    <x v="2"/>
    <x v="6"/>
    <x v="10"/>
    <x v="4"/>
    <x v="10"/>
    <s v="410-3100"/>
    <s v="Governmental Activities"/>
    <s v="Culture &amp; Recreation"/>
    <x v="0"/>
    <x v="31"/>
    <n v="0"/>
    <n v="0"/>
    <n v="45622"/>
    <n v="54577"/>
    <n v="0"/>
    <n v="0"/>
    <n v="54359"/>
    <n v="54359"/>
    <n v="54359"/>
    <n v="0"/>
    <n v="-54359"/>
    <n v="54359"/>
    <n v="57750"/>
    <n v="57750"/>
    <m/>
  </r>
  <r>
    <x v="729"/>
    <x v="6"/>
    <n v="315"/>
    <x v="3"/>
    <x v="3"/>
    <x v="6"/>
    <x v="12"/>
    <x v="5"/>
    <x v="12"/>
    <s v="410-315-4125"/>
    <s v="General Revenues"/>
    <s v="Investment Earnings"/>
    <x v="1"/>
    <x v="34"/>
    <n v="0"/>
    <n v="52"/>
    <n v="857"/>
    <n v="250"/>
    <n v="250"/>
    <n v="250"/>
    <n v="286"/>
    <n v="335"/>
    <n v="390.97378277153558"/>
    <n v="358"/>
    <n v="-32.973782771535582"/>
    <n v="286"/>
    <n v="200"/>
    <n v="200"/>
    <m/>
  </r>
  <r>
    <x v="730"/>
    <x v="6"/>
    <n v="3250"/>
    <x v="0"/>
    <x v="2"/>
    <x v="6"/>
    <x v="14"/>
    <x v="6"/>
    <x v="14"/>
    <s v="410-3250"/>
    <s v="Governmental Activities"/>
    <s v="Culture &amp; Recreation"/>
    <x v="0"/>
    <x v="40"/>
    <n v="0"/>
    <n v="0"/>
    <n v="0"/>
    <n v="0"/>
    <n v="0"/>
    <n v="0"/>
    <n v="0"/>
    <n v="0"/>
    <n v="0"/>
    <n v="0"/>
    <n v="0"/>
    <n v="0"/>
    <n v="0"/>
    <n v="0"/>
    <m/>
  </r>
  <r>
    <x v="731"/>
    <x v="6"/>
    <n v="3400"/>
    <x v="0"/>
    <x v="2"/>
    <x v="6"/>
    <x v="16"/>
    <x v="7"/>
    <x v="16"/>
    <s v="410-3400"/>
    <s v="Governmental Activities"/>
    <s v="Culture &amp; Recreation"/>
    <x v="0"/>
    <x v="49"/>
    <n v="0"/>
    <n v="0"/>
    <n v="0"/>
    <n v="0"/>
    <n v="0"/>
    <n v="0"/>
    <n v="0"/>
    <n v="0"/>
    <n v="0"/>
    <n v="0"/>
    <n v="0"/>
    <n v="0"/>
    <n v="0"/>
    <n v="0"/>
    <m/>
  </r>
  <r>
    <x v="732"/>
    <x v="6"/>
    <n v="345"/>
    <x v="222"/>
    <x v="3"/>
    <x v="6"/>
    <x v="20"/>
    <x v="5"/>
    <x v="48"/>
    <s v="410-345-4510"/>
    <s v="Governmental Activities"/>
    <s v="Culture &amp; Recreation"/>
    <x v="4"/>
    <x v="274"/>
    <n v="0"/>
    <n v="7880"/>
    <n v="7880"/>
    <n v="14775"/>
    <n v="14775"/>
    <n v="14775"/>
    <n v="2955"/>
    <n v="3940"/>
    <n v="5000"/>
    <n v="4205"/>
    <n v="-795"/>
    <n v="14775"/>
    <n v="14775"/>
    <n v="14775"/>
    <s v="Estimated 15 new homes and payment of deferred agreements."/>
  </r>
  <r>
    <x v="733"/>
    <x v="6"/>
    <n v="345"/>
    <x v="33"/>
    <x v="3"/>
    <x v="6"/>
    <x v="20"/>
    <x v="5"/>
    <x v="48"/>
    <s v="410-345-4511"/>
    <s v="Governmental Activities"/>
    <s v="Culture &amp; Recreation"/>
    <x v="4"/>
    <x v="68"/>
    <n v="0"/>
    <n v="0"/>
    <n v="0"/>
    <n v="0"/>
    <n v="0"/>
    <n v="0"/>
    <n v="0"/>
    <n v="0"/>
    <n v="0"/>
    <n v="0"/>
    <n v="0"/>
    <n v="0"/>
    <n v="0"/>
    <n v="0"/>
    <m/>
  </r>
  <r>
    <x v="734"/>
    <x v="6"/>
    <n v="390"/>
    <x v="48"/>
    <x v="3"/>
    <x v="6"/>
    <x v="27"/>
    <x v="5"/>
    <x v="26"/>
    <s v="410-390-4917"/>
    <s v="General Revenues"/>
    <s v="Transfers"/>
    <x v="1"/>
    <x v="83"/>
    <n v="0"/>
    <n v="37691"/>
    <n v="0"/>
    <n v="0"/>
    <n v="0"/>
    <n v="0"/>
    <n v="0"/>
    <n v="0"/>
    <n v="0"/>
    <n v="0"/>
    <n v="0"/>
    <n v="0"/>
    <n v="0"/>
    <n v="0"/>
    <m/>
  </r>
  <r>
    <x v="735"/>
    <x v="6"/>
    <n v="490"/>
    <x v="205"/>
    <x v="4"/>
    <x v="6"/>
    <x v="38"/>
    <x v="9"/>
    <x v="36"/>
    <s v="410-490-6714"/>
    <s v="Governmental Activities"/>
    <s v="Culture &amp; Recreation"/>
    <x v="4"/>
    <x v="258"/>
    <n v="0"/>
    <n v="0"/>
    <n v="0"/>
    <n v="2000"/>
    <n v="2000"/>
    <n v="2000"/>
    <n v="0"/>
    <n v="0"/>
    <n v="2000"/>
    <n v="0"/>
    <n v="-2000"/>
    <n v="2000"/>
    <n v="0"/>
    <n v="0"/>
    <m/>
  </r>
  <r>
    <x v="736"/>
    <x v="6"/>
    <n v="700"/>
    <x v="104"/>
    <x v="4"/>
    <x v="6"/>
    <x v="39"/>
    <x v="10"/>
    <x v="42"/>
    <s v="410-700-8520"/>
    <s v="Governmental Activities"/>
    <s v="Culture &amp; Recreation"/>
    <x v="0"/>
    <x v="137"/>
    <n v="0"/>
    <n v="0"/>
    <n v="0"/>
    <n v="67602"/>
    <n v="67602"/>
    <n v="67602"/>
    <n v="0"/>
    <n v="0"/>
    <n v="0"/>
    <n v="0"/>
    <n v="0"/>
    <n v="67602"/>
    <n v="0"/>
    <n v="0"/>
    <m/>
  </r>
  <r>
    <x v="737"/>
    <x v="6"/>
    <n v="900"/>
    <x v="135"/>
    <x v="4"/>
    <x v="6"/>
    <x v="37"/>
    <x v="14"/>
    <x v="47"/>
    <s v="410-900-9895"/>
    <s v="Governmental Activities"/>
    <s v="Culture &amp; Recreation"/>
    <x v="0"/>
    <x v="169"/>
    <n v="0"/>
    <n v="0"/>
    <n v="0"/>
    <n v="0"/>
    <n v="0"/>
    <n v="0"/>
    <n v="0"/>
    <n v="0"/>
    <n v="0"/>
    <n v="0"/>
    <n v="0"/>
    <n v="0"/>
    <n v="5000"/>
    <n v="5000"/>
    <s v="Master plan for SDC funds and list of acceptable projects."/>
  </r>
  <r>
    <x v="738"/>
    <x v="6"/>
    <n v="900"/>
    <x v="136"/>
    <x v="4"/>
    <x v="6"/>
    <x v="37"/>
    <x v="14"/>
    <x v="16"/>
    <s v="410-900-9899"/>
    <s v="Governmental Activities"/>
    <s v="None"/>
    <x v="0"/>
    <x v="170"/>
    <n v="0"/>
    <n v="45622"/>
    <n v="54359"/>
    <n v="0"/>
    <n v="0"/>
    <n v="0"/>
    <n v="0"/>
    <n v="0"/>
    <n v="57750"/>
    <n v="0"/>
    <n v="-57750"/>
    <n v="0"/>
    <n v="67725"/>
    <n v="67725"/>
    <m/>
  </r>
  <r>
    <x v="739"/>
    <x v="7"/>
    <n v="1110"/>
    <x v="0"/>
    <x v="0"/>
    <x v="7"/>
    <x v="0"/>
    <x v="0"/>
    <x v="0"/>
    <s v="412-1110"/>
    <s v="Governmental Activities"/>
    <s v="Highways &amp; Streets"/>
    <x v="0"/>
    <x v="0"/>
    <n v="0"/>
    <n v="8434"/>
    <n v="6506"/>
    <n v="0"/>
    <n v="0"/>
    <n v="0"/>
    <n v="8283"/>
    <n v="8876"/>
    <n v="0"/>
    <n v="0"/>
    <n v="0"/>
    <n v="8283"/>
    <n v="8283"/>
    <n v="8283"/>
    <m/>
  </r>
  <r>
    <x v="740"/>
    <x v="7"/>
    <n v="1115"/>
    <x v="0"/>
    <x v="0"/>
    <x v="7"/>
    <x v="0"/>
    <x v="0"/>
    <x v="0"/>
    <s v="412-1115"/>
    <s v="Governmental Activities"/>
    <s v="Highways &amp; Streets"/>
    <x v="0"/>
    <x v="1"/>
    <n v="0"/>
    <n v="28183"/>
    <n v="40824"/>
    <n v="0"/>
    <n v="0"/>
    <n v="0"/>
    <n v="41070"/>
    <n v="41111"/>
    <n v="0"/>
    <n v="0"/>
    <n v="0"/>
    <n v="41070"/>
    <n v="41070"/>
    <n v="41070"/>
    <m/>
  </r>
  <r>
    <x v="741"/>
    <x v="7"/>
    <n v="1510"/>
    <x v="0"/>
    <x v="0"/>
    <x v="7"/>
    <x v="2"/>
    <x v="0"/>
    <x v="2"/>
    <s v="412-1510"/>
    <s v="Governmental Activities"/>
    <s v="Highways &amp; Streets"/>
    <x v="0"/>
    <x v="5"/>
    <n v="0"/>
    <n v="0"/>
    <n v="0"/>
    <n v="0"/>
    <n v="0"/>
    <n v="0"/>
    <n v="0"/>
    <n v="0"/>
    <n v="0"/>
    <n v="0"/>
    <n v="0"/>
    <n v="0"/>
    <n v="0"/>
    <n v="0"/>
    <m/>
  </r>
  <r>
    <x v="742"/>
    <x v="7"/>
    <n v="2125"/>
    <x v="0"/>
    <x v="1"/>
    <x v="7"/>
    <x v="6"/>
    <x v="2"/>
    <x v="6"/>
    <s v="412-2125"/>
    <s v="Governmental Activities"/>
    <s v="Highways &amp; Streets"/>
    <x v="0"/>
    <x v="19"/>
    <n v="0"/>
    <n v="0"/>
    <n v="0"/>
    <n v="0"/>
    <n v="0"/>
    <n v="0"/>
    <n v="0"/>
    <n v="0"/>
    <n v="0"/>
    <n v="0"/>
    <n v="0"/>
    <n v="0"/>
    <n v="0"/>
    <n v="0"/>
    <m/>
  </r>
  <r>
    <x v="743"/>
    <x v="7"/>
    <n v="3100"/>
    <x v="0"/>
    <x v="2"/>
    <x v="7"/>
    <x v="10"/>
    <x v="4"/>
    <x v="10"/>
    <s v="412-3100"/>
    <s v="Governmental Activities"/>
    <s v="Highways &amp; Streets"/>
    <x v="0"/>
    <x v="31"/>
    <n v="0"/>
    <n v="0"/>
    <n v="36618"/>
    <n v="47483"/>
    <n v="0"/>
    <n v="0"/>
    <n v="47330"/>
    <n v="47330"/>
    <n v="47330"/>
    <n v="0"/>
    <n v="-47330"/>
    <n v="47330"/>
    <n v="49630"/>
    <n v="49630"/>
    <m/>
  </r>
  <r>
    <x v="744"/>
    <x v="7"/>
    <n v="315"/>
    <x v="3"/>
    <x v="3"/>
    <x v="7"/>
    <x v="12"/>
    <x v="5"/>
    <x v="12"/>
    <s v="412-315-4125"/>
    <s v="General Revenues"/>
    <s v="Investment Earnings"/>
    <x v="1"/>
    <x v="34"/>
    <n v="0"/>
    <n v="32"/>
    <n v="649"/>
    <n v="250"/>
    <n v="250"/>
    <n v="250"/>
    <n v="247"/>
    <n v="289"/>
    <n v="300"/>
    <n v="309"/>
    <n v="9"/>
    <n v="250"/>
    <n v="200"/>
    <n v="200"/>
    <m/>
  </r>
  <r>
    <x v="745"/>
    <x v="7"/>
    <n v="3250"/>
    <x v="0"/>
    <x v="2"/>
    <x v="7"/>
    <x v="14"/>
    <x v="6"/>
    <x v="14"/>
    <s v="412-3250"/>
    <s v="Governmental Activities"/>
    <s v="Highways &amp; Streets"/>
    <x v="0"/>
    <x v="40"/>
    <n v="0"/>
    <n v="0"/>
    <n v="0"/>
    <n v="0"/>
    <n v="0"/>
    <n v="0"/>
    <n v="0"/>
    <n v="0"/>
    <n v="0"/>
    <n v="0"/>
    <n v="0"/>
    <n v="0"/>
    <n v="0"/>
    <n v="0"/>
    <m/>
  </r>
  <r>
    <x v="746"/>
    <x v="7"/>
    <n v="3400"/>
    <x v="0"/>
    <x v="2"/>
    <x v="7"/>
    <x v="16"/>
    <x v="7"/>
    <x v="16"/>
    <s v="412-3400"/>
    <s v="Governmental Activities"/>
    <s v="Highways &amp; Streets"/>
    <x v="0"/>
    <x v="49"/>
    <n v="0"/>
    <n v="0"/>
    <n v="0"/>
    <n v="0"/>
    <n v="0"/>
    <n v="0"/>
    <n v="0"/>
    <n v="0"/>
    <n v="0"/>
    <n v="0"/>
    <n v="0"/>
    <n v="0"/>
    <n v="0"/>
    <n v="0"/>
    <m/>
  </r>
  <r>
    <x v="747"/>
    <x v="7"/>
    <n v="345"/>
    <x v="223"/>
    <x v="3"/>
    <x v="7"/>
    <x v="20"/>
    <x v="5"/>
    <x v="48"/>
    <s v="412-345-4512"/>
    <s v="Governmental Activities"/>
    <s v="Highways &amp; Streets"/>
    <x v="4"/>
    <x v="275"/>
    <n v="0"/>
    <n v="13397"/>
    <n v="10064"/>
    <n v="8880"/>
    <n v="8880"/>
    <n v="8880"/>
    <n v="1776"/>
    <n v="2368"/>
    <n v="2000"/>
    <n v="2528"/>
    <n v="528"/>
    <n v="8880"/>
    <n v="8880"/>
    <n v="8880"/>
    <s v="Estimated 15 new homes and payment of deferred agreements."/>
  </r>
  <r>
    <x v="748"/>
    <x v="7"/>
    <n v="390"/>
    <x v="48"/>
    <x v="3"/>
    <x v="7"/>
    <x v="27"/>
    <x v="5"/>
    <x v="26"/>
    <s v="412-390-4917"/>
    <s v="General Revenues"/>
    <s v="Transfers"/>
    <x v="1"/>
    <x v="83"/>
    <n v="0"/>
    <n v="23187"/>
    <n v="0"/>
    <n v="0"/>
    <n v="0"/>
    <n v="0"/>
    <n v="0"/>
    <n v="0"/>
    <n v="0"/>
    <n v="0"/>
    <n v="0"/>
    <n v="0"/>
    <n v="0"/>
    <n v="0"/>
    <m/>
  </r>
  <r>
    <x v="749"/>
    <x v="7"/>
    <n v="490"/>
    <x v="70"/>
    <x v="4"/>
    <x v="7"/>
    <x v="38"/>
    <x v="9"/>
    <x v="31"/>
    <s v="412-490-6128"/>
    <s v="Governmental Activities"/>
    <s v="Highways &amp; Streets"/>
    <x v="5"/>
    <x v="105"/>
    <n v="0"/>
    <n v="0"/>
    <n v="0"/>
    <n v="2000"/>
    <n v="2000"/>
    <n v="2000"/>
    <n v="0"/>
    <n v="0"/>
    <n v="0"/>
    <n v="0"/>
    <n v="0"/>
    <n v="2000"/>
    <n v="5000"/>
    <n v="5000"/>
    <s v="City Engineer - master plan to identify acceptable uses for SDC funds."/>
  </r>
  <r>
    <x v="750"/>
    <x v="7"/>
    <n v="490"/>
    <x v="205"/>
    <x v="4"/>
    <x v="7"/>
    <x v="38"/>
    <x v="9"/>
    <x v="36"/>
    <s v="412-490-6714"/>
    <s v="Governmental Activities"/>
    <s v="Highways &amp; Streets"/>
    <x v="5"/>
    <x v="258"/>
    <n v="0"/>
    <n v="0"/>
    <n v="0"/>
    <n v="0"/>
    <n v="0"/>
    <n v="0"/>
    <n v="0"/>
    <n v="0"/>
    <n v="0"/>
    <n v="0"/>
    <n v="0"/>
    <n v="0"/>
    <n v="0"/>
    <n v="0"/>
    <m/>
  </r>
  <r>
    <x v="751"/>
    <x v="7"/>
    <n v="700"/>
    <x v="184"/>
    <x v="4"/>
    <x v="7"/>
    <x v="39"/>
    <x v="10"/>
    <x v="42"/>
    <s v="412-700-8530"/>
    <s v="Governmental Activities"/>
    <s v="Highways &amp; Streets"/>
    <x v="0"/>
    <x v="231"/>
    <n v="0"/>
    <n v="0"/>
    <n v="0"/>
    <n v="54613"/>
    <n v="54613"/>
    <n v="54613"/>
    <n v="0"/>
    <n v="0"/>
    <n v="0"/>
    <n v="0"/>
    <n v="0"/>
    <n v="54613"/>
    <n v="40000"/>
    <n v="40000"/>
    <m/>
  </r>
  <r>
    <x v="752"/>
    <x v="7"/>
    <n v="900"/>
    <x v="186"/>
    <x v="4"/>
    <x v="7"/>
    <x v="37"/>
    <x v="14"/>
    <x v="47"/>
    <s v="412-900-9898"/>
    <s v="Governmental Activities"/>
    <s v="Highways &amp; Streets"/>
    <x v="0"/>
    <x v="235"/>
    <n v="0"/>
    <n v="0"/>
    <n v="0"/>
    <n v="0"/>
    <n v="0"/>
    <n v="0"/>
    <n v="0"/>
    <n v="0"/>
    <n v="0"/>
    <n v="0"/>
    <n v="0"/>
    <n v="0"/>
    <n v="0"/>
    <n v="0"/>
    <m/>
  </r>
  <r>
    <x v="753"/>
    <x v="7"/>
    <n v="900"/>
    <x v="136"/>
    <x v="4"/>
    <x v="7"/>
    <x v="37"/>
    <x v="14"/>
    <x v="16"/>
    <s v="412-900-9899"/>
    <s v="Governmental Activities"/>
    <s v="None"/>
    <x v="0"/>
    <x v="170"/>
    <n v="0"/>
    <n v="36617"/>
    <n v="47330"/>
    <n v="0"/>
    <n v="0"/>
    <n v="0"/>
    <n v="0"/>
    <n v="0"/>
    <n v="49630"/>
    <n v="0"/>
    <n v="-49630"/>
    <n v="0"/>
    <n v="13710"/>
    <n v="13710"/>
    <m/>
  </r>
  <r>
    <x v="754"/>
    <x v="8"/>
    <n v="1110"/>
    <x v="0"/>
    <x v="0"/>
    <x v="8"/>
    <x v="0"/>
    <x v="0"/>
    <x v="0"/>
    <s v="417-1110"/>
    <s v="Governmental Activities"/>
    <s v="General Government"/>
    <x v="0"/>
    <x v="0"/>
    <n v="377622"/>
    <n v="0"/>
    <n v="0"/>
    <n v="0"/>
    <n v="0"/>
    <n v="0"/>
    <n v="0"/>
    <n v="0"/>
    <n v="0"/>
    <n v="0"/>
    <n v="0"/>
    <n v="0"/>
    <n v="0"/>
    <n v="0"/>
    <m/>
  </r>
  <r>
    <x v="755"/>
    <x v="8"/>
    <n v="1115"/>
    <x v="0"/>
    <x v="0"/>
    <x v="8"/>
    <x v="0"/>
    <x v="0"/>
    <x v="0"/>
    <s v="417-1115"/>
    <s v="Governmental Activities"/>
    <s v="General Government"/>
    <x v="0"/>
    <x v="1"/>
    <n v="19768"/>
    <n v="0"/>
    <n v="0"/>
    <n v="0"/>
    <n v="0"/>
    <n v="0"/>
    <n v="0"/>
    <n v="0"/>
    <n v="0"/>
    <n v="0"/>
    <n v="0"/>
    <n v="0"/>
    <n v="0"/>
    <n v="0"/>
    <m/>
  </r>
  <r>
    <x v="756"/>
    <x v="8"/>
    <n v="1510"/>
    <x v="0"/>
    <x v="0"/>
    <x v="8"/>
    <x v="2"/>
    <x v="0"/>
    <x v="2"/>
    <s v="417-1510"/>
    <s v="Governmental Activities"/>
    <s v="General Government"/>
    <x v="0"/>
    <x v="5"/>
    <n v="0"/>
    <n v="0"/>
    <n v="0"/>
    <n v="0"/>
    <n v="0"/>
    <n v="0"/>
    <n v="0"/>
    <n v="0"/>
    <n v="0"/>
    <n v="0"/>
    <n v="0"/>
    <n v="0"/>
    <n v="0"/>
    <n v="0"/>
    <m/>
  </r>
  <r>
    <x v="757"/>
    <x v="8"/>
    <n v="2125"/>
    <x v="0"/>
    <x v="1"/>
    <x v="8"/>
    <x v="6"/>
    <x v="2"/>
    <x v="6"/>
    <s v="417-2125"/>
    <s v="Governmental Activities"/>
    <s v="General Government"/>
    <x v="0"/>
    <x v="19"/>
    <n v="0"/>
    <n v="0"/>
    <n v="0"/>
    <n v="0"/>
    <n v="0"/>
    <n v="0"/>
    <n v="0"/>
    <n v="0"/>
    <n v="0"/>
    <n v="0"/>
    <n v="0"/>
    <n v="0"/>
    <n v="0"/>
    <n v="0"/>
    <m/>
  </r>
  <r>
    <x v="758"/>
    <x v="8"/>
    <n v="3100"/>
    <x v="0"/>
    <x v="2"/>
    <x v="8"/>
    <x v="10"/>
    <x v="4"/>
    <x v="10"/>
    <s v="417-3100"/>
    <s v="Governmental Activities"/>
    <s v="General Government"/>
    <x v="0"/>
    <x v="31"/>
    <n v="316946"/>
    <n v="397391"/>
    <n v="0"/>
    <n v="0"/>
    <n v="0"/>
    <n v="0"/>
    <n v="0"/>
    <n v="0"/>
    <n v="0"/>
    <n v="0"/>
    <n v="0"/>
    <n v="0"/>
    <n v="0"/>
    <n v="0"/>
    <m/>
  </r>
  <r>
    <x v="759"/>
    <x v="8"/>
    <n v="315"/>
    <x v="3"/>
    <x v="3"/>
    <x v="8"/>
    <x v="12"/>
    <x v="5"/>
    <x v="12"/>
    <s v="417-315-4125"/>
    <s v="General Revenues"/>
    <s v="Investment Earnings"/>
    <x v="1"/>
    <x v="34"/>
    <n v="342"/>
    <n v="0"/>
    <n v="0"/>
    <n v="0"/>
    <n v="0"/>
    <n v="0"/>
    <n v="0"/>
    <n v="0"/>
    <n v="0"/>
    <n v="0"/>
    <n v="0"/>
    <n v="0"/>
    <n v="0"/>
    <n v="0"/>
    <m/>
  </r>
  <r>
    <x v="760"/>
    <x v="8"/>
    <n v="3250"/>
    <x v="0"/>
    <x v="2"/>
    <x v="8"/>
    <x v="14"/>
    <x v="6"/>
    <x v="14"/>
    <s v="417-3250"/>
    <s v="Governmental Activities"/>
    <s v="General Government"/>
    <x v="0"/>
    <x v="40"/>
    <n v="0"/>
    <n v="0"/>
    <n v="0"/>
    <n v="0"/>
    <n v="0"/>
    <n v="0"/>
    <n v="0"/>
    <n v="0"/>
    <n v="0"/>
    <n v="0"/>
    <n v="0"/>
    <n v="0"/>
    <n v="0"/>
    <n v="0"/>
    <m/>
  </r>
  <r>
    <x v="761"/>
    <x v="8"/>
    <n v="3300"/>
    <x v="0"/>
    <x v="2"/>
    <x v="8"/>
    <x v="16"/>
    <x v="7"/>
    <x v="16"/>
    <s v="417-3300"/>
    <s v="Governmental Activities"/>
    <s v="General Government"/>
    <x v="0"/>
    <x v="49"/>
    <n v="0"/>
    <n v="0"/>
    <n v="0"/>
    <n v="0"/>
    <n v="0"/>
    <n v="0"/>
    <n v="0"/>
    <n v="0"/>
    <n v="0"/>
    <n v="0"/>
    <n v="0"/>
    <n v="0"/>
    <n v="0"/>
    <n v="0"/>
    <m/>
  </r>
  <r>
    <x v="762"/>
    <x v="8"/>
    <n v="345"/>
    <x v="222"/>
    <x v="3"/>
    <x v="8"/>
    <x v="20"/>
    <x v="5"/>
    <x v="48"/>
    <s v="417-345-4510"/>
    <s v="Governmental Activities"/>
    <s v="General Government"/>
    <x v="4"/>
    <x v="274"/>
    <n v="8824"/>
    <n v="0"/>
    <n v="0"/>
    <n v="0"/>
    <n v="0"/>
    <n v="0"/>
    <n v="0"/>
    <n v="0"/>
    <n v="0"/>
    <n v="0"/>
    <n v="0"/>
    <n v="0"/>
    <n v="0"/>
    <n v="0"/>
    <m/>
  </r>
  <r>
    <x v="763"/>
    <x v="8"/>
    <n v="345"/>
    <x v="33"/>
    <x v="3"/>
    <x v="8"/>
    <x v="20"/>
    <x v="5"/>
    <x v="48"/>
    <s v="417-345-4511"/>
    <s v="Governmental Activities"/>
    <s v="Culture &amp; Recreation"/>
    <x v="4"/>
    <x v="68"/>
    <n v="0"/>
    <n v="0"/>
    <n v="0"/>
    <n v="0"/>
    <n v="0"/>
    <n v="0"/>
    <n v="0"/>
    <n v="0"/>
    <n v="0"/>
    <n v="0"/>
    <n v="0"/>
    <n v="0"/>
    <n v="0"/>
    <n v="0"/>
    <m/>
  </r>
  <r>
    <x v="764"/>
    <x v="8"/>
    <n v="345"/>
    <x v="223"/>
    <x v="3"/>
    <x v="8"/>
    <x v="20"/>
    <x v="5"/>
    <x v="48"/>
    <s v="417-345-4512"/>
    <s v="Governmental Activities"/>
    <s v="General Government"/>
    <x v="4"/>
    <x v="275"/>
    <n v="7682"/>
    <n v="0"/>
    <n v="0"/>
    <n v="0"/>
    <n v="0"/>
    <n v="0"/>
    <n v="0"/>
    <n v="0"/>
    <n v="0"/>
    <n v="0"/>
    <n v="0"/>
    <n v="0"/>
    <n v="0"/>
    <n v="0"/>
    <m/>
  </r>
  <r>
    <x v="765"/>
    <x v="8"/>
    <n v="345"/>
    <x v="224"/>
    <x v="3"/>
    <x v="8"/>
    <x v="20"/>
    <x v="5"/>
    <x v="48"/>
    <s v="417-345-4530"/>
    <s v="Governmental Activities"/>
    <s v="General Government"/>
    <x v="4"/>
    <x v="276"/>
    <n v="34308"/>
    <n v="0"/>
    <n v="0"/>
    <n v="0"/>
    <n v="0"/>
    <n v="0"/>
    <n v="0"/>
    <n v="0"/>
    <n v="0"/>
    <n v="0"/>
    <n v="0"/>
    <n v="0"/>
    <n v="0"/>
    <n v="0"/>
    <m/>
  </r>
  <r>
    <x v="766"/>
    <x v="8"/>
    <n v="345"/>
    <x v="225"/>
    <x v="3"/>
    <x v="8"/>
    <x v="20"/>
    <x v="5"/>
    <x v="48"/>
    <s v="417-345-4540"/>
    <s v="Governmental Activities"/>
    <s v="General Government"/>
    <x v="4"/>
    <x v="277"/>
    <n v="9594"/>
    <n v="0"/>
    <n v="0"/>
    <n v="0"/>
    <n v="0"/>
    <n v="0"/>
    <n v="0"/>
    <n v="0"/>
    <n v="0"/>
    <n v="0"/>
    <n v="0"/>
    <n v="0"/>
    <n v="0"/>
    <n v="0"/>
    <m/>
  </r>
  <r>
    <x v="767"/>
    <x v="8"/>
    <n v="345"/>
    <x v="226"/>
    <x v="3"/>
    <x v="8"/>
    <x v="20"/>
    <x v="5"/>
    <x v="48"/>
    <s v="417-345-4545"/>
    <s v="Governmental Activities"/>
    <s v="General Government"/>
    <x v="4"/>
    <x v="278"/>
    <n v="6800"/>
    <n v="0"/>
    <n v="0"/>
    <n v="0"/>
    <n v="0"/>
    <n v="0"/>
    <n v="0"/>
    <n v="0"/>
    <n v="0"/>
    <n v="0"/>
    <n v="0"/>
    <n v="0"/>
    <n v="0"/>
    <n v="0"/>
    <m/>
  </r>
  <r>
    <x v="768"/>
    <x v="8"/>
    <n v="360"/>
    <x v="149"/>
    <x v="3"/>
    <x v="8"/>
    <x v="22"/>
    <x v="5"/>
    <x v="21"/>
    <s v="417-360-4210"/>
    <s v="General Revenues"/>
    <s v="Miscellaneous"/>
    <x v="1"/>
    <x v="279"/>
    <n v="12895"/>
    <n v="0"/>
    <n v="0"/>
    <n v="0"/>
    <n v="0"/>
    <n v="0"/>
    <n v="0"/>
    <n v="0"/>
    <n v="0"/>
    <n v="0"/>
    <n v="0"/>
    <n v="0"/>
    <n v="0"/>
    <n v="0"/>
    <m/>
  </r>
  <r>
    <x v="769"/>
    <x v="8"/>
    <n v="390"/>
    <x v="137"/>
    <x v="3"/>
    <x v="8"/>
    <x v="27"/>
    <x v="5"/>
    <x v="26"/>
    <s v="417-390-4910"/>
    <s v="General Revenues"/>
    <s v="Transfers"/>
    <x v="1"/>
    <x v="171"/>
    <n v="0"/>
    <n v="0"/>
    <n v="0"/>
    <n v="0"/>
    <n v="0"/>
    <n v="0"/>
    <n v="0"/>
    <n v="0"/>
    <n v="0"/>
    <n v="0"/>
    <n v="0"/>
    <n v="0"/>
    <n v="0"/>
    <n v="0"/>
    <m/>
  </r>
  <r>
    <x v="770"/>
    <x v="8"/>
    <n v="390"/>
    <x v="46"/>
    <x v="3"/>
    <x v="8"/>
    <x v="27"/>
    <x v="5"/>
    <x v="26"/>
    <s v="417-390-4912"/>
    <s v="General Revenues"/>
    <s v="Transfers"/>
    <x v="1"/>
    <x v="81"/>
    <n v="0"/>
    <n v="0"/>
    <n v="0"/>
    <n v="0"/>
    <n v="0"/>
    <n v="0"/>
    <n v="0"/>
    <n v="0"/>
    <n v="0"/>
    <n v="0"/>
    <n v="0"/>
    <n v="0"/>
    <n v="0"/>
    <n v="0"/>
    <m/>
  </r>
  <r>
    <x v="771"/>
    <x v="8"/>
    <n v="390"/>
    <x v="170"/>
    <x v="3"/>
    <x v="8"/>
    <x v="27"/>
    <x v="5"/>
    <x v="26"/>
    <s v="417-390-4930"/>
    <s v="Governmental Activities"/>
    <s v="Transfers"/>
    <x v="1"/>
    <x v="215"/>
    <n v="0"/>
    <n v="0"/>
    <n v="0"/>
    <n v="0"/>
    <n v="0"/>
    <n v="0"/>
    <n v="0"/>
    <n v="0"/>
    <n v="0"/>
    <n v="0"/>
    <n v="0"/>
    <n v="0"/>
    <n v="0"/>
    <n v="0"/>
    <m/>
  </r>
  <r>
    <x v="772"/>
    <x v="8"/>
    <n v="390"/>
    <x v="151"/>
    <x v="3"/>
    <x v="8"/>
    <x v="27"/>
    <x v="5"/>
    <x v="26"/>
    <s v="417-390-4940"/>
    <s v="General Revenues"/>
    <s v="Transfers"/>
    <x v="1"/>
    <x v="192"/>
    <n v="0"/>
    <n v="0"/>
    <n v="0"/>
    <n v="0"/>
    <n v="0"/>
    <n v="0"/>
    <n v="0"/>
    <n v="0"/>
    <n v="0"/>
    <n v="0"/>
    <n v="0"/>
    <n v="0"/>
    <n v="0"/>
    <n v="0"/>
    <m/>
  </r>
  <r>
    <x v="773"/>
    <x v="8"/>
    <n v="700"/>
    <x v="104"/>
    <x v="4"/>
    <x v="8"/>
    <x v="39"/>
    <x v="10"/>
    <x v="42"/>
    <s v="417-700-8520"/>
    <s v="Governmental Activities"/>
    <s v="Culture &amp; Recreation"/>
    <x v="0"/>
    <x v="137"/>
    <n v="0"/>
    <n v="0"/>
    <n v="0"/>
    <n v="0"/>
    <n v="0"/>
    <n v="0"/>
    <n v="0"/>
    <n v="0"/>
    <n v="0"/>
    <n v="0"/>
    <n v="0"/>
    <n v="0"/>
    <n v="0"/>
    <n v="0"/>
    <m/>
  </r>
  <r>
    <x v="774"/>
    <x v="8"/>
    <n v="700"/>
    <x v="184"/>
    <x v="4"/>
    <x v="8"/>
    <x v="39"/>
    <x v="10"/>
    <x v="42"/>
    <s v="417-700-8530"/>
    <s v="Governmental Activities"/>
    <s v="Highways &amp; Streets"/>
    <x v="0"/>
    <x v="231"/>
    <n v="0"/>
    <n v="0"/>
    <n v="0"/>
    <n v="0"/>
    <n v="0"/>
    <n v="0"/>
    <n v="0"/>
    <n v="0"/>
    <n v="0"/>
    <n v="0"/>
    <n v="0"/>
    <n v="0"/>
    <n v="0"/>
    <n v="0"/>
    <m/>
  </r>
  <r>
    <x v="775"/>
    <x v="8"/>
    <n v="700"/>
    <x v="160"/>
    <x v="4"/>
    <x v="8"/>
    <x v="39"/>
    <x v="10"/>
    <x v="42"/>
    <s v="417-700-8540"/>
    <s v="Governmental Activities"/>
    <s v="Water"/>
    <x v="0"/>
    <x v="201"/>
    <n v="0"/>
    <n v="0"/>
    <n v="0"/>
    <n v="0"/>
    <n v="0"/>
    <n v="0"/>
    <n v="0"/>
    <n v="0"/>
    <n v="0"/>
    <n v="0"/>
    <n v="0"/>
    <n v="0"/>
    <n v="0"/>
    <n v="0"/>
    <m/>
  </r>
  <r>
    <x v="776"/>
    <x v="8"/>
    <n v="700"/>
    <x v="171"/>
    <x v="4"/>
    <x v="8"/>
    <x v="39"/>
    <x v="10"/>
    <x v="42"/>
    <s v="417-700-8550"/>
    <s v="Governmental Activities"/>
    <s v="Sewer"/>
    <x v="0"/>
    <x v="216"/>
    <n v="0"/>
    <n v="0"/>
    <n v="0"/>
    <n v="0"/>
    <n v="0"/>
    <n v="0"/>
    <n v="0"/>
    <n v="0"/>
    <n v="0"/>
    <n v="0"/>
    <n v="0"/>
    <n v="0"/>
    <n v="0"/>
    <n v="0"/>
    <m/>
  </r>
  <r>
    <x v="777"/>
    <x v="8"/>
    <n v="700"/>
    <x v="227"/>
    <x v="4"/>
    <x v="8"/>
    <x v="39"/>
    <x v="10"/>
    <x v="42"/>
    <s v="417-700-8560"/>
    <s v="Governmental Activities"/>
    <s v="Highways &amp; Streets"/>
    <x v="0"/>
    <x v="280"/>
    <n v="0"/>
    <n v="0"/>
    <n v="0"/>
    <n v="0"/>
    <n v="0"/>
    <n v="0"/>
    <n v="0"/>
    <n v="0"/>
    <n v="0"/>
    <n v="0"/>
    <n v="0"/>
    <n v="0"/>
    <n v="0"/>
    <n v="0"/>
    <m/>
  </r>
  <r>
    <x v="778"/>
    <x v="8"/>
    <n v="900"/>
    <x v="221"/>
    <x v="4"/>
    <x v="8"/>
    <x v="37"/>
    <x v="12"/>
    <x v="45"/>
    <s v="417-900-9110"/>
    <s v="General Revenues"/>
    <s v="Transfers"/>
    <x v="1"/>
    <x v="281"/>
    <n v="0"/>
    <n v="37691"/>
    <n v="0"/>
    <n v="0"/>
    <n v="0"/>
    <n v="0"/>
    <n v="0"/>
    <n v="0"/>
    <n v="0"/>
    <n v="0"/>
    <n v="0"/>
    <n v="0"/>
    <n v="0"/>
    <n v="0"/>
    <m/>
  </r>
  <r>
    <x v="779"/>
    <x v="8"/>
    <n v="900"/>
    <x v="228"/>
    <x v="4"/>
    <x v="8"/>
    <x v="37"/>
    <x v="12"/>
    <x v="45"/>
    <s v="417-900-9112"/>
    <s v="General Revenues"/>
    <s v="Transfers"/>
    <x v="1"/>
    <x v="282"/>
    <n v="0"/>
    <n v="23187"/>
    <n v="0"/>
    <n v="0"/>
    <n v="0"/>
    <n v="0"/>
    <n v="0"/>
    <n v="0"/>
    <n v="0"/>
    <n v="0"/>
    <n v="0"/>
    <n v="0"/>
    <n v="0"/>
    <n v="0"/>
    <m/>
  </r>
  <r>
    <x v="780"/>
    <x v="8"/>
    <n v="900"/>
    <x v="131"/>
    <x v="4"/>
    <x v="8"/>
    <x v="37"/>
    <x v="12"/>
    <x v="45"/>
    <s v="417-900-9130"/>
    <s v="General Revenues"/>
    <s v="Transfers"/>
    <x v="1"/>
    <x v="283"/>
    <n v="0"/>
    <n v="196255"/>
    <n v="0"/>
    <n v="0"/>
    <n v="0"/>
    <n v="0"/>
    <n v="0"/>
    <n v="0"/>
    <n v="0"/>
    <n v="0"/>
    <n v="0"/>
    <n v="0"/>
    <n v="0"/>
    <n v="0"/>
    <m/>
  </r>
  <r>
    <x v="781"/>
    <x v="8"/>
    <n v="900"/>
    <x v="132"/>
    <x v="4"/>
    <x v="8"/>
    <x v="37"/>
    <x v="12"/>
    <x v="45"/>
    <s v="417-900-9140"/>
    <s v="General Revenues"/>
    <s v="Transfers"/>
    <x v="1"/>
    <x v="284"/>
    <n v="0"/>
    <n v="115917"/>
    <n v="0"/>
    <n v="0"/>
    <n v="0"/>
    <n v="0"/>
    <n v="0"/>
    <n v="0"/>
    <n v="0"/>
    <n v="0"/>
    <n v="0"/>
    <n v="0"/>
    <n v="0"/>
    <n v="0"/>
    <m/>
  </r>
  <r>
    <x v="782"/>
    <x v="8"/>
    <n v="900"/>
    <x v="229"/>
    <x v="4"/>
    <x v="8"/>
    <x v="37"/>
    <x v="12"/>
    <x v="45"/>
    <s v="417-900-9145"/>
    <s v="General Revenues"/>
    <s v="Transfers"/>
    <x v="1"/>
    <x v="285"/>
    <n v="0"/>
    <n v="24340"/>
    <n v="0"/>
    <n v="0"/>
    <n v="0"/>
    <n v="0"/>
    <n v="0"/>
    <n v="0"/>
    <n v="0"/>
    <n v="0"/>
    <n v="0"/>
    <n v="0"/>
    <n v="0"/>
    <n v="0"/>
    <m/>
  </r>
  <r>
    <x v="783"/>
    <x v="8"/>
    <n v="900"/>
    <x v="230"/>
    <x v="4"/>
    <x v="8"/>
    <x v="37"/>
    <x v="12"/>
    <x v="45"/>
    <s v="417-900-9155"/>
    <s v="General Revenues"/>
    <s v="Transfers"/>
    <x v="1"/>
    <x v="286"/>
    <n v="0"/>
    <n v="0"/>
    <n v="0"/>
    <n v="0"/>
    <n v="0"/>
    <n v="0"/>
    <n v="0"/>
    <n v="0"/>
    <n v="0"/>
    <n v="0"/>
    <n v="0"/>
    <n v="0"/>
    <n v="0"/>
    <n v="0"/>
    <m/>
  </r>
  <r>
    <x v="784"/>
    <x v="8"/>
    <n v="900"/>
    <x v="140"/>
    <x v="4"/>
    <x v="8"/>
    <x v="37"/>
    <x v="14"/>
    <x v="47"/>
    <s v="417-900-9893"/>
    <s v="Governmental Activities"/>
    <s v="General Government"/>
    <x v="0"/>
    <x v="212"/>
    <n v="0"/>
    <n v="0"/>
    <n v="0"/>
    <n v="0"/>
    <n v="0"/>
    <n v="0"/>
    <n v="0"/>
    <n v="0"/>
    <n v="0"/>
    <n v="0"/>
    <n v="0"/>
    <n v="0"/>
    <n v="0"/>
    <n v="0"/>
    <m/>
  </r>
  <r>
    <x v="785"/>
    <x v="8"/>
    <n v="900"/>
    <x v="135"/>
    <x v="4"/>
    <x v="8"/>
    <x v="37"/>
    <x v="14"/>
    <x v="47"/>
    <s v="417-900-9895"/>
    <s v="Governmental Activities"/>
    <s v="General Government"/>
    <x v="0"/>
    <x v="169"/>
    <n v="0"/>
    <n v="0"/>
    <n v="0"/>
    <n v="0"/>
    <n v="0"/>
    <n v="0"/>
    <n v="0"/>
    <n v="0"/>
    <n v="0"/>
    <n v="0"/>
    <n v="0"/>
    <n v="0"/>
    <n v="0"/>
    <n v="0"/>
    <m/>
  </r>
  <r>
    <x v="786"/>
    <x v="8"/>
    <n v="900"/>
    <x v="231"/>
    <x v="4"/>
    <x v="8"/>
    <x v="37"/>
    <x v="14"/>
    <x v="47"/>
    <s v="417-900-9896"/>
    <s v="Governmental Activities"/>
    <s v="General Government"/>
    <x v="0"/>
    <x v="287"/>
    <n v="0"/>
    <n v="0"/>
    <n v="0"/>
    <n v="0"/>
    <n v="0"/>
    <n v="0"/>
    <n v="0"/>
    <n v="0"/>
    <n v="0"/>
    <n v="0"/>
    <n v="0"/>
    <n v="0"/>
    <n v="0"/>
    <n v="0"/>
    <m/>
  </r>
  <r>
    <x v="787"/>
    <x v="8"/>
    <n v="900"/>
    <x v="232"/>
    <x v="4"/>
    <x v="8"/>
    <x v="37"/>
    <x v="14"/>
    <x v="47"/>
    <s v="417-900-9897"/>
    <s v="Governmental Activities"/>
    <s v="General Government"/>
    <x v="0"/>
    <x v="221"/>
    <n v="0"/>
    <n v="0"/>
    <n v="0"/>
    <n v="0"/>
    <n v="0"/>
    <n v="0"/>
    <n v="0"/>
    <n v="0"/>
    <n v="0"/>
    <n v="0"/>
    <n v="0"/>
    <n v="0"/>
    <n v="0"/>
    <n v="0"/>
    <m/>
  </r>
  <r>
    <x v="788"/>
    <x v="8"/>
    <n v="900"/>
    <x v="186"/>
    <x v="4"/>
    <x v="8"/>
    <x v="37"/>
    <x v="14"/>
    <x v="47"/>
    <s v="417-900-9898"/>
    <s v="Governmental Activities"/>
    <s v="General Government"/>
    <x v="0"/>
    <x v="235"/>
    <n v="0"/>
    <n v="0"/>
    <n v="0"/>
    <n v="0"/>
    <n v="0"/>
    <n v="0"/>
    <n v="0"/>
    <n v="0"/>
    <n v="0"/>
    <n v="0"/>
    <n v="0"/>
    <n v="0"/>
    <n v="0"/>
    <n v="0"/>
    <m/>
  </r>
  <r>
    <x v="789"/>
    <x v="8"/>
    <n v="900"/>
    <x v="136"/>
    <x v="4"/>
    <x v="8"/>
    <x v="37"/>
    <x v="14"/>
    <x v="16"/>
    <s v="417-900-9899"/>
    <s v="Governmental Activities"/>
    <s v="None"/>
    <x v="0"/>
    <x v="170"/>
    <n v="397391"/>
    <n v="0"/>
    <n v="0"/>
    <n v="0"/>
    <n v="0"/>
    <n v="0"/>
    <n v="0"/>
    <n v="0"/>
    <n v="0"/>
    <n v="0"/>
    <n v="0"/>
    <n v="0"/>
    <n v="0"/>
    <n v="0"/>
    <m/>
  </r>
  <r>
    <x v="790"/>
    <x v="9"/>
    <n v="1110"/>
    <x v="0"/>
    <x v="0"/>
    <x v="9"/>
    <x v="0"/>
    <x v="0"/>
    <x v="0"/>
    <s v="430-1110"/>
    <s v="Business-type Activities"/>
    <s v="Water"/>
    <x v="0"/>
    <x v="0"/>
    <n v="0"/>
    <n v="4456"/>
    <n v="12685"/>
    <n v="0"/>
    <n v="0"/>
    <n v="0"/>
    <n v="24179"/>
    <n v="28011"/>
    <n v="0"/>
    <n v="0"/>
    <n v="0"/>
    <n v="24179"/>
    <n v="24179"/>
    <n v="24179"/>
    <m/>
  </r>
  <r>
    <x v="791"/>
    <x v="9"/>
    <n v="1115"/>
    <x v="0"/>
    <x v="0"/>
    <x v="9"/>
    <x v="0"/>
    <x v="0"/>
    <x v="0"/>
    <s v="430-1115"/>
    <s v="Business-type Activities"/>
    <s v="Water"/>
    <x v="0"/>
    <x v="1"/>
    <n v="0"/>
    <n v="261009"/>
    <n v="298817"/>
    <n v="0"/>
    <n v="0"/>
    <n v="0"/>
    <n v="300615"/>
    <n v="300916"/>
    <n v="0"/>
    <n v="0"/>
    <n v="0"/>
    <n v="300615"/>
    <n v="300615"/>
    <n v="300615"/>
    <m/>
  </r>
  <r>
    <x v="792"/>
    <x v="9"/>
    <n v="1510"/>
    <x v="0"/>
    <x v="0"/>
    <x v="9"/>
    <x v="2"/>
    <x v="0"/>
    <x v="2"/>
    <s v="430-1510"/>
    <s v="Business-type Activities"/>
    <s v="Water"/>
    <x v="0"/>
    <x v="5"/>
    <n v="0"/>
    <n v="0"/>
    <n v="0"/>
    <n v="0"/>
    <n v="0"/>
    <n v="0"/>
    <n v="0"/>
    <n v="0"/>
    <n v="0"/>
    <n v="0"/>
    <n v="0"/>
    <n v="0"/>
    <n v="0"/>
    <n v="0"/>
    <m/>
  </r>
  <r>
    <x v="793"/>
    <x v="9"/>
    <n v="2125"/>
    <x v="0"/>
    <x v="1"/>
    <x v="9"/>
    <x v="6"/>
    <x v="2"/>
    <x v="6"/>
    <s v="430-2125"/>
    <s v="Business-type Activities"/>
    <s v="Water"/>
    <x v="0"/>
    <x v="19"/>
    <n v="0"/>
    <n v="0"/>
    <n v="0"/>
    <n v="0"/>
    <n v="0"/>
    <n v="0"/>
    <n v="0"/>
    <n v="0"/>
    <n v="0"/>
    <n v="0"/>
    <n v="0"/>
    <n v="0"/>
    <n v="0"/>
    <n v="0"/>
    <m/>
  </r>
  <r>
    <x v="794"/>
    <x v="9"/>
    <n v="3100"/>
    <x v="0"/>
    <x v="2"/>
    <x v="9"/>
    <x v="10"/>
    <x v="4"/>
    <x v="10"/>
    <s v="430-3100"/>
    <s v="Business-type Activities"/>
    <s v="Water"/>
    <x v="0"/>
    <x v="31"/>
    <n v="0"/>
    <n v="0"/>
    <n v="265465"/>
    <n v="320027"/>
    <n v="0"/>
    <n v="0"/>
    <n v="311502"/>
    <n v="311502"/>
    <n v="311502"/>
    <n v="0"/>
    <n v="-311502"/>
    <n v="311502"/>
    <n v="328502"/>
    <n v="328502"/>
    <m/>
  </r>
  <r>
    <x v="795"/>
    <x v="9"/>
    <n v="315"/>
    <x v="3"/>
    <x v="3"/>
    <x v="9"/>
    <x v="12"/>
    <x v="5"/>
    <x v="12"/>
    <s v="430-315-4125"/>
    <s v="General Revenues"/>
    <s v="Investment Earnings"/>
    <x v="6"/>
    <x v="34"/>
    <n v="0"/>
    <n v="270"/>
    <n v="5822"/>
    <n v="6400"/>
    <n v="6400"/>
    <n v="6400"/>
    <n v="1803"/>
    <n v="2105"/>
    <n v="2000"/>
    <n v="2247"/>
    <n v="247"/>
    <n v="6400"/>
    <n v="1000"/>
    <n v="1000"/>
    <m/>
  </r>
  <r>
    <x v="796"/>
    <x v="9"/>
    <n v="3250"/>
    <x v="0"/>
    <x v="2"/>
    <x v="9"/>
    <x v="14"/>
    <x v="6"/>
    <x v="14"/>
    <s v="430-3250"/>
    <s v="Business-type Activities"/>
    <s v="Water"/>
    <x v="0"/>
    <x v="40"/>
    <n v="0"/>
    <n v="0"/>
    <n v="0"/>
    <n v="0"/>
    <n v="0"/>
    <n v="0"/>
    <n v="0"/>
    <n v="0"/>
    <n v="0"/>
    <n v="0"/>
    <n v="0"/>
    <n v="0"/>
    <n v="0"/>
    <n v="0"/>
    <m/>
  </r>
  <r>
    <x v="797"/>
    <x v="9"/>
    <n v="3400"/>
    <x v="0"/>
    <x v="2"/>
    <x v="9"/>
    <x v="16"/>
    <x v="7"/>
    <x v="16"/>
    <s v="430-3400"/>
    <s v="Business-type Activities"/>
    <s v="Water"/>
    <x v="0"/>
    <x v="49"/>
    <n v="0"/>
    <n v="0"/>
    <n v="0"/>
    <n v="0"/>
    <n v="0"/>
    <n v="0"/>
    <n v="0"/>
    <n v="0"/>
    <n v="0"/>
    <n v="0"/>
    <n v="0"/>
    <n v="0"/>
    <n v="0"/>
    <n v="0"/>
    <m/>
  </r>
  <r>
    <x v="798"/>
    <x v="9"/>
    <n v="345"/>
    <x v="224"/>
    <x v="3"/>
    <x v="9"/>
    <x v="20"/>
    <x v="5"/>
    <x v="48"/>
    <s v="430-345-4530"/>
    <s v="Business-type Activities"/>
    <s v="Water"/>
    <x v="4"/>
    <x v="276"/>
    <n v="0"/>
    <n v="68940"/>
    <n v="40215"/>
    <n v="57450"/>
    <n v="57450"/>
    <n v="57450"/>
    <n v="11490"/>
    <n v="15320"/>
    <n v="15000"/>
    <n v="16351"/>
    <n v="1351"/>
    <n v="57450"/>
    <n v="57450"/>
    <n v="57450"/>
    <s v="Estimated 15 new homes and payment of deferred agreements."/>
  </r>
  <r>
    <x v="799"/>
    <x v="9"/>
    <n v="390"/>
    <x v="48"/>
    <x v="3"/>
    <x v="9"/>
    <x v="27"/>
    <x v="5"/>
    <x v="26"/>
    <s v="430-390-4917"/>
    <s v="General Revenues"/>
    <s v="Transfers"/>
    <x v="6"/>
    <x v="83"/>
    <n v="0"/>
    <n v="196255"/>
    <n v="0"/>
    <n v="0"/>
    <n v="0"/>
    <n v="0"/>
    <n v="0"/>
    <n v="0"/>
    <n v="0"/>
    <n v="0"/>
    <n v="0"/>
    <n v="0"/>
    <n v="0"/>
    <n v="0"/>
    <m/>
  </r>
  <r>
    <x v="800"/>
    <x v="9"/>
    <n v="490"/>
    <x v="70"/>
    <x v="4"/>
    <x v="9"/>
    <x v="38"/>
    <x v="9"/>
    <x v="31"/>
    <s v="430-490-6128"/>
    <s v="Business-type Activities"/>
    <s v="Water"/>
    <x v="5"/>
    <x v="105"/>
    <n v="0"/>
    <n v="0"/>
    <n v="0"/>
    <n v="2000"/>
    <n v="2000"/>
    <n v="2000"/>
    <n v="0"/>
    <n v="0"/>
    <n v="0"/>
    <n v="0"/>
    <n v="0"/>
    <n v="2000"/>
    <n v="102446"/>
    <n v="102446"/>
    <s v="City Engineer - master plan and mapping project."/>
  </r>
  <r>
    <x v="801"/>
    <x v="9"/>
    <n v="490"/>
    <x v="205"/>
    <x v="4"/>
    <x v="9"/>
    <x v="38"/>
    <x v="9"/>
    <x v="36"/>
    <s v="430-490-6714"/>
    <s v="Business-type Activities"/>
    <s v="Water"/>
    <x v="5"/>
    <x v="258"/>
    <n v="0"/>
    <n v="0"/>
    <n v="0"/>
    <n v="0"/>
    <n v="0"/>
    <n v="0"/>
    <n v="0"/>
    <n v="0"/>
    <n v="0"/>
    <n v="0"/>
    <n v="0"/>
    <n v="0"/>
    <n v="0"/>
    <n v="0"/>
    <m/>
  </r>
  <r>
    <x v="802"/>
    <x v="9"/>
    <n v="700"/>
    <x v="160"/>
    <x v="4"/>
    <x v="9"/>
    <x v="39"/>
    <x v="10"/>
    <x v="42"/>
    <s v="430-700-8540"/>
    <s v="Business-type Activities"/>
    <s v="Water"/>
    <x v="0"/>
    <x v="201"/>
    <n v="0"/>
    <n v="0"/>
    <n v="0"/>
    <n v="381877"/>
    <n v="381877"/>
    <n v="381877"/>
    <n v="0"/>
    <n v="0"/>
    <n v="0"/>
    <n v="0"/>
    <n v="0"/>
    <n v="381877"/>
    <n v="0"/>
    <n v="0"/>
    <m/>
  </r>
  <r>
    <x v="803"/>
    <x v="9"/>
    <n v="900"/>
    <x v="140"/>
    <x v="4"/>
    <x v="9"/>
    <x v="37"/>
    <x v="14"/>
    <x v="47"/>
    <s v="430-900-9893"/>
    <s v="Business-type Activities"/>
    <s v="Water"/>
    <x v="0"/>
    <x v="212"/>
    <n v="0"/>
    <n v="0"/>
    <n v="0"/>
    <n v="0"/>
    <n v="0"/>
    <n v="0"/>
    <n v="0"/>
    <n v="0"/>
    <n v="0"/>
    <n v="0"/>
    <n v="0"/>
    <n v="0"/>
    <n v="0"/>
    <n v="0"/>
    <m/>
  </r>
  <r>
    <x v="804"/>
    <x v="9"/>
    <n v="900"/>
    <x v="136"/>
    <x v="4"/>
    <x v="9"/>
    <x v="37"/>
    <x v="14"/>
    <x v="16"/>
    <s v="430-900-9899"/>
    <s v="Governmental Activities"/>
    <s v="None"/>
    <x v="0"/>
    <x v="170"/>
    <n v="0"/>
    <n v="265465"/>
    <n v="311502"/>
    <n v="0"/>
    <n v="0"/>
    <n v="0"/>
    <n v="0"/>
    <n v="0"/>
    <n v="328502"/>
    <n v="0"/>
    <n v="-328502"/>
    <n v="0"/>
    <n v="284506"/>
    <n v="284506"/>
    <m/>
  </r>
  <r>
    <x v="805"/>
    <x v="10"/>
    <n v="1110"/>
    <x v="0"/>
    <x v="0"/>
    <x v="10"/>
    <x v="0"/>
    <x v="0"/>
    <x v="0"/>
    <s v="440-1110"/>
    <s v="Business-type Activities"/>
    <s v="Sewer"/>
    <x v="0"/>
    <x v="0"/>
    <n v="0"/>
    <n v="9105"/>
    <n v="8195"/>
    <n v="0"/>
    <n v="0"/>
    <n v="0"/>
    <n v="12481"/>
    <n v="13553"/>
    <n v="0"/>
    <n v="0"/>
    <n v="0"/>
    <n v="12481"/>
    <n v="12481"/>
    <n v="12481"/>
    <m/>
  </r>
  <r>
    <x v="806"/>
    <x v="10"/>
    <n v="1115"/>
    <x v="0"/>
    <x v="0"/>
    <x v="10"/>
    <x v="0"/>
    <x v="0"/>
    <x v="0"/>
    <s v="440-1115"/>
    <s v="Business-type Activities"/>
    <s v="Sewer"/>
    <x v="0"/>
    <x v="1"/>
    <n v="0"/>
    <n v="118912"/>
    <n v="131550"/>
    <n v="0"/>
    <n v="0"/>
    <n v="0"/>
    <n v="132342"/>
    <n v="132474"/>
    <n v="0"/>
    <n v="0"/>
    <n v="0"/>
    <n v="132342"/>
    <n v="132342"/>
    <n v="132342"/>
    <m/>
  </r>
  <r>
    <x v="807"/>
    <x v="10"/>
    <n v="2125"/>
    <x v="0"/>
    <x v="1"/>
    <x v="10"/>
    <x v="6"/>
    <x v="2"/>
    <x v="6"/>
    <s v="440-2125"/>
    <s v="Business-type Activities"/>
    <s v="Sewer"/>
    <x v="0"/>
    <x v="19"/>
    <n v="0"/>
    <n v="0"/>
    <n v="0"/>
    <n v="0"/>
    <n v="0"/>
    <n v="0"/>
    <n v="0"/>
    <n v="0"/>
    <n v="0"/>
    <n v="0"/>
    <n v="0"/>
    <n v="0"/>
    <n v="0"/>
    <n v="0"/>
    <m/>
  </r>
  <r>
    <x v="808"/>
    <x v="10"/>
    <n v="3100"/>
    <x v="0"/>
    <x v="2"/>
    <x v="10"/>
    <x v="10"/>
    <x v="4"/>
    <x v="10"/>
    <s v="440-3100"/>
    <s v="Business-type Activities"/>
    <s v="Sewer"/>
    <x v="0"/>
    <x v="31"/>
    <n v="0"/>
    <n v="0"/>
    <n v="128017"/>
    <n v="140454"/>
    <n v="0"/>
    <n v="0"/>
    <n v="139745"/>
    <n v="139745"/>
    <n v="139745"/>
    <n v="0"/>
    <n v="-139745"/>
    <n v="139745"/>
    <n v="145745"/>
    <n v="145745"/>
    <m/>
  </r>
  <r>
    <x v="809"/>
    <x v="10"/>
    <n v="315"/>
    <x v="3"/>
    <x v="3"/>
    <x v="10"/>
    <x v="12"/>
    <x v="5"/>
    <x v="12"/>
    <s v="440-315-4125"/>
    <s v="General Revenues"/>
    <s v="Investment Earnings"/>
    <x v="6"/>
    <x v="34"/>
    <n v="0"/>
    <n v="158"/>
    <n v="2646"/>
    <n v="1975"/>
    <n v="1975"/>
    <n v="1975"/>
    <n v="794"/>
    <n v="927"/>
    <n v="1000"/>
    <n v="990"/>
    <n v="-10"/>
    <n v="1975"/>
    <n v="1000"/>
    <n v="1000"/>
    <m/>
  </r>
  <r>
    <x v="810"/>
    <x v="10"/>
    <n v="3250"/>
    <x v="0"/>
    <x v="2"/>
    <x v="10"/>
    <x v="14"/>
    <x v="6"/>
    <x v="14"/>
    <s v="440-3250"/>
    <s v="Business-type Activities"/>
    <s v="Sewer"/>
    <x v="0"/>
    <x v="40"/>
    <n v="0"/>
    <n v="0"/>
    <n v="0"/>
    <n v="0"/>
    <n v="0"/>
    <n v="0"/>
    <n v="0"/>
    <n v="0"/>
    <n v="0"/>
    <n v="0"/>
    <n v="0"/>
    <n v="0"/>
    <n v="0"/>
    <n v="0"/>
    <m/>
  </r>
  <r>
    <x v="811"/>
    <x v="10"/>
    <n v="3400"/>
    <x v="0"/>
    <x v="2"/>
    <x v="10"/>
    <x v="16"/>
    <x v="7"/>
    <x v="16"/>
    <s v="440-3400"/>
    <s v="Business-type Activities"/>
    <s v="Sewer"/>
    <x v="0"/>
    <x v="49"/>
    <n v="0"/>
    <n v="0"/>
    <n v="0"/>
    <n v="0"/>
    <n v="0"/>
    <n v="0"/>
    <n v="0"/>
    <n v="0"/>
    <n v="0"/>
    <n v="0"/>
    <n v="0"/>
    <n v="0"/>
    <n v="0"/>
    <n v="0"/>
    <m/>
  </r>
  <r>
    <x v="812"/>
    <x v="10"/>
    <n v="345"/>
    <x v="225"/>
    <x v="3"/>
    <x v="10"/>
    <x v="20"/>
    <x v="5"/>
    <x v="48"/>
    <s v="440-345-4540"/>
    <s v="Business-type Activities"/>
    <s v="Sewer"/>
    <x v="4"/>
    <x v="277"/>
    <n v="0"/>
    <n v="11942"/>
    <n v="9082"/>
    <n v="16065"/>
    <n v="16065"/>
    <n v="16065"/>
    <n v="4284"/>
    <n v="5355"/>
    <n v="5000"/>
    <n v="5716"/>
    <n v="716"/>
    <n v="16065"/>
    <n v="16065"/>
    <n v="16065"/>
    <s v="Estimated 15 new homes and payment of deferred agreements."/>
  </r>
  <r>
    <x v="813"/>
    <x v="10"/>
    <n v="390"/>
    <x v="48"/>
    <x v="3"/>
    <x v="10"/>
    <x v="27"/>
    <x v="5"/>
    <x v="26"/>
    <s v="440-390-4917"/>
    <s v="General Revenues"/>
    <s v="Transfers"/>
    <x v="6"/>
    <x v="83"/>
    <n v="0"/>
    <n v="115917"/>
    <n v="0"/>
    <n v="0"/>
    <n v="0"/>
    <n v="0"/>
    <n v="0"/>
    <n v="0"/>
    <n v="0"/>
    <n v="0"/>
    <n v="0"/>
    <n v="0"/>
    <n v="0"/>
    <n v="0"/>
    <m/>
  </r>
  <r>
    <x v="814"/>
    <x v="10"/>
    <n v="490"/>
    <x v="70"/>
    <x v="4"/>
    <x v="10"/>
    <x v="38"/>
    <x v="9"/>
    <x v="31"/>
    <s v="440-490-6128"/>
    <s v="Business-type Activities"/>
    <s v="Sewer"/>
    <x v="5"/>
    <x v="105"/>
    <n v="0"/>
    <n v="0"/>
    <n v="0"/>
    <n v="2000"/>
    <n v="2000"/>
    <n v="2000"/>
    <n v="0"/>
    <n v="0"/>
    <n v="0"/>
    <n v="0"/>
    <n v="0"/>
    <n v="2000"/>
    <n v="53616"/>
    <n v="53616"/>
    <s v="City Engineer - master plan and mapping project."/>
  </r>
  <r>
    <x v="815"/>
    <x v="10"/>
    <n v="490"/>
    <x v="205"/>
    <x v="4"/>
    <x v="10"/>
    <x v="38"/>
    <x v="9"/>
    <x v="36"/>
    <s v="440-490-6714"/>
    <s v="Business-type Activities"/>
    <s v="Sewer"/>
    <x v="5"/>
    <x v="258"/>
    <n v="0"/>
    <n v="0"/>
    <n v="0"/>
    <n v="0"/>
    <n v="0"/>
    <n v="0"/>
    <n v="0"/>
    <n v="0"/>
    <n v="0"/>
    <n v="0"/>
    <n v="0"/>
    <n v="0"/>
    <n v="0"/>
    <n v="0"/>
    <m/>
  </r>
  <r>
    <x v="816"/>
    <x v="10"/>
    <n v="700"/>
    <x v="171"/>
    <x v="4"/>
    <x v="10"/>
    <x v="39"/>
    <x v="10"/>
    <x v="42"/>
    <s v="440-700-8550"/>
    <s v="Business-type Activities"/>
    <s v="Sewer"/>
    <x v="0"/>
    <x v="216"/>
    <n v="0"/>
    <n v="0"/>
    <n v="0"/>
    <n v="156494"/>
    <n v="156494"/>
    <n v="156494"/>
    <n v="0"/>
    <n v="0"/>
    <n v="0"/>
    <n v="0"/>
    <n v="0"/>
    <n v="156494"/>
    <n v="0"/>
    <n v="0"/>
    <m/>
  </r>
  <r>
    <x v="817"/>
    <x v="10"/>
    <n v="900"/>
    <x v="232"/>
    <x v="4"/>
    <x v="10"/>
    <x v="37"/>
    <x v="14"/>
    <x v="47"/>
    <s v="440-900-9897"/>
    <s v="Business-type Activities"/>
    <s v="Sewer"/>
    <x v="5"/>
    <x v="221"/>
    <n v="0"/>
    <n v="0"/>
    <n v="0"/>
    <n v="0"/>
    <n v="0"/>
    <n v="0"/>
    <n v="0"/>
    <n v="0"/>
    <n v="0"/>
    <n v="0"/>
    <n v="0"/>
    <n v="0"/>
    <n v="0"/>
    <n v="0"/>
    <m/>
  </r>
  <r>
    <x v="818"/>
    <x v="10"/>
    <n v="900"/>
    <x v="136"/>
    <x v="4"/>
    <x v="10"/>
    <x v="37"/>
    <x v="14"/>
    <x v="16"/>
    <s v="440-900-9899"/>
    <s v="Governmental Activities"/>
    <s v="None"/>
    <x v="0"/>
    <x v="170"/>
    <n v="0"/>
    <n v="128017"/>
    <n v="139745"/>
    <n v="0"/>
    <n v="0"/>
    <n v="0"/>
    <n v="0"/>
    <n v="0"/>
    <n v="145745"/>
    <n v="0"/>
    <n v="-145745"/>
    <n v="0"/>
    <n v="109194"/>
    <n v="109194"/>
    <m/>
  </r>
  <r>
    <x v="819"/>
    <x v="11"/>
    <n v="1110"/>
    <x v="0"/>
    <x v="0"/>
    <x v="11"/>
    <x v="0"/>
    <x v="0"/>
    <x v="0"/>
    <s v="445-1110"/>
    <s v="Governmental Activities"/>
    <s v="Highways &amp; Streets"/>
    <x v="0"/>
    <x v="0"/>
    <n v="0"/>
    <n v="8137"/>
    <n v="7160"/>
    <n v="0"/>
    <n v="0"/>
    <n v="0"/>
    <n v="9180"/>
    <n v="9854"/>
    <n v="0"/>
    <n v="0"/>
    <n v="0"/>
    <n v="9180"/>
    <n v="9180"/>
    <n v="9180"/>
    <m/>
  </r>
  <r>
    <x v="820"/>
    <x v="11"/>
    <n v="1115"/>
    <x v="0"/>
    <x v="0"/>
    <x v="11"/>
    <x v="0"/>
    <x v="0"/>
    <x v="0"/>
    <s v="445-1115"/>
    <s v="Governmental Activities"/>
    <s v="Highways &amp; Streets"/>
    <x v="0"/>
    <x v="1"/>
    <n v="0"/>
    <n v="25241"/>
    <n v="37818"/>
    <n v="0"/>
    <n v="0"/>
    <n v="0"/>
    <n v="38046"/>
    <n v="38084"/>
    <n v="0"/>
    <n v="0"/>
    <n v="0"/>
    <n v="38046"/>
    <n v="38046"/>
    <n v="38046"/>
    <m/>
  </r>
  <r>
    <x v="821"/>
    <x v="11"/>
    <n v="1510"/>
    <x v="0"/>
    <x v="0"/>
    <x v="11"/>
    <x v="2"/>
    <x v="0"/>
    <x v="2"/>
    <s v="445-1510"/>
    <s v="Business-type Activities"/>
    <s v="Sewer"/>
    <x v="0"/>
    <x v="5"/>
    <n v="0"/>
    <n v="0"/>
    <n v="0"/>
    <n v="0"/>
    <n v="0"/>
    <n v="0"/>
    <n v="0"/>
    <n v="0"/>
    <n v="0"/>
    <n v="0"/>
    <n v="0"/>
    <n v="0"/>
    <n v="0"/>
    <n v="0"/>
    <m/>
  </r>
  <r>
    <x v="822"/>
    <x v="11"/>
    <n v="1610"/>
    <x v="0"/>
    <x v="0"/>
    <x v="11"/>
    <x v="2"/>
    <x v="0"/>
    <x v="2"/>
    <s v="445-1610"/>
    <s v="Governmental Activities"/>
    <s v="Highways &amp; Streets"/>
    <x v="0"/>
    <x v="5"/>
    <n v="0"/>
    <n v="0"/>
    <n v="0"/>
    <n v="0"/>
    <n v="0"/>
    <n v="0"/>
    <n v="0"/>
    <n v="0"/>
    <n v="0"/>
    <n v="0"/>
    <n v="0"/>
    <n v="0"/>
    <n v="0"/>
    <n v="0"/>
    <m/>
  </r>
  <r>
    <x v="823"/>
    <x v="11"/>
    <n v="2125"/>
    <x v="0"/>
    <x v="1"/>
    <x v="11"/>
    <x v="6"/>
    <x v="2"/>
    <x v="6"/>
    <s v="445-2125"/>
    <s v="Governmental Activities"/>
    <s v="Highways &amp; Streets"/>
    <x v="0"/>
    <x v="19"/>
    <n v="0"/>
    <n v="0"/>
    <n v="0"/>
    <n v="0"/>
    <n v="0"/>
    <n v="0"/>
    <n v="0"/>
    <n v="0"/>
    <n v="0"/>
    <n v="0"/>
    <n v="0"/>
    <n v="0"/>
    <n v="0"/>
    <n v="0"/>
    <m/>
  </r>
  <r>
    <x v="824"/>
    <x v="11"/>
    <n v="3100"/>
    <x v="0"/>
    <x v="2"/>
    <x v="11"/>
    <x v="10"/>
    <x v="4"/>
    <x v="10"/>
    <s v="445-3100"/>
    <s v="Governmental Activities"/>
    <s v="Highways &amp; Streets"/>
    <x v="0"/>
    <x v="31"/>
    <n v="0"/>
    <n v="0"/>
    <n v="33379"/>
    <n v="45113"/>
    <n v="0"/>
    <n v="0"/>
    <n v="44978"/>
    <n v="44978"/>
    <n v="44978"/>
    <n v="0"/>
    <n v="-44978"/>
    <n v="44978"/>
    <n v="48278"/>
    <n v="48278"/>
    <m/>
  </r>
  <r>
    <x v="825"/>
    <x v="11"/>
    <n v="315"/>
    <x v="3"/>
    <x v="3"/>
    <x v="11"/>
    <x v="12"/>
    <x v="5"/>
    <x v="12"/>
    <s v="445-315-4125"/>
    <s v="General Revenues"/>
    <s v="Investment Earnings"/>
    <x v="1"/>
    <x v="34"/>
    <n v="0"/>
    <n v="34"/>
    <n v="585"/>
    <n v="635"/>
    <n v="635"/>
    <n v="635"/>
    <n v="229"/>
    <n v="268"/>
    <n v="300"/>
    <n v="287"/>
    <n v="-13"/>
    <n v="635"/>
    <n v="635"/>
    <n v="635"/>
    <m/>
  </r>
  <r>
    <x v="826"/>
    <x v="11"/>
    <n v="3250"/>
    <x v="0"/>
    <x v="2"/>
    <x v="11"/>
    <x v="14"/>
    <x v="6"/>
    <x v="14"/>
    <s v="445-3250"/>
    <s v="Governmental Activities"/>
    <s v="Highways &amp; Streets"/>
    <x v="0"/>
    <x v="40"/>
    <n v="0"/>
    <n v="0"/>
    <n v="0"/>
    <n v="0"/>
    <n v="0"/>
    <n v="0"/>
    <n v="0"/>
    <n v="0"/>
    <n v="0"/>
    <n v="0"/>
    <n v="0"/>
    <n v="0"/>
    <n v="0"/>
    <n v="0"/>
    <m/>
  </r>
  <r>
    <x v="827"/>
    <x v="11"/>
    <n v="3400"/>
    <x v="0"/>
    <x v="2"/>
    <x v="11"/>
    <x v="16"/>
    <x v="7"/>
    <x v="16"/>
    <s v="445-3400"/>
    <s v="Governmental Activities"/>
    <s v="Highways &amp; Streets"/>
    <x v="0"/>
    <x v="49"/>
    <n v="0"/>
    <n v="0"/>
    <n v="0"/>
    <n v="0"/>
    <n v="0"/>
    <n v="0"/>
    <n v="0"/>
    <n v="0"/>
    <n v="0"/>
    <n v="0"/>
    <n v="0"/>
    <n v="0"/>
    <n v="0"/>
    <n v="0"/>
    <m/>
  </r>
  <r>
    <x v="828"/>
    <x v="11"/>
    <n v="345"/>
    <x v="226"/>
    <x v="3"/>
    <x v="11"/>
    <x v="20"/>
    <x v="5"/>
    <x v="48"/>
    <s v="445-345-4545"/>
    <s v="Governmental Activities"/>
    <s v="Highways &amp; Streets"/>
    <x v="4"/>
    <x v="278"/>
    <n v="0"/>
    <n v="9005"/>
    <n v="11014"/>
    <n v="10095"/>
    <n v="10095"/>
    <n v="10095"/>
    <n v="2019"/>
    <n v="2692"/>
    <n v="3000"/>
    <n v="2874"/>
    <n v="-126"/>
    <n v="10095"/>
    <n v="10095"/>
    <n v="10095"/>
    <s v="Estimated 15 new homes and payment of deferred agreements."/>
  </r>
  <r>
    <x v="829"/>
    <x v="11"/>
    <n v="390"/>
    <x v="48"/>
    <x v="3"/>
    <x v="11"/>
    <x v="27"/>
    <x v="5"/>
    <x v="26"/>
    <s v="445-390-4917"/>
    <s v="General Revenues"/>
    <s v="Transfers"/>
    <x v="1"/>
    <x v="83"/>
    <n v="0"/>
    <n v="24340"/>
    <n v="0"/>
    <n v="0"/>
    <n v="0"/>
    <n v="0"/>
    <n v="0"/>
    <n v="0"/>
    <n v="0"/>
    <n v="0"/>
    <n v="0"/>
    <n v="0"/>
    <n v="0"/>
    <n v="0"/>
    <m/>
  </r>
  <r>
    <x v="830"/>
    <x v="11"/>
    <n v="490"/>
    <x v="70"/>
    <x v="4"/>
    <x v="11"/>
    <x v="38"/>
    <x v="9"/>
    <x v="31"/>
    <s v="445-490-6128"/>
    <s v="Governmental Activities"/>
    <s v="Highways &amp; Streets"/>
    <x v="5"/>
    <x v="105"/>
    <n v="0"/>
    <n v="0"/>
    <n v="0"/>
    <n v="2000"/>
    <n v="2000"/>
    <n v="2000"/>
    <n v="0"/>
    <n v="0"/>
    <n v="0"/>
    <n v="0"/>
    <n v="0"/>
    <n v="2000"/>
    <n v="0"/>
    <n v="0"/>
    <m/>
  </r>
  <r>
    <x v="831"/>
    <x v="11"/>
    <n v="490"/>
    <x v="205"/>
    <x v="4"/>
    <x v="11"/>
    <x v="38"/>
    <x v="9"/>
    <x v="36"/>
    <s v="445-490-6714"/>
    <s v="Governmental Activities"/>
    <s v="Highways &amp; Streets"/>
    <x v="5"/>
    <x v="258"/>
    <n v="0"/>
    <n v="0"/>
    <n v="0"/>
    <n v="0"/>
    <n v="0"/>
    <n v="0"/>
    <n v="0"/>
    <n v="0"/>
    <n v="0"/>
    <n v="0"/>
    <n v="0"/>
    <n v="0"/>
    <n v="0"/>
    <n v="0"/>
    <m/>
  </r>
  <r>
    <x v="832"/>
    <x v="11"/>
    <n v="700"/>
    <x v="227"/>
    <x v="4"/>
    <x v="11"/>
    <x v="39"/>
    <x v="10"/>
    <x v="42"/>
    <s v="445-700-8560"/>
    <s v="Governmental Activities"/>
    <s v="Highways &amp; Streets"/>
    <x v="0"/>
    <x v="280"/>
    <n v="0"/>
    <n v="0"/>
    <n v="0"/>
    <n v="53843"/>
    <n v="53843"/>
    <n v="53843"/>
    <n v="0"/>
    <n v="0"/>
    <n v="0"/>
    <n v="0"/>
    <n v="0"/>
    <n v="53843"/>
    <n v="0"/>
    <n v="0"/>
    <m/>
  </r>
  <r>
    <x v="833"/>
    <x v="11"/>
    <n v="900"/>
    <x v="232"/>
    <x v="4"/>
    <x v="11"/>
    <x v="37"/>
    <x v="14"/>
    <x v="47"/>
    <s v="445-900-9897"/>
    <s v="Governmental Activities"/>
    <s v="Highways &amp; Streets"/>
    <x v="0"/>
    <x v="221"/>
    <n v="0"/>
    <n v="0"/>
    <n v="0"/>
    <n v="0"/>
    <n v="0"/>
    <n v="0"/>
    <n v="0"/>
    <n v="0"/>
    <n v="0"/>
    <n v="0"/>
    <n v="0"/>
    <n v="0"/>
    <n v="0"/>
    <n v="0"/>
    <m/>
  </r>
  <r>
    <x v="834"/>
    <x v="11"/>
    <n v="900"/>
    <x v="136"/>
    <x v="4"/>
    <x v="11"/>
    <x v="37"/>
    <x v="14"/>
    <x v="16"/>
    <s v="445-900-9899"/>
    <s v="Governmental Activities"/>
    <s v="None"/>
    <x v="0"/>
    <x v="170"/>
    <n v="0"/>
    <n v="33379"/>
    <n v="44978"/>
    <n v="0"/>
    <n v="0"/>
    <n v="0"/>
    <n v="0"/>
    <n v="0"/>
    <n v="48278"/>
    <n v="0"/>
    <n v="-48278"/>
    <n v="0"/>
    <n v="59008"/>
    <n v="59008"/>
    <m/>
  </r>
  <r>
    <x v="835"/>
    <x v="12"/>
    <n v="1110"/>
    <x v="0"/>
    <x v="0"/>
    <x v="12"/>
    <x v="0"/>
    <x v="0"/>
    <x v="0"/>
    <s v="520-1110"/>
    <s v="Business-type Activities"/>
    <s v="Water"/>
    <x v="0"/>
    <x v="0"/>
    <n v="15752"/>
    <n v="19692"/>
    <n v="23643"/>
    <n v="0"/>
    <n v="0"/>
    <n v="0"/>
    <n v="39391"/>
    <n v="39393"/>
    <n v="0"/>
    <n v="0"/>
    <n v="0"/>
    <n v="39391"/>
    <n v="39391"/>
    <n v="39391"/>
    <m/>
  </r>
  <r>
    <x v="836"/>
    <x v="12"/>
    <n v="1510"/>
    <x v="0"/>
    <x v="0"/>
    <x v="12"/>
    <x v="2"/>
    <x v="0"/>
    <x v="2"/>
    <s v="520-1510"/>
    <s v="Business-type Activities"/>
    <s v="Water"/>
    <x v="0"/>
    <x v="5"/>
    <n v="0"/>
    <n v="0"/>
    <n v="0"/>
    <n v="0"/>
    <n v="0"/>
    <n v="0"/>
    <n v="0"/>
    <n v="0"/>
    <n v="0"/>
    <n v="0"/>
    <n v="0"/>
    <n v="0"/>
    <n v="0"/>
    <n v="0"/>
    <m/>
  </r>
  <r>
    <x v="837"/>
    <x v="12"/>
    <n v="2125"/>
    <x v="0"/>
    <x v="1"/>
    <x v="12"/>
    <x v="6"/>
    <x v="2"/>
    <x v="6"/>
    <s v="520-2125"/>
    <s v="Business-type Activities"/>
    <s v="Water"/>
    <x v="0"/>
    <x v="19"/>
    <n v="0"/>
    <n v="0"/>
    <n v="0"/>
    <n v="0"/>
    <n v="0"/>
    <n v="0"/>
    <n v="0"/>
    <n v="0"/>
    <n v="0"/>
    <n v="0"/>
    <n v="0"/>
    <n v="0"/>
    <n v="0"/>
    <n v="0"/>
    <m/>
  </r>
  <r>
    <x v="838"/>
    <x v="12"/>
    <n v="3100"/>
    <x v="0"/>
    <x v="2"/>
    <x v="12"/>
    <x v="10"/>
    <x v="4"/>
    <x v="10"/>
    <s v="520-3100"/>
    <s v="Business-type Activities"/>
    <s v="Water"/>
    <x v="0"/>
    <x v="31"/>
    <n v="11814"/>
    <n v="15752"/>
    <n v="19692"/>
    <n v="23647"/>
    <n v="0"/>
    <n v="0"/>
    <n v="23643"/>
    <n v="23643"/>
    <n v="23643"/>
    <n v="0"/>
    <n v="-23643"/>
    <n v="23643"/>
    <n v="39398"/>
    <n v="39398"/>
    <m/>
  </r>
  <r>
    <x v="839"/>
    <x v="12"/>
    <n v="315"/>
    <x v="3"/>
    <x v="3"/>
    <x v="12"/>
    <x v="12"/>
    <x v="5"/>
    <x v="12"/>
    <s v="520-315-4125"/>
    <s v="General Revenues"/>
    <s v="Investment Earnings"/>
    <x v="6"/>
    <x v="34"/>
    <n v="0"/>
    <n v="2"/>
    <n v="13"/>
    <n v="15"/>
    <n v="15"/>
    <n v="15"/>
    <n v="8"/>
    <n v="10"/>
    <n v="15"/>
    <n v="11"/>
    <n v="-4"/>
    <n v="15"/>
    <n v="4"/>
    <n v="4"/>
    <m/>
  </r>
  <r>
    <x v="840"/>
    <x v="12"/>
    <n v="3250"/>
    <x v="0"/>
    <x v="2"/>
    <x v="12"/>
    <x v="14"/>
    <x v="6"/>
    <x v="14"/>
    <s v="520-3250"/>
    <s v="Business-type Activities"/>
    <s v="Water"/>
    <x v="0"/>
    <x v="40"/>
    <n v="0"/>
    <n v="0"/>
    <n v="0"/>
    <n v="0"/>
    <n v="0"/>
    <n v="0"/>
    <n v="0"/>
    <n v="0"/>
    <n v="0"/>
    <n v="0"/>
    <n v="0"/>
    <n v="0"/>
    <n v="0"/>
    <n v="0"/>
    <m/>
  </r>
  <r>
    <x v="841"/>
    <x v="12"/>
    <n v="3300"/>
    <x v="0"/>
    <x v="2"/>
    <x v="12"/>
    <x v="16"/>
    <x v="7"/>
    <x v="16"/>
    <s v="520-3300"/>
    <s v="Business-type Activities"/>
    <s v="Water"/>
    <x v="0"/>
    <x v="49"/>
    <n v="0"/>
    <n v="0"/>
    <n v="0"/>
    <n v="0"/>
    <n v="0"/>
    <n v="0"/>
    <n v="0"/>
    <n v="0"/>
    <n v="0"/>
    <n v="0"/>
    <n v="0"/>
    <n v="0"/>
    <n v="0"/>
    <n v="0"/>
    <m/>
  </r>
  <r>
    <x v="842"/>
    <x v="12"/>
    <n v="390"/>
    <x v="170"/>
    <x v="3"/>
    <x v="12"/>
    <x v="27"/>
    <x v="5"/>
    <x v="26"/>
    <s v="520-390-4930"/>
    <s v="General Revenues"/>
    <s v="Transfers"/>
    <x v="6"/>
    <x v="215"/>
    <n v="3938"/>
    <n v="3938"/>
    <n v="3938"/>
    <n v="15740"/>
    <n v="15740"/>
    <n v="15740"/>
    <n v="15740"/>
    <n v="15740"/>
    <n v="15740"/>
    <n v="16799"/>
    <n v="1059"/>
    <n v="15740"/>
    <n v="0"/>
    <n v="0"/>
    <m/>
  </r>
  <r>
    <x v="843"/>
    <x v="12"/>
    <n v="900"/>
    <x v="131"/>
    <x v="4"/>
    <x v="12"/>
    <x v="37"/>
    <x v="12"/>
    <x v="45"/>
    <s v="520-900-9130"/>
    <s v="General Revenues"/>
    <s v="Transfers"/>
    <x v="6"/>
    <x v="165"/>
    <n v="0"/>
    <n v="0"/>
    <n v="0"/>
    <n v="0"/>
    <n v="0"/>
    <n v="0"/>
    <n v="0"/>
    <n v="0"/>
    <n v="0"/>
    <n v="0"/>
    <n v="0"/>
    <n v="0"/>
    <n v="0"/>
    <n v="0"/>
    <m/>
  </r>
  <r>
    <x v="844"/>
    <x v="12"/>
    <n v="900"/>
    <x v="233"/>
    <x v="4"/>
    <x v="12"/>
    <x v="37"/>
    <x v="14"/>
    <x v="47"/>
    <s v="520-900-9892"/>
    <s v="Business-type Activities"/>
    <s v="Water"/>
    <x v="0"/>
    <x v="288"/>
    <n v="0"/>
    <n v="0"/>
    <n v="0"/>
    <n v="39402"/>
    <n v="39402"/>
    <n v="39402"/>
    <n v="0"/>
    <n v="0"/>
    <n v="0"/>
    <n v="0"/>
    <n v="0"/>
    <n v="39402"/>
    <n v="39402"/>
    <n v="39402"/>
    <m/>
  </r>
  <r>
    <x v="845"/>
    <x v="12"/>
    <n v="900"/>
    <x v="136"/>
    <x v="4"/>
    <x v="12"/>
    <x v="37"/>
    <x v="14"/>
    <x v="16"/>
    <s v="520-900-9899"/>
    <s v="Governmental Activities"/>
    <s v="None"/>
    <x v="0"/>
    <x v="170"/>
    <n v="15752"/>
    <n v="19692"/>
    <n v="23643"/>
    <n v="0"/>
    <n v="0"/>
    <n v="0"/>
    <n v="0"/>
    <n v="0"/>
    <n v="39398"/>
    <n v="0"/>
    <n v="-39398"/>
    <n v="0"/>
    <n v="0"/>
    <n v="0"/>
    <m/>
  </r>
  <r>
    <x v="846"/>
    <x v="13"/>
    <n v="1110"/>
    <x v="0"/>
    <x v="0"/>
    <x v="13"/>
    <x v="0"/>
    <x v="0"/>
    <x v="0"/>
    <s v="521-1110"/>
    <s v="Business-type Activities"/>
    <s v="Sewer"/>
    <x v="0"/>
    <x v="0"/>
    <n v="6670"/>
    <n v="8246"/>
    <n v="9826"/>
    <n v="0"/>
    <n v="0"/>
    <n v="0"/>
    <n v="15749"/>
    <n v="15750"/>
    <n v="0"/>
    <n v="0"/>
    <n v="0"/>
    <n v="15749"/>
    <n v="15749"/>
    <n v="15749"/>
    <m/>
  </r>
  <r>
    <x v="847"/>
    <x v="13"/>
    <n v="1510"/>
    <x v="0"/>
    <x v="0"/>
    <x v="13"/>
    <x v="2"/>
    <x v="0"/>
    <x v="2"/>
    <s v="521-1510"/>
    <s v="Business-type Activities"/>
    <s v="Sewer"/>
    <x v="0"/>
    <x v="5"/>
    <n v="0"/>
    <n v="0"/>
    <n v="0"/>
    <n v="0"/>
    <n v="0"/>
    <n v="0"/>
    <n v="0"/>
    <n v="0"/>
    <n v="0"/>
    <n v="0"/>
    <n v="0"/>
    <n v="0"/>
    <n v="0"/>
    <n v="0"/>
    <m/>
  </r>
  <r>
    <x v="848"/>
    <x v="13"/>
    <n v="2125"/>
    <x v="0"/>
    <x v="1"/>
    <x v="13"/>
    <x v="6"/>
    <x v="2"/>
    <x v="6"/>
    <s v="521-2125"/>
    <s v="Business-type Activities"/>
    <s v="Sewer"/>
    <x v="0"/>
    <x v="19"/>
    <n v="0"/>
    <n v="0"/>
    <n v="0"/>
    <n v="0"/>
    <n v="0"/>
    <n v="0"/>
    <n v="0"/>
    <n v="0"/>
    <n v="0"/>
    <n v="0"/>
    <n v="0"/>
    <n v="0"/>
    <n v="0"/>
    <n v="0"/>
    <m/>
  </r>
  <r>
    <x v="849"/>
    <x v="13"/>
    <n v="3100"/>
    <x v="0"/>
    <x v="2"/>
    <x v="13"/>
    <x v="10"/>
    <x v="4"/>
    <x v="10"/>
    <s v="521-3100"/>
    <s v="Business-type Activities"/>
    <s v="Sewer"/>
    <x v="0"/>
    <x v="31"/>
    <n v="5095"/>
    <n v="6670"/>
    <n v="8246"/>
    <n v="9828"/>
    <n v="0"/>
    <n v="0"/>
    <n v="9826"/>
    <n v="9826"/>
    <n v="9826"/>
    <n v="0"/>
    <n v="-9826"/>
    <n v="9826"/>
    <n v="15754"/>
    <n v="15754"/>
    <m/>
  </r>
  <r>
    <x v="850"/>
    <x v="13"/>
    <n v="315"/>
    <x v="3"/>
    <x v="3"/>
    <x v="13"/>
    <x v="12"/>
    <x v="5"/>
    <x v="12"/>
    <s v="521-315-4125"/>
    <s v="General Revenues"/>
    <s v="Investment Earnings"/>
    <x v="6"/>
    <x v="34"/>
    <n v="0"/>
    <n v="1"/>
    <n v="6"/>
    <n v="8"/>
    <n v="8"/>
    <n v="8"/>
    <n v="3"/>
    <n v="4"/>
    <n v="8"/>
    <n v="5"/>
    <n v="-3"/>
    <n v="8"/>
    <n v="2"/>
    <n v="2"/>
    <m/>
  </r>
  <r>
    <x v="851"/>
    <x v="13"/>
    <n v="3250"/>
    <x v="0"/>
    <x v="2"/>
    <x v="13"/>
    <x v="14"/>
    <x v="6"/>
    <x v="14"/>
    <s v="521-3250"/>
    <s v="Business-type Activities"/>
    <s v="Sewer"/>
    <x v="0"/>
    <x v="40"/>
    <n v="0"/>
    <n v="0"/>
    <n v="0"/>
    <n v="0"/>
    <n v="0"/>
    <n v="0"/>
    <n v="0"/>
    <n v="0"/>
    <n v="0"/>
    <n v="0"/>
    <n v="0"/>
    <n v="0"/>
    <n v="0"/>
    <n v="0"/>
    <m/>
  </r>
  <r>
    <x v="852"/>
    <x v="13"/>
    <n v="3300"/>
    <x v="0"/>
    <x v="2"/>
    <x v="13"/>
    <x v="16"/>
    <x v="7"/>
    <x v="16"/>
    <s v="521-3300"/>
    <s v="Business-type Activities"/>
    <s v="Sewer"/>
    <x v="0"/>
    <x v="49"/>
    <n v="0"/>
    <n v="0"/>
    <n v="0"/>
    <n v="0"/>
    <n v="0"/>
    <n v="0"/>
    <n v="0"/>
    <n v="0"/>
    <n v="0"/>
    <n v="0"/>
    <n v="0"/>
    <n v="0"/>
    <n v="0"/>
    <n v="0"/>
    <m/>
  </r>
  <r>
    <x v="853"/>
    <x v="13"/>
    <n v="390"/>
    <x v="151"/>
    <x v="3"/>
    <x v="13"/>
    <x v="27"/>
    <x v="5"/>
    <x v="26"/>
    <s v="521-390-4940"/>
    <s v="General Revenues"/>
    <s v="Transfers"/>
    <x v="6"/>
    <x v="192"/>
    <n v="1575"/>
    <n v="1575"/>
    <n v="1575"/>
    <n v="5920"/>
    <n v="5920"/>
    <n v="5920"/>
    <n v="5920"/>
    <n v="5920"/>
    <n v="5920"/>
    <n v="6319"/>
    <n v="399"/>
    <n v="5920"/>
    <n v="0"/>
    <n v="0"/>
    <m/>
  </r>
  <r>
    <x v="854"/>
    <x v="13"/>
    <n v="900"/>
    <x v="132"/>
    <x v="4"/>
    <x v="13"/>
    <x v="37"/>
    <x v="12"/>
    <x v="45"/>
    <s v="521-900-9140"/>
    <s v="General Revenues"/>
    <s v="Transfers"/>
    <x v="6"/>
    <x v="166"/>
    <n v="0"/>
    <n v="0"/>
    <n v="0"/>
    <n v="0"/>
    <n v="0"/>
    <n v="0"/>
    <n v="0"/>
    <n v="0"/>
    <n v="0"/>
    <n v="0"/>
    <n v="0"/>
    <n v="0"/>
    <n v="0"/>
    <n v="0"/>
    <m/>
  </r>
  <r>
    <x v="855"/>
    <x v="13"/>
    <n v="900"/>
    <x v="233"/>
    <x v="4"/>
    <x v="13"/>
    <x v="37"/>
    <x v="14"/>
    <x v="47"/>
    <s v="521-900-9892"/>
    <s v="Business-type Activities"/>
    <s v="Sewer"/>
    <x v="0"/>
    <x v="289"/>
    <n v="0"/>
    <n v="0"/>
    <n v="0"/>
    <n v="15756"/>
    <n v="15756"/>
    <n v="15756"/>
    <n v="0"/>
    <n v="0"/>
    <n v="0"/>
    <n v="0"/>
    <n v="0"/>
    <n v="15756"/>
    <n v="15756"/>
    <n v="15756"/>
    <m/>
  </r>
  <r>
    <x v="856"/>
    <x v="13"/>
    <n v="900"/>
    <x v="136"/>
    <x v="4"/>
    <x v="13"/>
    <x v="37"/>
    <x v="14"/>
    <x v="16"/>
    <s v="521-900-9899"/>
    <s v="Governmental Activities"/>
    <s v="None"/>
    <x v="0"/>
    <x v="170"/>
    <n v="6670"/>
    <n v="8246"/>
    <n v="9827"/>
    <n v="0"/>
    <n v="0"/>
    <n v="0"/>
    <n v="0"/>
    <n v="0"/>
    <n v="15754"/>
    <n v="0"/>
    <n v="-15754"/>
    <n v="0"/>
    <n v="0"/>
    <n v="0"/>
    <m/>
  </r>
  <r>
    <x v="857"/>
    <x v="14"/>
    <n v="1110"/>
    <x v="0"/>
    <x v="0"/>
    <x v="14"/>
    <x v="0"/>
    <x v="0"/>
    <x v="0"/>
    <s v="550-1110"/>
    <s v="Governmental Activities"/>
    <s v="General Government"/>
    <x v="0"/>
    <x v="0"/>
    <n v="43614"/>
    <n v="174"/>
    <n v="22181"/>
    <n v="0"/>
    <n v="0"/>
    <n v="0"/>
    <n v="0"/>
    <n v="0"/>
    <n v="0"/>
    <n v="0"/>
    <n v="0"/>
    <n v="0"/>
    <n v="0"/>
    <n v="0"/>
    <m/>
  </r>
  <r>
    <x v="858"/>
    <x v="14"/>
    <n v="1510"/>
    <x v="0"/>
    <x v="0"/>
    <x v="14"/>
    <x v="2"/>
    <x v="0"/>
    <x v="2"/>
    <s v="550-1510"/>
    <s v="Governmental Activities"/>
    <s v="General Government"/>
    <x v="0"/>
    <x v="5"/>
    <n v="0"/>
    <n v="0"/>
    <n v="0"/>
    <n v="0"/>
    <n v="0"/>
    <n v="0"/>
    <n v="0"/>
    <n v="0"/>
    <n v="0"/>
    <n v="0"/>
    <n v="0"/>
    <n v="0"/>
    <n v="0"/>
    <n v="0"/>
    <m/>
  </r>
  <r>
    <x v="859"/>
    <x v="14"/>
    <n v="2125"/>
    <x v="0"/>
    <x v="1"/>
    <x v="14"/>
    <x v="6"/>
    <x v="2"/>
    <x v="6"/>
    <s v="550-2125"/>
    <s v="Governmental Activities"/>
    <s v="General Government"/>
    <x v="0"/>
    <x v="19"/>
    <n v="0"/>
    <n v="0"/>
    <n v="0"/>
    <n v="0"/>
    <n v="0"/>
    <n v="0"/>
    <n v="0"/>
    <n v="0"/>
    <n v="0"/>
    <n v="0"/>
    <n v="0"/>
    <n v="0"/>
    <n v="0"/>
    <n v="0"/>
    <m/>
  </r>
  <r>
    <x v="860"/>
    <x v="14"/>
    <n v="3100"/>
    <x v="0"/>
    <x v="2"/>
    <x v="14"/>
    <x v="10"/>
    <x v="4"/>
    <x v="10"/>
    <s v="550-3100"/>
    <s v="Governmental Activities"/>
    <s v="General Government"/>
    <x v="0"/>
    <x v="31"/>
    <n v="17195"/>
    <n v="43614"/>
    <n v="174"/>
    <n v="0"/>
    <n v="0"/>
    <n v="0"/>
    <n v="22181"/>
    <n v="22181"/>
    <n v="22181"/>
    <n v="0"/>
    <n v="-22181"/>
    <n v="0"/>
    <n v="1"/>
    <n v="1"/>
    <m/>
  </r>
  <r>
    <x v="861"/>
    <x v="14"/>
    <n v="315"/>
    <x v="3"/>
    <x v="3"/>
    <x v="14"/>
    <x v="12"/>
    <x v="5"/>
    <x v="12"/>
    <s v="550-315-4125"/>
    <s v="General Revenues"/>
    <s v="Investment Earnings"/>
    <x v="1"/>
    <x v="34"/>
    <n v="0"/>
    <n v="2"/>
    <n v="7"/>
    <n v="0"/>
    <n v="0"/>
    <n v="0"/>
    <n v="0"/>
    <n v="0"/>
    <n v="0"/>
    <n v="0"/>
    <n v="0"/>
    <n v="0"/>
    <n v="0"/>
    <n v="0"/>
    <m/>
  </r>
  <r>
    <x v="862"/>
    <x v="14"/>
    <n v="3250"/>
    <x v="0"/>
    <x v="2"/>
    <x v="14"/>
    <x v="14"/>
    <x v="6"/>
    <x v="14"/>
    <s v="550-3250"/>
    <s v="Governmental Activities"/>
    <s v="General Government"/>
    <x v="0"/>
    <x v="40"/>
    <n v="0"/>
    <n v="0"/>
    <n v="0"/>
    <n v="0"/>
    <n v="0"/>
    <n v="0"/>
    <n v="0"/>
    <n v="0"/>
    <n v="0"/>
    <n v="0"/>
    <n v="0"/>
    <n v="0"/>
    <n v="0"/>
    <n v="0"/>
    <m/>
  </r>
  <r>
    <x v="863"/>
    <x v="14"/>
    <n v="3300"/>
    <x v="0"/>
    <x v="2"/>
    <x v="14"/>
    <x v="16"/>
    <x v="7"/>
    <x v="16"/>
    <s v="550-3300"/>
    <s v="Governmental Activities"/>
    <s v="General Government"/>
    <x v="0"/>
    <x v="49"/>
    <n v="0"/>
    <n v="0"/>
    <n v="0"/>
    <n v="0"/>
    <n v="0"/>
    <n v="0"/>
    <n v="0"/>
    <n v="0"/>
    <n v="0"/>
    <n v="0"/>
    <n v="0"/>
    <n v="0"/>
    <n v="0"/>
    <n v="0"/>
    <m/>
  </r>
  <r>
    <x v="864"/>
    <x v="14"/>
    <n v="370"/>
    <x v="41"/>
    <x v="3"/>
    <x v="14"/>
    <x v="24"/>
    <x v="5"/>
    <x v="23"/>
    <s v="550-370-4849"/>
    <s v="General Revenues"/>
    <s v="Gain (Loss) Assets"/>
    <x v="1"/>
    <x v="76"/>
    <n v="16419"/>
    <n v="0"/>
    <n v="0"/>
    <n v="0"/>
    <n v="0"/>
    <n v="0"/>
    <n v="0"/>
    <n v="0"/>
    <n v="0"/>
    <n v="0"/>
    <n v="0"/>
    <n v="0"/>
    <n v="0"/>
    <n v="0"/>
    <m/>
  </r>
  <r>
    <x v="865"/>
    <x v="14"/>
    <n v="390"/>
    <x v="137"/>
    <x v="3"/>
    <x v="14"/>
    <x v="27"/>
    <x v="5"/>
    <x v="26"/>
    <s v="550-390-4910"/>
    <s v="General Revenues"/>
    <s v="Transfers"/>
    <x v="1"/>
    <x v="171"/>
    <n v="2000"/>
    <n v="2000"/>
    <n v="6000"/>
    <n v="0"/>
    <n v="0"/>
    <n v="0"/>
    <n v="0"/>
    <n v="0"/>
    <n v="0"/>
    <n v="0"/>
    <n v="0"/>
    <n v="0"/>
    <n v="0"/>
    <n v="0"/>
    <m/>
  </r>
  <r>
    <x v="866"/>
    <x v="14"/>
    <n v="390"/>
    <x v="46"/>
    <x v="3"/>
    <x v="14"/>
    <x v="27"/>
    <x v="5"/>
    <x v="26"/>
    <s v="550-390-4912"/>
    <s v="General Revenues"/>
    <s v="Transfers"/>
    <x v="1"/>
    <x v="81"/>
    <n v="4000"/>
    <n v="4000"/>
    <n v="4000"/>
    <n v="0"/>
    <n v="0"/>
    <n v="0"/>
    <n v="0"/>
    <n v="0"/>
    <n v="0"/>
    <n v="0"/>
    <n v="0"/>
    <n v="0"/>
    <n v="0"/>
    <n v="0"/>
    <m/>
  </r>
  <r>
    <x v="867"/>
    <x v="14"/>
    <n v="390"/>
    <x v="170"/>
    <x v="3"/>
    <x v="14"/>
    <x v="27"/>
    <x v="5"/>
    <x v="26"/>
    <s v="550-390-4930"/>
    <s v="General Revenues"/>
    <s v="Transfers"/>
    <x v="1"/>
    <x v="215"/>
    <n v="2000"/>
    <n v="2000"/>
    <n v="6000"/>
    <n v="0"/>
    <n v="0"/>
    <n v="0"/>
    <n v="0"/>
    <n v="0"/>
    <n v="0"/>
    <n v="0"/>
    <n v="0"/>
    <n v="0"/>
    <n v="0"/>
    <n v="0"/>
    <m/>
  </r>
  <r>
    <x v="868"/>
    <x v="14"/>
    <n v="390"/>
    <x v="151"/>
    <x v="3"/>
    <x v="14"/>
    <x v="27"/>
    <x v="5"/>
    <x v="26"/>
    <s v="550-390-4940"/>
    <s v="General Revenues"/>
    <s v="Transfers"/>
    <x v="1"/>
    <x v="192"/>
    <n v="2000"/>
    <n v="2000"/>
    <n v="6000"/>
    <n v="0"/>
    <n v="0"/>
    <n v="0"/>
    <n v="0"/>
    <n v="0"/>
    <n v="0"/>
    <n v="0"/>
    <n v="0"/>
    <n v="0"/>
    <n v="0"/>
    <n v="0"/>
    <m/>
  </r>
  <r>
    <x v="869"/>
    <x v="14"/>
    <n v="700"/>
    <x v="99"/>
    <x v="4"/>
    <x v="14"/>
    <x v="39"/>
    <x v="10"/>
    <x v="40"/>
    <s v="550-700-8425"/>
    <s v="Governmental Activities"/>
    <s v="General Government"/>
    <x v="0"/>
    <x v="11"/>
    <n v="0"/>
    <n v="53442"/>
    <n v="0"/>
    <n v="0"/>
    <n v="0"/>
    <n v="0"/>
    <n v="0"/>
    <n v="0"/>
    <n v="0"/>
    <n v="0"/>
    <n v="0"/>
    <n v="0"/>
    <n v="0"/>
    <n v="0"/>
    <m/>
  </r>
  <r>
    <x v="870"/>
    <x v="14"/>
    <n v="900"/>
    <x v="221"/>
    <x v="4"/>
    <x v="14"/>
    <x v="37"/>
    <x v="12"/>
    <x v="45"/>
    <s v="550-900-9110"/>
    <s v="General Revenues"/>
    <s v="Transfers"/>
    <x v="1"/>
    <x v="273"/>
    <n v="0"/>
    <n v="0"/>
    <n v="0"/>
    <n v="6051"/>
    <n v="6051"/>
    <n v="6051"/>
    <n v="6049"/>
    <n v="6049"/>
    <n v="6049"/>
    <n v="6456"/>
    <n v="407"/>
    <n v="0"/>
    <n v="0"/>
    <n v="0"/>
    <m/>
  </r>
  <r>
    <x v="871"/>
    <x v="14"/>
    <n v="900"/>
    <x v="228"/>
    <x v="4"/>
    <x v="14"/>
    <x v="37"/>
    <x v="12"/>
    <x v="45"/>
    <s v="550-900-9112"/>
    <s v="General Revenues"/>
    <s v="Transfers"/>
    <x v="6"/>
    <x v="290"/>
    <n v="0"/>
    <n v="0"/>
    <n v="0"/>
    <n v="4033"/>
    <n v="4033"/>
    <n v="4033"/>
    <n v="4033"/>
    <n v="4033"/>
    <n v="4033"/>
    <n v="4305"/>
    <n v="272"/>
    <n v="0"/>
    <n v="0"/>
    <n v="0"/>
    <m/>
  </r>
  <r>
    <x v="872"/>
    <x v="14"/>
    <n v="900"/>
    <x v="131"/>
    <x v="4"/>
    <x v="14"/>
    <x v="37"/>
    <x v="12"/>
    <x v="45"/>
    <s v="550-900-9130"/>
    <s v="General Revenues"/>
    <s v="Transfers"/>
    <x v="1"/>
    <x v="165"/>
    <n v="0"/>
    <n v="0"/>
    <n v="0"/>
    <n v="6051"/>
    <n v="6051"/>
    <n v="6051"/>
    <n v="6049"/>
    <n v="6049"/>
    <n v="6049"/>
    <n v="6456"/>
    <n v="407"/>
    <n v="0"/>
    <n v="0"/>
    <n v="0"/>
    <m/>
  </r>
  <r>
    <x v="873"/>
    <x v="14"/>
    <n v="900"/>
    <x v="132"/>
    <x v="4"/>
    <x v="14"/>
    <x v="37"/>
    <x v="12"/>
    <x v="45"/>
    <s v="550-900-9140"/>
    <s v="General Revenues"/>
    <s v="Transfers"/>
    <x v="1"/>
    <x v="166"/>
    <n v="0"/>
    <n v="0"/>
    <n v="0"/>
    <n v="6051"/>
    <n v="6051"/>
    <n v="6051"/>
    <n v="6049"/>
    <n v="6049"/>
    <n v="6049"/>
    <n v="6456"/>
    <n v="407"/>
    <n v="0"/>
    <n v="0"/>
    <n v="0"/>
    <m/>
  </r>
  <r>
    <x v="874"/>
    <x v="14"/>
    <n v="900"/>
    <x v="136"/>
    <x v="4"/>
    <x v="14"/>
    <x v="37"/>
    <x v="14"/>
    <x v="16"/>
    <s v="550-900-9899"/>
    <s v="Governmental Activities"/>
    <s v="None"/>
    <x v="0"/>
    <x v="170"/>
    <n v="43614"/>
    <n v="174"/>
    <n v="22181"/>
    <n v="0"/>
    <n v="0"/>
    <n v="0"/>
    <n v="0"/>
    <n v="0"/>
    <n v="1"/>
    <n v="0"/>
    <n v="-1"/>
    <n v="0"/>
    <n v="1"/>
    <n v="1"/>
    <m/>
  </r>
  <r>
    <x v="875"/>
    <x v="15"/>
    <n v="1110"/>
    <x v="0"/>
    <x v="0"/>
    <x v="15"/>
    <x v="0"/>
    <x v="0"/>
    <x v="0"/>
    <s v="555-1110"/>
    <s v="Governmental Activities"/>
    <s v="General Government"/>
    <x v="0"/>
    <x v="0"/>
    <n v="24162"/>
    <n v="11419"/>
    <n v="0"/>
    <n v="0"/>
    <n v="0"/>
    <n v="0"/>
    <n v="0"/>
    <n v="0"/>
    <n v="0"/>
    <n v="0"/>
    <n v="0"/>
    <n v="0"/>
    <n v="0"/>
    <n v="0"/>
    <m/>
  </r>
  <r>
    <x v="876"/>
    <x v="15"/>
    <n v="1115"/>
    <x v="0"/>
    <x v="0"/>
    <x v="15"/>
    <x v="0"/>
    <x v="0"/>
    <x v="0"/>
    <s v="555-1115"/>
    <s v="Governmental Activities"/>
    <s v="General Government"/>
    <x v="0"/>
    <x v="1"/>
    <n v="4306"/>
    <n v="1420"/>
    <n v="0"/>
    <n v="0"/>
    <n v="0"/>
    <n v="0"/>
    <n v="0"/>
    <n v="0"/>
    <n v="0"/>
    <n v="0"/>
    <n v="0"/>
    <n v="0"/>
    <n v="0"/>
    <n v="0"/>
    <m/>
  </r>
  <r>
    <x v="877"/>
    <x v="15"/>
    <n v="1510"/>
    <x v="0"/>
    <x v="0"/>
    <x v="15"/>
    <x v="2"/>
    <x v="0"/>
    <x v="2"/>
    <s v="555-1510"/>
    <s v="Governmental Activities"/>
    <s v="General Government"/>
    <x v="0"/>
    <x v="5"/>
    <n v="0"/>
    <n v="0"/>
    <n v="0"/>
    <n v="0"/>
    <n v="0"/>
    <n v="0"/>
    <n v="0"/>
    <n v="0"/>
    <n v="0"/>
    <n v="0"/>
    <n v="0"/>
    <n v="0"/>
    <n v="0"/>
    <n v="0"/>
    <m/>
  </r>
  <r>
    <x v="878"/>
    <x v="15"/>
    <n v="2125"/>
    <x v="0"/>
    <x v="1"/>
    <x v="15"/>
    <x v="6"/>
    <x v="2"/>
    <x v="6"/>
    <s v="555-2125"/>
    <s v="Governmental Activities"/>
    <s v="General Government"/>
    <x v="0"/>
    <x v="19"/>
    <n v="0"/>
    <n v="0"/>
    <n v="0"/>
    <n v="0"/>
    <n v="0"/>
    <n v="0"/>
    <n v="0"/>
    <n v="0"/>
    <n v="0"/>
    <n v="0"/>
    <n v="0"/>
    <n v="0"/>
    <n v="0"/>
    <n v="0"/>
    <m/>
  </r>
  <r>
    <x v="879"/>
    <x v="15"/>
    <n v="3100"/>
    <x v="0"/>
    <x v="2"/>
    <x v="15"/>
    <x v="10"/>
    <x v="4"/>
    <x v="10"/>
    <s v="555-3100"/>
    <s v="Governmental Activities"/>
    <s v="General Government"/>
    <x v="0"/>
    <x v="31"/>
    <n v="51854"/>
    <n v="28469"/>
    <n v="12839"/>
    <n v="0"/>
    <n v="0"/>
    <n v="0"/>
    <n v="0"/>
    <n v="0"/>
    <n v="0"/>
    <n v="0"/>
    <n v="0"/>
    <n v="0"/>
    <n v="0"/>
    <n v="0"/>
    <m/>
  </r>
  <r>
    <x v="880"/>
    <x v="15"/>
    <n v="315"/>
    <x v="3"/>
    <x v="3"/>
    <x v="15"/>
    <x v="12"/>
    <x v="5"/>
    <x v="12"/>
    <s v="555-315-4125"/>
    <s v="General Revenues"/>
    <s v="Investment Earnings"/>
    <x v="1"/>
    <x v="34"/>
    <n v="75"/>
    <n v="115"/>
    <n v="19"/>
    <n v="0"/>
    <n v="0"/>
    <n v="0"/>
    <n v="0"/>
    <n v="0"/>
    <n v="0"/>
    <n v="0"/>
    <n v="0"/>
    <n v="0"/>
    <n v="0"/>
    <n v="0"/>
    <m/>
  </r>
  <r>
    <x v="881"/>
    <x v="15"/>
    <n v="3250"/>
    <x v="0"/>
    <x v="2"/>
    <x v="15"/>
    <x v="14"/>
    <x v="6"/>
    <x v="14"/>
    <s v="555-3250"/>
    <s v="Governmental Activities"/>
    <s v="General Government"/>
    <x v="0"/>
    <x v="40"/>
    <n v="0"/>
    <n v="0"/>
    <n v="0"/>
    <n v="0"/>
    <n v="0"/>
    <n v="0"/>
    <n v="0"/>
    <n v="0"/>
    <n v="0"/>
    <n v="0"/>
    <n v="0"/>
    <n v="0"/>
    <n v="0"/>
    <n v="0"/>
    <m/>
  </r>
  <r>
    <x v="882"/>
    <x v="15"/>
    <n v="3300"/>
    <x v="0"/>
    <x v="2"/>
    <x v="15"/>
    <x v="16"/>
    <x v="7"/>
    <x v="16"/>
    <s v="555-3300"/>
    <s v="Governmental Activities"/>
    <s v="General Government"/>
    <x v="0"/>
    <x v="49"/>
    <n v="0"/>
    <n v="0"/>
    <n v="0"/>
    <n v="0"/>
    <n v="0"/>
    <n v="0"/>
    <n v="0"/>
    <n v="0"/>
    <n v="0"/>
    <n v="0"/>
    <n v="0"/>
    <n v="0"/>
    <n v="0"/>
    <n v="0"/>
    <m/>
  </r>
  <r>
    <x v="883"/>
    <x v="15"/>
    <n v="390"/>
    <x v="48"/>
    <x v="3"/>
    <x v="15"/>
    <x v="27"/>
    <x v="5"/>
    <x v="26"/>
    <s v="555-390-4917"/>
    <s v="General Revenues"/>
    <s v="Transfers"/>
    <x v="1"/>
    <x v="83"/>
    <n v="0"/>
    <n v="0"/>
    <n v="0"/>
    <n v="0"/>
    <n v="0"/>
    <n v="0"/>
    <n v="0"/>
    <n v="0"/>
    <n v="0"/>
    <n v="0"/>
    <n v="0"/>
    <n v="0"/>
    <n v="0"/>
    <n v="0"/>
    <m/>
  </r>
  <r>
    <x v="884"/>
    <x v="15"/>
    <n v="900"/>
    <x v="131"/>
    <x v="4"/>
    <x v="15"/>
    <x v="37"/>
    <x v="12"/>
    <x v="45"/>
    <s v="555-900-9130"/>
    <s v="General Revenues"/>
    <s v="Transfers"/>
    <x v="1"/>
    <x v="165"/>
    <n v="7715"/>
    <n v="0"/>
    <n v="0"/>
    <n v="0"/>
    <n v="0"/>
    <n v="0"/>
    <n v="0"/>
    <n v="0"/>
    <n v="0"/>
    <n v="0"/>
    <n v="0"/>
    <n v="0"/>
    <n v="0"/>
    <n v="0"/>
    <m/>
  </r>
  <r>
    <x v="885"/>
    <x v="15"/>
    <n v="900"/>
    <x v="132"/>
    <x v="4"/>
    <x v="15"/>
    <x v="37"/>
    <x v="12"/>
    <x v="45"/>
    <s v="555-900-9140"/>
    <s v="General Revenues"/>
    <s v="Transfers"/>
    <x v="1"/>
    <x v="166"/>
    <n v="15745"/>
    <n v="15745"/>
    <n v="12858"/>
    <n v="0"/>
    <n v="0"/>
    <n v="0"/>
    <n v="0"/>
    <n v="0"/>
    <n v="0"/>
    <n v="0"/>
    <n v="0"/>
    <n v="0"/>
    <n v="0"/>
    <n v="0"/>
    <m/>
  </r>
  <r>
    <x v="886"/>
    <x v="15"/>
    <n v="900"/>
    <x v="140"/>
    <x v="4"/>
    <x v="15"/>
    <x v="37"/>
    <x v="14"/>
    <x v="47"/>
    <s v="555-900-9893"/>
    <s v="Governmental Activities"/>
    <s v="General Government"/>
    <x v="0"/>
    <x v="212"/>
    <n v="0"/>
    <n v="0"/>
    <n v="0"/>
    <n v="0"/>
    <n v="0"/>
    <n v="0"/>
    <n v="0"/>
    <n v="0"/>
    <n v="0"/>
    <n v="0"/>
    <n v="0"/>
    <n v="0"/>
    <n v="0"/>
    <n v="0"/>
    <m/>
  </r>
  <r>
    <x v="887"/>
    <x v="15"/>
    <n v="900"/>
    <x v="232"/>
    <x v="4"/>
    <x v="15"/>
    <x v="37"/>
    <x v="14"/>
    <x v="47"/>
    <s v="555-900-9897"/>
    <s v="Governmental Activities"/>
    <s v="General Government"/>
    <x v="0"/>
    <x v="221"/>
    <n v="0"/>
    <n v="0"/>
    <n v="0"/>
    <n v="0"/>
    <n v="0"/>
    <n v="0"/>
    <n v="0"/>
    <n v="0"/>
    <n v="0"/>
    <n v="0"/>
    <n v="0"/>
    <n v="0"/>
    <n v="0"/>
    <n v="0"/>
    <m/>
  </r>
  <r>
    <x v="888"/>
    <x v="15"/>
    <n v="900"/>
    <x v="136"/>
    <x v="4"/>
    <x v="15"/>
    <x v="37"/>
    <x v="14"/>
    <x v="16"/>
    <s v="555-900-9899"/>
    <s v="Governmental Activities"/>
    <s v="None"/>
    <x v="0"/>
    <x v="170"/>
    <n v="28469"/>
    <n v="12839"/>
    <n v="0"/>
    <n v="0"/>
    <n v="0"/>
    <n v="0"/>
    <n v="0"/>
    <n v="0"/>
    <n v="0"/>
    <n v="0"/>
    <n v="0"/>
    <n v="0"/>
    <n v="0"/>
    <n v="0"/>
    <m/>
  </r>
  <r>
    <x v="889"/>
    <x v="16"/>
    <n v="1110"/>
    <x v="0"/>
    <x v="0"/>
    <x v="16"/>
    <x v="0"/>
    <x v="0"/>
    <x v="0"/>
    <s v="999-1110"/>
    <s v="Select Type"/>
    <s v="None"/>
    <x v="0"/>
    <x v="291"/>
    <n v="1123975"/>
    <n v="1285084"/>
    <n v="1304662"/>
    <n v="0"/>
    <n v="0"/>
    <n v="0"/>
    <n v="1403351"/>
    <n v="1287047"/>
    <n v="0"/>
    <n v="0"/>
    <n v="0"/>
    <n v="1403351"/>
    <n v="1403351"/>
    <n v="1403351"/>
    <m/>
  </r>
  <r>
    <x v="890"/>
    <x v="16"/>
    <n v="1111"/>
    <x v="0"/>
    <x v="0"/>
    <x v="16"/>
    <x v="0"/>
    <x v="0"/>
    <x v="0"/>
    <s v="999-1111"/>
    <s v="Select Type"/>
    <s v="None"/>
    <x v="0"/>
    <x v="292"/>
    <n v="574782"/>
    <n v="363019"/>
    <n v="390669"/>
    <n v="0"/>
    <n v="0"/>
    <n v="0"/>
    <n v="656917"/>
    <n v="559792"/>
    <n v="0"/>
    <n v="0"/>
    <n v="0"/>
    <n v="690177"/>
    <n v="690177"/>
    <n v="690177"/>
    <m/>
  </r>
  <r>
    <x v="891"/>
    <x v="16"/>
    <n v="1112"/>
    <x v="0"/>
    <x v="0"/>
    <x v="16"/>
    <x v="0"/>
    <x v="0"/>
    <x v="0"/>
    <s v="999-1112"/>
    <s v="Select Type"/>
    <s v="None"/>
    <x v="0"/>
    <x v="293"/>
    <n v="0"/>
    <n v="0"/>
    <n v="0"/>
    <n v="0"/>
    <n v="0"/>
    <n v="0"/>
    <n v="812"/>
    <n v="0"/>
    <n v="0"/>
    <n v="0"/>
    <n v="0"/>
    <n v="0"/>
    <n v="0"/>
    <n v="0"/>
    <m/>
  </r>
  <r>
    <x v="892"/>
    <x v="16"/>
    <n v="1115"/>
    <x v="0"/>
    <x v="0"/>
    <x v="16"/>
    <x v="0"/>
    <x v="0"/>
    <x v="0"/>
    <s v="999-1115"/>
    <s v="Select Type"/>
    <s v="None"/>
    <x v="0"/>
    <x v="1"/>
    <n v="549193"/>
    <n v="922065"/>
    <n v="913993"/>
    <n v="0"/>
    <n v="0"/>
    <n v="0"/>
    <n v="713174"/>
    <n v="714248"/>
    <n v="0"/>
    <n v="0"/>
    <n v="0"/>
    <n v="713174"/>
    <n v="713174"/>
    <n v="713174"/>
    <m/>
  </r>
  <r>
    <x v="893"/>
    <x v="16"/>
    <n v="1175"/>
    <x v="0"/>
    <x v="0"/>
    <x v="16"/>
    <x v="0"/>
    <x v="0"/>
    <x v="0"/>
    <s v="999-1175"/>
    <s v="Select Type"/>
    <s v="None"/>
    <x v="0"/>
    <x v="294"/>
    <n v="0"/>
    <n v="0"/>
    <n v="0"/>
    <n v="0"/>
    <n v="0"/>
    <n v="0"/>
    <n v="75"/>
    <n v="0"/>
    <n v="0"/>
    <n v="0"/>
    <n v="0"/>
    <n v="0"/>
    <n v="0"/>
    <n v="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2">
  <r>
    <x v="0"/>
    <n v="110"/>
    <n v="1110"/>
    <m/>
    <x v="0"/>
    <x v="0"/>
    <x v="0"/>
    <s v="Current Assets"/>
    <s v="Cash"/>
    <s v="110-1110"/>
    <s v="Governmental Activities"/>
    <s v="None"/>
    <s v="None"/>
    <s v="ALLOCATED CASH"/>
    <n v="118554"/>
    <n v="81436"/>
    <n v="123364"/>
    <n v="0"/>
    <n v="0"/>
    <n v="0"/>
    <n v="242874"/>
    <n v="176730"/>
    <n v="242874"/>
    <n v="0"/>
    <n v="-242874"/>
    <n v="242874"/>
    <n v="242874"/>
    <n v="242874"/>
    <m/>
  </r>
  <r>
    <x v="1"/>
    <n v="110"/>
    <n v="1115"/>
    <m/>
    <x v="0"/>
    <x v="0"/>
    <x v="0"/>
    <s v="Current Assets"/>
    <s v="Cash"/>
    <s v="110-1115"/>
    <s v="Governmental Activities"/>
    <s v="None"/>
    <s v="None"/>
    <s v="Cash in Bank - LGIP"/>
    <n v="331054"/>
    <n v="212284"/>
    <n v="148499"/>
    <n v="0"/>
    <n v="0"/>
    <n v="0"/>
    <n v="65322"/>
    <n v="65747"/>
    <n v="65322"/>
    <n v="0"/>
    <n v="-65322"/>
    <n v="65322"/>
    <n v="65322"/>
    <n v="65322"/>
    <m/>
  </r>
  <r>
    <x v="2"/>
    <n v="110"/>
    <n v="1118"/>
    <m/>
    <x v="0"/>
    <x v="0"/>
    <x v="0"/>
    <s v="Current Assets"/>
    <s v="Cash"/>
    <s v="110-1118"/>
    <s v="Governmental Activities"/>
    <s v="None"/>
    <s v="None"/>
    <s v="Cash in Bank - Court"/>
    <n v="15122"/>
    <n v="14490"/>
    <n v="0"/>
    <n v="0"/>
    <n v="0"/>
    <n v="0"/>
    <n v="0"/>
    <n v="0"/>
    <n v="0"/>
    <n v="0"/>
    <n v="0"/>
    <n v="0"/>
    <n v="0"/>
    <n v="0"/>
    <m/>
  </r>
  <r>
    <x v="3"/>
    <n v="110"/>
    <n v="1120"/>
    <m/>
    <x v="0"/>
    <x v="0"/>
    <x v="0"/>
    <s v="Current Assets"/>
    <s v="Cash"/>
    <s v="110-1120"/>
    <s v="Governmental Activities"/>
    <s v="None"/>
    <s v="None"/>
    <s v="Petty Cash"/>
    <n v="250"/>
    <n v="250"/>
    <n v="250"/>
    <n v="0"/>
    <n v="0"/>
    <n v="0"/>
    <n v="250"/>
    <n v="250"/>
    <n v="250"/>
    <n v="0"/>
    <n v="-250"/>
    <n v="250"/>
    <n v="250"/>
    <n v="250"/>
    <m/>
  </r>
  <r>
    <x v="4"/>
    <n v="110"/>
    <n v="1250"/>
    <m/>
    <x v="0"/>
    <x v="0"/>
    <x v="1"/>
    <s v="Current Assets"/>
    <s v="Other Current Assets"/>
    <s v="110-1250"/>
    <s v="Governmental Activities"/>
    <s v="None"/>
    <s v="None"/>
    <s v="Due from Other Funds"/>
    <n v="0"/>
    <n v="0"/>
    <n v="0"/>
    <n v="0"/>
    <n v="0"/>
    <n v="0"/>
    <n v="0"/>
    <n v="0"/>
    <n v="0"/>
    <n v="0"/>
    <n v="0"/>
    <n v="0"/>
    <n v="0"/>
    <n v="0"/>
    <m/>
  </r>
  <r>
    <x v="5"/>
    <n v="110"/>
    <n v="1510"/>
    <m/>
    <x v="0"/>
    <x v="0"/>
    <x v="2"/>
    <s v="Current Assets"/>
    <s v="Accounts Receivable"/>
    <s v="110-1510"/>
    <s v="Governmental Activities"/>
    <s v="None"/>
    <s v="None"/>
    <s v="Accounts Receivable"/>
    <n v="0"/>
    <n v="0"/>
    <n v="0"/>
    <n v="0"/>
    <n v="0"/>
    <n v="0"/>
    <n v="0"/>
    <n v="0"/>
    <n v="0"/>
    <n v="0"/>
    <n v="0"/>
    <n v="0"/>
    <n v="0"/>
    <n v="0"/>
    <m/>
  </r>
  <r>
    <x v="6"/>
    <n v="110"/>
    <n v="1520"/>
    <m/>
    <x v="0"/>
    <x v="0"/>
    <x v="2"/>
    <s v="Current Assets"/>
    <s v="Accounts Receivable"/>
    <s v="110-1520"/>
    <s v="Governmental Activities"/>
    <s v="None"/>
    <s v="None"/>
    <s v="Taxes Receivable"/>
    <n v="0"/>
    <n v="0"/>
    <n v="0"/>
    <n v="0"/>
    <n v="0"/>
    <n v="0"/>
    <n v="0"/>
    <n v="0"/>
    <n v="0"/>
    <n v="0"/>
    <n v="0"/>
    <n v="0"/>
    <n v="0"/>
    <n v="0"/>
    <m/>
  </r>
  <r>
    <x v="7"/>
    <n v="110"/>
    <n v="1620"/>
    <m/>
    <x v="0"/>
    <x v="0"/>
    <x v="3"/>
    <s v="Other Assets"/>
    <s v="Inventory"/>
    <s v="110-1620"/>
    <s v="Governmental Activities"/>
    <s v="None"/>
    <s v="None"/>
    <s v="Inventory"/>
    <n v="0"/>
    <n v="0"/>
    <n v="0"/>
    <n v="0"/>
    <n v="0"/>
    <n v="0"/>
    <n v="0"/>
    <n v="0"/>
    <n v="0"/>
    <n v="0"/>
    <n v="0"/>
    <n v="0"/>
    <n v="0"/>
    <n v="0"/>
    <m/>
  </r>
  <r>
    <x v="8"/>
    <n v="110"/>
    <n v="1710"/>
    <m/>
    <x v="0"/>
    <x v="0"/>
    <x v="4"/>
    <s v="Other Assets"/>
    <s v="Fixed Assets"/>
    <s v="110-1710"/>
    <s v="Governmental Activities"/>
    <s v="None"/>
    <s v="None"/>
    <s v="Land"/>
    <n v="0"/>
    <n v="2595846"/>
    <n v="2595846"/>
    <n v="0"/>
    <n v="0"/>
    <n v="0"/>
    <n v="2595846"/>
    <n v="2595846"/>
    <n v="2595846"/>
    <n v="0"/>
    <n v="-2595846"/>
    <n v="2595846"/>
    <n v="2595846"/>
    <n v="2595846"/>
    <m/>
  </r>
  <r>
    <x v="9"/>
    <n v="110"/>
    <n v="1720"/>
    <m/>
    <x v="0"/>
    <x v="0"/>
    <x v="4"/>
    <s v="Other Assets"/>
    <s v="Fixed Assets"/>
    <s v="110-1720"/>
    <s v="Governmental Activities"/>
    <s v="None"/>
    <s v="None"/>
    <s v="Buildings &amp; Facilities"/>
    <n v="0"/>
    <n v="429325"/>
    <n v="430909"/>
    <n v="0"/>
    <n v="0"/>
    <n v="0"/>
    <n v="430909"/>
    <n v="430909"/>
    <n v="430909"/>
    <n v="0"/>
    <n v="-430909"/>
    <n v="430909"/>
    <n v="430909"/>
    <n v="430909"/>
    <m/>
  </r>
  <r>
    <x v="10"/>
    <n v="110"/>
    <n v="1730"/>
    <m/>
    <x v="0"/>
    <x v="0"/>
    <x v="4"/>
    <s v="Other Assets"/>
    <s v="Fixed Assets"/>
    <s v="110-1730"/>
    <s v="Governmental Activities"/>
    <s v="None"/>
    <s v="None"/>
    <s v="Equipment &amp; Furnishings"/>
    <n v="0"/>
    <n v="18661"/>
    <n v="31362"/>
    <n v="0"/>
    <n v="0"/>
    <n v="0"/>
    <n v="31362"/>
    <n v="31362"/>
    <n v="31362"/>
    <n v="0"/>
    <n v="-31362"/>
    <n v="31362"/>
    <n v="31362"/>
    <n v="31362"/>
    <m/>
  </r>
  <r>
    <x v="11"/>
    <n v="110"/>
    <n v="1740"/>
    <m/>
    <x v="0"/>
    <x v="0"/>
    <x v="4"/>
    <s v="Other Assets"/>
    <s v="Fixed Assets"/>
    <s v="110-1740"/>
    <s v="Governmental Activities"/>
    <s v="None"/>
    <s v="None"/>
    <s v="Vehicles &amp; Rolling Stock"/>
    <n v="0"/>
    <n v="42418"/>
    <n v="40848"/>
    <n v="0"/>
    <n v="0"/>
    <n v="0"/>
    <n v="40848"/>
    <n v="40848"/>
    <n v="40848"/>
    <n v="0"/>
    <n v="-40848"/>
    <n v="40848"/>
    <n v="40848"/>
    <n v="40848"/>
    <m/>
  </r>
  <r>
    <x v="12"/>
    <n v="110"/>
    <n v="1750"/>
    <m/>
    <x v="0"/>
    <x v="0"/>
    <x v="4"/>
    <s v="Other Assets"/>
    <s v="Fixed Assets"/>
    <s v="110-1750"/>
    <s v="Governmental Activities"/>
    <s v="None"/>
    <s v="None"/>
    <s v="Infrastructure"/>
    <n v="0"/>
    <n v="32763"/>
    <n v="32763"/>
    <n v="0"/>
    <n v="0"/>
    <n v="0"/>
    <n v="32763"/>
    <n v="32763"/>
    <n v="32763"/>
    <n v="0"/>
    <n v="-32763"/>
    <n v="32763"/>
    <n v="32763"/>
    <n v="32763"/>
    <m/>
  </r>
  <r>
    <x v="13"/>
    <n v="110"/>
    <n v="1795"/>
    <m/>
    <x v="0"/>
    <x v="0"/>
    <x v="4"/>
    <s v="Other Assets"/>
    <s v="Fixed Assets"/>
    <s v="110-1795"/>
    <s v="Governmental Activities"/>
    <s v="None"/>
    <s v="None"/>
    <s v="Construction in Progress"/>
    <n v="0"/>
    <n v="0"/>
    <n v="13901"/>
    <n v="0"/>
    <n v="0"/>
    <n v="0"/>
    <n v="13901"/>
    <n v="13901"/>
    <n v="13901"/>
    <n v="0"/>
    <n v="-13901"/>
    <n v="13901"/>
    <n v="13901"/>
    <n v="13901"/>
    <m/>
  </r>
  <r>
    <x v="14"/>
    <n v="110"/>
    <n v="1820"/>
    <m/>
    <x v="0"/>
    <x v="0"/>
    <x v="5"/>
    <s v="Other Assets"/>
    <s v="Depreciation"/>
    <s v="110-1820"/>
    <s v="Governmental Activities"/>
    <s v="None"/>
    <s v="None"/>
    <s v="AD - Buildings &amp; Facilities"/>
    <n v="0"/>
    <n v="148803"/>
    <n v="168676"/>
    <n v="0"/>
    <n v="0"/>
    <n v="0"/>
    <n v="168676"/>
    <n v="168676"/>
    <n v="168676"/>
    <n v="0"/>
    <n v="-168676"/>
    <n v="168676"/>
    <n v="168676"/>
    <n v="168676"/>
    <m/>
  </r>
  <r>
    <x v="15"/>
    <n v="110"/>
    <n v="1830"/>
    <m/>
    <x v="0"/>
    <x v="0"/>
    <x v="5"/>
    <s v="Other Assets"/>
    <s v="Depreciation"/>
    <s v="110-1830"/>
    <s v="Governmental Activities"/>
    <s v="None"/>
    <s v="None"/>
    <s v="AD - Equipment &amp; Furnishings"/>
    <n v="0"/>
    <n v="5761"/>
    <n v="7754"/>
    <n v="0"/>
    <n v="0"/>
    <n v="0"/>
    <n v="7754"/>
    <n v="7754"/>
    <n v="7754"/>
    <n v="0"/>
    <n v="-7754"/>
    <n v="7754"/>
    <n v="7754"/>
    <n v="7754"/>
    <m/>
  </r>
  <r>
    <x v="16"/>
    <n v="110"/>
    <n v="1840"/>
    <m/>
    <x v="0"/>
    <x v="0"/>
    <x v="5"/>
    <s v="Other Assets"/>
    <s v="Depreciation"/>
    <s v="110-1840"/>
    <s v="Governmental Activities"/>
    <s v="None"/>
    <s v="None"/>
    <s v="AD - Vehicles &amp; Rolling Stock"/>
    <n v="0"/>
    <n v="7324"/>
    <n v="9831"/>
    <n v="0"/>
    <n v="0"/>
    <n v="0"/>
    <n v="9831"/>
    <n v="9831"/>
    <n v="9831"/>
    <n v="0"/>
    <n v="-9831"/>
    <n v="9831"/>
    <n v="9831"/>
    <n v="9831"/>
    <m/>
  </r>
  <r>
    <x v="17"/>
    <n v="110"/>
    <n v="1850"/>
    <m/>
    <x v="0"/>
    <x v="0"/>
    <x v="5"/>
    <s v="Other Assets"/>
    <s v="Depreciation"/>
    <s v="110-1850"/>
    <s v="Governmental Activities"/>
    <s v="None"/>
    <s v="None"/>
    <s v="AD - Infrastructure"/>
    <n v="0"/>
    <n v="13038"/>
    <n v="14254"/>
    <n v="0"/>
    <n v="0"/>
    <n v="0"/>
    <n v="14254"/>
    <n v="14254"/>
    <n v="14254"/>
    <n v="0"/>
    <n v="-14254"/>
    <n v="14254"/>
    <n v="14254"/>
    <n v="14254"/>
    <m/>
  </r>
  <r>
    <x v="18"/>
    <n v="110"/>
    <n v="1950"/>
    <m/>
    <x v="0"/>
    <x v="0"/>
    <x v="1"/>
    <s v="Other Assets"/>
    <s v="Other Current Assets"/>
    <s v="110-1950"/>
    <s v="Governmental Activities"/>
    <s v="None"/>
    <s v="None"/>
    <s v="Deferred Outflows of Resources"/>
    <n v="0"/>
    <n v="0"/>
    <n v="0"/>
    <n v="0"/>
    <n v="0"/>
    <n v="0"/>
    <n v="0"/>
    <n v="0"/>
    <n v="0"/>
    <n v="0"/>
    <n v="0"/>
    <n v="0"/>
    <n v="0"/>
    <n v="0"/>
    <m/>
  </r>
  <r>
    <x v="19"/>
    <n v="110"/>
    <n v="2125"/>
    <m/>
    <x v="1"/>
    <x v="0"/>
    <x v="6"/>
    <s v="Current Liabilities"/>
    <s v="Accounts Payable"/>
    <s v="110-2125"/>
    <s v="Governmental Activities"/>
    <s v="General Government"/>
    <s v="None"/>
    <s v="Accounts Payable"/>
    <n v="0"/>
    <n v="0"/>
    <n v="0"/>
    <n v="0"/>
    <n v="0"/>
    <n v="0"/>
    <n v="0"/>
    <n v="0"/>
    <n v="0"/>
    <n v="0"/>
    <n v="0"/>
    <n v="0"/>
    <n v="0"/>
    <n v="0"/>
    <m/>
  </r>
  <r>
    <x v="20"/>
    <n v="110"/>
    <n v="2205"/>
    <m/>
    <x v="1"/>
    <x v="0"/>
    <x v="7"/>
    <s v="Current Liabilities"/>
    <s v="Payroll Payable"/>
    <s v="110-2205"/>
    <s v="Governmental Activities"/>
    <s v="None"/>
    <s v="None"/>
    <s v="Wages Payable"/>
    <n v="0"/>
    <n v="0"/>
    <n v="0"/>
    <n v="0"/>
    <n v="0"/>
    <n v="0"/>
    <n v="2153"/>
    <n v="2218"/>
    <n v="2153"/>
    <n v="0"/>
    <n v="-2153"/>
    <n v="2055"/>
    <n v="2055"/>
    <n v="2055"/>
    <m/>
  </r>
  <r>
    <x v="21"/>
    <n v="110"/>
    <n v="2210"/>
    <m/>
    <x v="1"/>
    <x v="0"/>
    <x v="7"/>
    <s v="Current Liabilities"/>
    <s v="Payroll Payable"/>
    <s v="110-2210"/>
    <s v="Governmental Activities"/>
    <s v="None"/>
    <s v="None"/>
    <s v="Payroll Taxes Payable"/>
    <n v="0"/>
    <n v="0"/>
    <n v="0"/>
    <n v="0"/>
    <n v="0"/>
    <n v="0"/>
    <n v="946"/>
    <n v="967"/>
    <n v="946"/>
    <n v="0"/>
    <n v="-946"/>
    <n v="929"/>
    <n v="929"/>
    <n v="929"/>
    <m/>
  </r>
  <r>
    <x v="22"/>
    <n v="110"/>
    <n v="2245"/>
    <m/>
    <x v="1"/>
    <x v="0"/>
    <x v="7"/>
    <s v="Current Liabilities"/>
    <s v="Payroll Payable"/>
    <s v="110-2245"/>
    <s v="Governmental Activities"/>
    <s v="None"/>
    <s v="None"/>
    <s v="Health Insurance Payable"/>
    <n v="0"/>
    <n v="0"/>
    <n v="0"/>
    <n v="0"/>
    <n v="0"/>
    <n v="0"/>
    <n v="802"/>
    <n v="802"/>
    <n v="802"/>
    <n v="0"/>
    <n v="-802"/>
    <n v="802"/>
    <n v="802"/>
    <n v="802"/>
    <m/>
  </r>
  <r>
    <x v="23"/>
    <n v="110"/>
    <n v="2250"/>
    <m/>
    <x v="1"/>
    <x v="0"/>
    <x v="7"/>
    <s v="Current Liabilities"/>
    <s v="Payroll Payable"/>
    <s v="110-2250"/>
    <s v="Governmental Activities"/>
    <s v="None"/>
    <s v="None"/>
    <s v="Retirement Payable"/>
    <n v="0"/>
    <n v="0"/>
    <n v="0"/>
    <n v="0"/>
    <n v="0"/>
    <n v="0"/>
    <n v="367"/>
    <n v="387"/>
    <n v="367"/>
    <n v="0"/>
    <n v="-367"/>
    <n v="341"/>
    <n v="341"/>
    <n v="341"/>
    <m/>
  </r>
  <r>
    <x v="24"/>
    <n v="110"/>
    <n v="2255"/>
    <m/>
    <x v="1"/>
    <x v="0"/>
    <x v="7"/>
    <s v="Current Liabilities"/>
    <s v="Payroll Payable"/>
    <s v="110-2255"/>
    <s v="Governmental Activities"/>
    <s v="None"/>
    <s v="None"/>
    <s v="Deferred Comp Payable"/>
    <n v="0"/>
    <n v="0"/>
    <n v="0"/>
    <n v="0"/>
    <n v="0"/>
    <n v="0"/>
    <n v="30"/>
    <n v="30"/>
    <n v="30"/>
    <n v="0"/>
    <n v="-30"/>
    <n v="30"/>
    <n v="30"/>
    <n v="30"/>
    <m/>
  </r>
  <r>
    <x v="25"/>
    <n v="110"/>
    <n v="2510"/>
    <m/>
    <x v="1"/>
    <x v="0"/>
    <x v="8"/>
    <s v="Current Liabilities"/>
    <s v="Other Current Liabilities"/>
    <s v="110-2510"/>
    <s v="Governmental Activities"/>
    <s v="None"/>
    <s v="None"/>
    <s v="Bail Held"/>
    <n v="0"/>
    <n v="247"/>
    <n v="0"/>
    <n v="0"/>
    <n v="0"/>
    <n v="0"/>
    <n v="0"/>
    <n v="0"/>
    <n v="0"/>
    <n v="0"/>
    <n v="0"/>
    <n v="0"/>
    <n v="0"/>
    <n v="0"/>
    <m/>
  </r>
  <r>
    <x v="26"/>
    <n v="110"/>
    <n v="2515"/>
    <m/>
    <x v="1"/>
    <x v="0"/>
    <x v="8"/>
    <s v="Current Liabilities"/>
    <s v="Other Current Liabilities"/>
    <s v="110-2515"/>
    <s v="Governmental Activities"/>
    <s v="None"/>
    <s v="None"/>
    <s v="CET Tax Collected"/>
    <n v="2077"/>
    <n v="10510"/>
    <n v="0"/>
    <n v="0"/>
    <n v="0"/>
    <n v="0"/>
    <n v="1468"/>
    <n v="2203"/>
    <n v="1468"/>
    <n v="0"/>
    <n v="-1468"/>
    <n v="1468"/>
    <n v="1468"/>
    <n v="1468"/>
    <m/>
  </r>
  <r>
    <x v="27"/>
    <n v="110"/>
    <n v="2525"/>
    <m/>
    <x v="1"/>
    <x v="0"/>
    <x v="8"/>
    <s v="Current Liabilities"/>
    <s v="Other Current Liabilities"/>
    <s v="110-2525"/>
    <s v="Governmental Activities"/>
    <s v="None"/>
    <s v="None"/>
    <s v="Other Deposits"/>
    <n v="400"/>
    <n v="200"/>
    <n v="0"/>
    <n v="0"/>
    <n v="0"/>
    <n v="0"/>
    <n v="0"/>
    <n v="100"/>
    <n v="0"/>
    <n v="0"/>
    <n v="0"/>
    <n v="0"/>
    <n v="0"/>
    <n v="0"/>
    <m/>
  </r>
  <r>
    <x v="28"/>
    <n v="110"/>
    <n v="2725"/>
    <m/>
    <x v="1"/>
    <x v="0"/>
    <x v="8"/>
    <s v="Current Liabilities"/>
    <s v="Other Current Liabilities"/>
    <s v="110-2725"/>
    <s v="Governmental Activities"/>
    <s v="None"/>
    <s v="None"/>
    <s v="Long Term Debt - Due in 1yr"/>
    <n v="0"/>
    <n v="0"/>
    <n v="17845"/>
    <n v="0"/>
    <n v="0"/>
    <n v="0"/>
    <n v="0"/>
    <n v="0"/>
    <n v="0"/>
    <n v="0"/>
    <n v="0"/>
    <n v="0"/>
    <n v="0"/>
    <n v="0"/>
    <m/>
  </r>
  <r>
    <x v="29"/>
    <n v="110"/>
    <n v="2750"/>
    <m/>
    <x v="1"/>
    <x v="0"/>
    <x v="9"/>
    <s v="Other Liabilities"/>
    <s v="Other Liabilities"/>
    <s v="110-2750"/>
    <s v="Governmental Activities"/>
    <s v="None"/>
    <s v="None"/>
    <s v="Long Term Debt"/>
    <n v="0"/>
    <n v="0"/>
    <n v="495059"/>
    <n v="0"/>
    <n v="0"/>
    <n v="0"/>
    <n v="820882"/>
    <n v="803037"/>
    <n v="820882"/>
    <n v="0"/>
    <n v="-820882"/>
    <n v="820882"/>
    <n v="820882"/>
    <n v="820882"/>
    <m/>
  </r>
  <r>
    <x v="30"/>
    <n v="110"/>
    <n v="2950"/>
    <m/>
    <x v="1"/>
    <x v="0"/>
    <x v="9"/>
    <s v="Other Liabilities"/>
    <s v="Other Liabilities"/>
    <s v="110-2950"/>
    <s v="Governmental Activities"/>
    <s v="None"/>
    <s v="None"/>
    <s v="Deferred Inflows of Resources"/>
    <n v="0"/>
    <n v="0"/>
    <n v="0"/>
    <n v="0"/>
    <n v="0"/>
    <n v="0"/>
    <n v="0"/>
    <n v="0"/>
    <n v="0"/>
    <n v="0"/>
    <n v="0"/>
    <n v="0"/>
    <n v="0"/>
    <n v="0"/>
    <m/>
  </r>
  <r>
    <x v="31"/>
    <n v="110"/>
    <n v="3100"/>
    <m/>
    <x v="2"/>
    <x v="0"/>
    <x v="10"/>
    <s v="Beginning Balance"/>
    <s v="Beginning Balance"/>
    <s v="110-3100"/>
    <s v="Governmental Activities"/>
    <s v="None"/>
    <s v="None"/>
    <s v="Beginning Fund Balance"/>
    <n v="184077"/>
    <n v="225395"/>
    <n v="297503"/>
    <n v="209615"/>
    <n v="0"/>
    <n v="0"/>
    <n v="272113"/>
    <n v="272113"/>
    <n v="272113"/>
    <n v="0"/>
    <n v="-272113"/>
    <n v="272113"/>
    <n v="410423"/>
    <n v="410423"/>
    <m/>
  </r>
  <r>
    <x v="32"/>
    <n v="110"/>
    <n v="310"/>
    <n v="4112"/>
    <x v="3"/>
    <x v="0"/>
    <x v="11"/>
    <s v="Revenue"/>
    <s v="Tax Revenue"/>
    <s v="110-310-4112"/>
    <s v="General Revenues"/>
    <s v="Property Taxes"/>
    <s v="General Government"/>
    <s v="Property Taxes - Current"/>
    <n v="137867"/>
    <n v="142083"/>
    <n v="148109"/>
    <n v="147051"/>
    <n v="147051"/>
    <n v="147051"/>
    <n v="148416"/>
    <n v="149631"/>
    <n v="150000"/>
    <n v="149631"/>
    <n v="-369"/>
    <n v="155000"/>
    <n v="153139"/>
    <n v="153139"/>
    <m/>
  </r>
  <r>
    <x v="33"/>
    <n v="110"/>
    <n v="310"/>
    <n v="4114"/>
    <x v="3"/>
    <x v="0"/>
    <x v="11"/>
    <s v="Revenue"/>
    <s v="Tax Revenue"/>
    <s v="110-310-4114"/>
    <s v="General Revenues"/>
    <s v="Property Taxes"/>
    <s v="General Government"/>
    <s v="Property Taxes - Prior"/>
    <n v="2440"/>
    <n v="5486"/>
    <n v="2622"/>
    <n v="3223"/>
    <n v="3223"/>
    <n v="3223"/>
    <n v="2188"/>
    <n v="2457"/>
    <n v="2917.333333333333"/>
    <n v="2623"/>
    <n v="-294.33333333333303"/>
    <n v="2600"/>
    <n v="2600"/>
    <n v="2600"/>
    <m/>
  </r>
  <r>
    <x v="34"/>
    <n v="110"/>
    <n v="315"/>
    <n v="4125"/>
    <x v="3"/>
    <x v="0"/>
    <x v="12"/>
    <s v="Revenue"/>
    <s v="Investment Revenue"/>
    <s v="110-315-4125"/>
    <s v="General Revenues"/>
    <s v="Investment Earnings"/>
    <s v="General Government"/>
    <s v="Interest Earned"/>
    <n v="6398"/>
    <n v="9438"/>
    <n v="5069"/>
    <n v="5826"/>
    <n v="5826"/>
    <n v="5826"/>
    <n v="1321"/>
    <n v="1441"/>
    <n v="1761.3333333333333"/>
    <n v="1538"/>
    <n v="-223.33333333333326"/>
    <n v="5800"/>
    <n v="2500"/>
    <n v="2500"/>
    <m/>
  </r>
  <r>
    <x v="35"/>
    <n v="110"/>
    <n v="320"/>
    <n v="4132"/>
    <x v="3"/>
    <x v="0"/>
    <x v="13"/>
    <s v="Revenue"/>
    <s v="Intergovernmental Revenue"/>
    <s v="110-320-4132"/>
    <s v="Governmental Activities"/>
    <s v="General Government"/>
    <s v="Operating Grants"/>
    <s v="State Revenue Sharing"/>
    <n v="9221"/>
    <n v="9511"/>
    <n v="10386"/>
    <n v="10917"/>
    <n v="10917"/>
    <n v="10917"/>
    <n v="9019"/>
    <n v="11554"/>
    <n v="12025.333333333332"/>
    <n v="12332"/>
    <n v="306.66666666666788"/>
    <n v="11000"/>
    <n v="11000"/>
    <n v="11000"/>
    <m/>
  </r>
  <r>
    <x v="36"/>
    <n v="110"/>
    <n v="320"/>
    <n v="4134"/>
    <x v="3"/>
    <x v="0"/>
    <x v="13"/>
    <s v="Revenue"/>
    <s v="Intergovernmental Revenue"/>
    <s v="110-320-4134"/>
    <s v="Governmental Activities"/>
    <s v="General Government"/>
    <s v="Operating Grants"/>
    <s v="Cigarette Tax"/>
    <n v="1342"/>
    <n v="1231"/>
    <n v="1200"/>
    <n v="1341"/>
    <n v="1341"/>
    <n v="1341"/>
    <n v="3482"/>
    <n v="3613"/>
    <n v="4642.6666666666661"/>
    <n v="3856"/>
    <n v="-786.66666666666606"/>
    <n v="3407"/>
    <n v="3407"/>
    <n v="3407"/>
    <m/>
  </r>
  <r>
    <x v="37"/>
    <n v="110"/>
    <n v="320"/>
    <n v="4136"/>
    <x v="3"/>
    <x v="0"/>
    <x v="13"/>
    <s v="Revenue"/>
    <s v="Intergovernmental Revenue"/>
    <s v="110-320-4136"/>
    <s v="Governmental Activities"/>
    <s v="General Government"/>
    <s v="Operating Grants"/>
    <s v="Liquor Tax"/>
    <n v="17188"/>
    <n v="17359"/>
    <n v="18930"/>
    <n v="20292"/>
    <n v="20292"/>
    <n v="20292"/>
    <n v="13763"/>
    <n v="16864"/>
    <n v="18350.666666666664"/>
    <n v="17999"/>
    <n v="-351.66666666666424"/>
    <n v="22000"/>
    <n v="22000"/>
    <n v="22000"/>
    <m/>
  </r>
  <r>
    <x v="38"/>
    <n v="110"/>
    <n v="320"/>
    <n v="4145"/>
    <x v="3"/>
    <x v="0"/>
    <x v="13"/>
    <s v="Revenue"/>
    <s v="Intergovernmental Revenue"/>
    <s v="110-320-4145"/>
    <s v="Governmental Activities"/>
    <s v="General Government"/>
    <s v="Operating Grants"/>
    <s v="Transient Room Tax"/>
    <n v="260"/>
    <n v="0"/>
    <n v="5"/>
    <n v="0"/>
    <n v="0"/>
    <n v="0"/>
    <n v="0"/>
    <n v="0"/>
    <n v="0"/>
    <n v="0"/>
    <n v="0"/>
    <n v="0"/>
    <n v="0"/>
    <n v="0"/>
    <m/>
  </r>
  <r>
    <x v="39"/>
    <n v="110"/>
    <n v="320"/>
    <n v="4148"/>
    <x v="3"/>
    <x v="0"/>
    <x v="13"/>
    <s v="Revenue"/>
    <s v="Intergovernmental Revenue"/>
    <s v="110-320-4148"/>
    <s v="Governmental Activities"/>
    <s v="General Government"/>
    <s v="Operating Grants"/>
    <s v="Marijuana Tax Distribution"/>
    <n v="7407"/>
    <n v="5589"/>
    <n v="6616"/>
    <n v="4386"/>
    <n v="4386"/>
    <n v="4386"/>
    <n v="4605"/>
    <n v="4964"/>
    <n v="6140"/>
    <n v="5298"/>
    <n v="-842"/>
    <n v="6000"/>
    <n v="6000"/>
    <n v="6000"/>
    <m/>
  </r>
  <r>
    <x v="40"/>
    <n v="110"/>
    <n v="3250"/>
    <m/>
    <x v="2"/>
    <x v="0"/>
    <x v="14"/>
    <s v="Current Year Change"/>
    <s v="Current Year Change"/>
    <s v="110-3250"/>
    <s v="Governmental Activities"/>
    <s v="None"/>
    <s v="None"/>
    <s v="Current Year Change in Fund Ba"/>
    <n v="0"/>
    <n v="0"/>
    <n v="0"/>
    <n v="0"/>
    <n v="0"/>
    <n v="0"/>
    <n v="0"/>
    <n v="0"/>
    <n v="0"/>
    <n v="0"/>
    <n v="0"/>
    <n v="0"/>
    <n v="0"/>
    <n v="0"/>
    <m/>
  </r>
  <r>
    <x v="41"/>
    <n v="110"/>
    <n v="325"/>
    <n v="4151"/>
    <x v="3"/>
    <x v="0"/>
    <x v="15"/>
    <s v="Revenue"/>
    <s v="Grant Revenue"/>
    <s v="110-325-4151"/>
    <s v="Governmental Activities"/>
    <s v="General Government"/>
    <s v="Operating Grants"/>
    <s v="General Govt - Operating Grant"/>
    <n v="0"/>
    <n v="5000"/>
    <n v="0"/>
    <n v="214243"/>
    <n v="264243"/>
    <n v="264243"/>
    <n v="44265"/>
    <n v="50671"/>
    <n v="44265"/>
    <n v="54079"/>
    <n v="9814"/>
    <n v="0"/>
    <n v="140000"/>
    <n v="140000"/>
    <s v="$140,000 American Rescue Act grant; other $100,000 in water fund."/>
  </r>
  <r>
    <x v="42"/>
    <n v="110"/>
    <n v="325"/>
    <n v="4152"/>
    <x v="3"/>
    <x v="0"/>
    <x v="15"/>
    <s v="Revenue"/>
    <s v="Grant Revenue"/>
    <s v="110-325-4152"/>
    <s v="Governmental Activities"/>
    <s v="Tourism"/>
    <s v="Operating Grants"/>
    <s v="Tourism - Operating Grant"/>
    <n v="8761"/>
    <n v="9639"/>
    <n v="10137"/>
    <n v="7603"/>
    <n v="7603"/>
    <n v="7603"/>
    <n v="10274"/>
    <n v="10274"/>
    <n v="13698.666666666666"/>
    <n v="10965"/>
    <n v="-2733.6666666666661"/>
    <n v="10200"/>
    <n v="10200"/>
    <n v="10200"/>
    <m/>
  </r>
  <r>
    <x v="43"/>
    <n v="110"/>
    <n v="325"/>
    <n v="4154"/>
    <x v="3"/>
    <x v="0"/>
    <x v="15"/>
    <s v="Revenue"/>
    <s v="Grant Revenue"/>
    <s v="110-325-4154"/>
    <s v="Governmental Activities"/>
    <s v="Culture &amp; Recreation"/>
    <s v="Operating Grants"/>
    <s v="Summer Reading - Oper Grant"/>
    <n v="1000"/>
    <n v="2000"/>
    <n v="0"/>
    <n v="1000"/>
    <n v="1000"/>
    <n v="1000"/>
    <n v="0"/>
    <n v="0"/>
    <n v="0"/>
    <n v="0"/>
    <n v="0"/>
    <n v="0"/>
    <n v="0"/>
    <n v="0"/>
    <m/>
  </r>
  <r>
    <x v="44"/>
    <n v="110"/>
    <n v="325"/>
    <n v="4155"/>
    <x v="3"/>
    <x v="0"/>
    <x v="15"/>
    <s v="Revenue"/>
    <s v="Grant Revenue"/>
    <s v="110-325-4155"/>
    <s v="Governmental Activities"/>
    <s v="Culture &amp; Recreation"/>
    <s v="Capital Grants"/>
    <s v="Library - Capital Grant"/>
    <n v="0"/>
    <n v="0"/>
    <n v="0"/>
    <n v="200000"/>
    <n v="200000"/>
    <n v="200000"/>
    <n v="0"/>
    <n v="0"/>
    <n v="0"/>
    <n v="0"/>
    <n v="0"/>
    <n v="262500"/>
    <n v="225500"/>
    <n v="225500"/>
    <s v="Grant from Ford Foundation."/>
  </r>
  <r>
    <x v="45"/>
    <n v="110"/>
    <n v="325"/>
    <n v="4158"/>
    <x v="3"/>
    <x v="0"/>
    <x v="15"/>
    <s v="Revenue"/>
    <s v="Grant Revenue"/>
    <s v="110-325-4158"/>
    <s v="Governmental Activities"/>
    <s v="Community Development"/>
    <s v="Operating Grants"/>
    <s v="Comm Dev - Operating Grant"/>
    <n v="1000"/>
    <n v="0"/>
    <n v="30000"/>
    <n v="1000"/>
    <n v="1000"/>
    <n v="1000"/>
    <n v="0"/>
    <n v="0"/>
    <n v="0"/>
    <n v="0"/>
    <n v="0"/>
    <n v="0"/>
    <n v="0"/>
    <n v="0"/>
    <m/>
  </r>
  <r>
    <x v="46"/>
    <n v="110"/>
    <n v="325"/>
    <n v="4160"/>
    <x v="3"/>
    <x v="0"/>
    <x v="15"/>
    <s v="Revenue"/>
    <s v="Grant Revenue"/>
    <s v="110-325-4160"/>
    <s v="Governmental Activities"/>
    <s v="Culture &amp; Recreation"/>
    <s v="Operating Grants"/>
    <s v="Parks - Operating Grant"/>
    <n v="0"/>
    <n v="0"/>
    <n v="32000"/>
    <n v="0"/>
    <n v="0"/>
    <n v="0"/>
    <n v="0"/>
    <n v="0"/>
    <n v="0"/>
    <n v="0"/>
    <n v="0"/>
    <n v="0"/>
    <n v="240000"/>
    <n v="240000"/>
    <s v="LWCF grant applied for in 2019 and application still pending for Rolling Rock Park."/>
  </r>
  <r>
    <x v="47"/>
    <n v="110"/>
    <n v="3275"/>
    <m/>
    <x v="2"/>
    <x v="0"/>
    <x v="14"/>
    <s v="Current Year Change"/>
    <s v="Current Year Change"/>
    <s v="110-3275"/>
    <s v="Governmental Activities"/>
    <s v="None"/>
    <s v="None"/>
    <s v="GASB - Fixed Assets"/>
    <n v="0"/>
    <n v="2944086"/>
    <n v="2945113"/>
    <n v="0"/>
    <n v="0"/>
    <n v="0"/>
    <n v="2945113"/>
    <n v="2945113"/>
    <n v="2945113"/>
    <n v="0"/>
    <n v="-2945113"/>
    <n v="2945113"/>
    <n v="2945113"/>
    <n v="2945113"/>
    <m/>
  </r>
  <r>
    <x v="48"/>
    <n v="110"/>
    <n v="3277"/>
    <m/>
    <x v="2"/>
    <x v="0"/>
    <x v="14"/>
    <s v="Current Year Change"/>
    <s v="Current Year Change"/>
    <s v="110-3277"/>
    <s v="Governmental Activities"/>
    <s v="None"/>
    <s v="None"/>
    <s v="GAAP - Long Term Debt"/>
    <n v="0"/>
    <n v="0"/>
    <n v="512905"/>
    <n v="0"/>
    <n v="0"/>
    <n v="0"/>
    <n v="820882"/>
    <n v="803037"/>
    <n v="820882"/>
    <n v="0"/>
    <n v="-820882"/>
    <n v="820882"/>
    <n v="820882"/>
    <n v="820882"/>
    <m/>
  </r>
  <r>
    <x v="49"/>
    <n v="110"/>
    <n v="3300"/>
    <m/>
    <x v="2"/>
    <x v="0"/>
    <x v="16"/>
    <s v="Ending Balance"/>
    <s v="Ending Balance"/>
    <s v="110-3300"/>
    <s v="Governmental Activities"/>
    <s v="None"/>
    <s v="None"/>
    <s v="Ending Fund Balance"/>
    <n v="0"/>
    <n v="0"/>
    <n v="0"/>
    <n v="0"/>
    <n v="0"/>
    <n v="0"/>
    <n v="0"/>
    <n v="0"/>
    <n v="0"/>
    <n v="0"/>
    <n v="0"/>
    <n v="0"/>
    <n v="0"/>
    <n v="0"/>
    <m/>
  </r>
  <r>
    <x v="50"/>
    <n v="110"/>
    <n v="330"/>
    <n v="4310"/>
    <x v="3"/>
    <x v="0"/>
    <x v="17"/>
    <s v="Revenue"/>
    <s v="Franchise Fees"/>
    <s v="110-330-4310"/>
    <s v="General Revenues"/>
    <s v="Franchise Fees"/>
    <s v="General Government"/>
    <s v="Cable Franchise Fees"/>
    <n v="2188"/>
    <n v="4391"/>
    <n v="5853"/>
    <n v="5938"/>
    <n v="5938"/>
    <n v="5938"/>
    <n v="4902"/>
    <n v="6480"/>
    <n v="6536"/>
    <n v="6916"/>
    <n v="380"/>
    <n v="5900"/>
    <n v="5900"/>
    <n v="5900"/>
    <m/>
  </r>
  <r>
    <x v="51"/>
    <n v="110"/>
    <n v="330"/>
    <n v="4312"/>
    <x v="3"/>
    <x v="0"/>
    <x v="17"/>
    <s v="Revenue"/>
    <s v="Franchise Fees"/>
    <s v="110-330-4312"/>
    <s v="General Revenues"/>
    <s v="Franchise Fees"/>
    <s v="General Government"/>
    <s v="Electric Franchise Fees"/>
    <n v="47775"/>
    <n v="45920"/>
    <n v="47619"/>
    <n v="49048"/>
    <n v="49048"/>
    <n v="49048"/>
    <n v="51266"/>
    <n v="51266"/>
    <n v="68354.666666666657"/>
    <n v="54714"/>
    <n v="-13640.666666666657"/>
    <n v="53000"/>
    <n v="53000"/>
    <n v="53000"/>
    <m/>
  </r>
  <r>
    <x v="52"/>
    <n v="110"/>
    <n v="330"/>
    <n v="4314"/>
    <x v="3"/>
    <x v="0"/>
    <x v="17"/>
    <s v="Revenue"/>
    <s v="Franchise Fees"/>
    <s v="110-330-4314"/>
    <s v="General Revenues"/>
    <s v="Franchise Fees"/>
    <s v="General Government"/>
    <s v="Garbage Franchise Fees"/>
    <n v="300"/>
    <n v="0"/>
    <n v="0"/>
    <n v="4000"/>
    <n v="4000"/>
    <n v="4000"/>
    <n v="0"/>
    <n v="0"/>
    <n v="0"/>
    <n v="0"/>
    <n v="0"/>
    <n v="4000"/>
    <n v="0"/>
    <n v="0"/>
    <m/>
  </r>
  <r>
    <x v="53"/>
    <n v="110"/>
    <n v="330"/>
    <n v="4316"/>
    <x v="3"/>
    <x v="0"/>
    <x v="17"/>
    <s v="Revenue"/>
    <s v="Franchise Fees"/>
    <s v="110-330-4316"/>
    <s v="General Revenues"/>
    <s v="Franchise Fees"/>
    <s v="General Government"/>
    <s v="Telecom Franchise Fees"/>
    <n v="2458"/>
    <n v="1895"/>
    <n v="9455"/>
    <n v="1650"/>
    <n v="1650"/>
    <n v="1650"/>
    <n v="1412"/>
    <n v="1412"/>
    <n v="1882.6666666666665"/>
    <n v="1507"/>
    <n v="-375.66666666666652"/>
    <n v="3000"/>
    <n v="3000"/>
    <n v="3000"/>
    <m/>
  </r>
  <r>
    <x v="54"/>
    <n v="110"/>
    <n v="330"/>
    <n v="4318"/>
    <x v="3"/>
    <x v="0"/>
    <x v="17"/>
    <s v="Revenue"/>
    <s v="Franchise Fees"/>
    <s v="110-330-4318"/>
    <s v="General Revenues"/>
    <s v="Franchise Fees"/>
    <s v="General Government"/>
    <s v="Water Franchise Fees"/>
    <n v="0"/>
    <n v="0"/>
    <n v="0"/>
    <n v="17776"/>
    <n v="17776"/>
    <n v="17776"/>
    <n v="0"/>
    <n v="0"/>
    <n v="0"/>
    <n v="0"/>
    <n v="0"/>
    <n v="18500"/>
    <n v="18500"/>
    <n v="18500"/>
    <m/>
  </r>
  <r>
    <x v="55"/>
    <n v="110"/>
    <n v="330"/>
    <n v="4320"/>
    <x v="3"/>
    <x v="0"/>
    <x v="17"/>
    <s v="Revenue"/>
    <s v="Franchise Fees"/>
    <s v="110-330-4320"/>
    <s v="General Revenues"/>
    <s v="Franchise Fees"/>
    <s v="General Government"/>
    <s v="Sewer Franchise Fees"/>
    <n v="0"/>
    <n v="0"/>
    <n v="0"/>
    <n v="19344"/>
    <n v="19344"/>
    <n v="19344"/>
    <n v="0"/>
    <n v="0"/>
    <n v="0"/>
    <n v="0"/>
    <n v="0"/>
    <n v="20335"/>
    <n v="20335"/>
    <n v="20335"/>
    <m/>
  </r>
  <r>
    <x v="56"/>
    <n v="110"/>
    <n v="335"/>
    <n v="4352"/>
    <x v="3"/>
    <x v="0"/>
    <x v="18"/>
    <s v="Revenue"/>
    <s v="Licenses &amp; Permits"/>
    <s v="110-335-4352"/>
    <s v="Governmental Activities"/>
    <s v="Community Development"/>
    <s v="Charges for Services"/>
    <s v="Land Use &amp; Development"/>
    <n v="1044"/>
    <n v="5354"/>
    <n v="35768"/>
    <n v="15000"/>
    <n v="15000"/>
    <n v="15000"/>
    <n v="292"/>
    <n v="292"/>
    <n v="389.33333333333331"/>
    <n v="312"/>
    <n v="-77.333333333333314"/>
    <n v="15000"/>
    <n v="15000"/>
    <n v="15000"/>
    <m/>
  </r>
  <r>
    <x v="57"/>
    <n v="110"/>
    <n v="335"/>
    <n v="4354"/>
    <x v="3"/>
    <x v="0"/>
    <x v="18"/>
    <s v="Revenue"/>
    <s v="Licenses &amp; Permits"/>
    <s v="110-335-4354"/>
    <s v="Governmental Activities"/>
    <s v="Community Development"/>
    <s v="Charges for Services"/>
    <s v="Misc Permits &amp; Licenses"/>
    <n v="750"/>
    <n v="440"/>
    <n v="480"/>
    <n v="275"/>
    <n v="275"/>
    <n v="275"/>
    <n v="220"/>
    <n v="688"/>
    <n v="293.33333333333331"/>
    <n v="735"/>
    <n v="441.66666666666669"/>
    <n v="275"/>
    <n v="275"/>
    <n v="275"/>
    <m/>
  </r>
  <r>
    <x v="58"/>
    <n v="110"/>
    <n v="335"/>
    <n v="4356"/>
    <x v="3"/>
    <x v="0"/>
    <x v="18"/>
    <s v="Revenue"/>
    <s v="Licenses &amp; Permits"/>
    <s v="110-335-4356"/>
    <s v="Governmental Activities"/>
    <s v="Community Development"/>
    <s v="Charges for Services"/>
    <s v="Building Permit Fees"/>
    <n v="32081"/>
    <n v="151940"/>
    <n v="31408"/>
    <n v="0"/>
    <n v="0"/>
    <n v="0"/>
    <n v="0"/>
    <n v="0"/>
    <n v="0"/>
    <n v="0"/>
    <n v="0"/>
    <n v="0"/>
    <n v="0"/>
    <n v="0"/>
    <m/>
  </r>
  <r>
    <x v="59"/>
    <n v="110"/>
    <n v="335"/>
    <n v="4358"/>
    <x v="3"/>
    <x v="0"/>
    <x v="18"/>
    <s v="Revenue"/>
    <s v="Licenses &amp; Permits"/>
    <s v="110-335-4358"/>
    <s v="Governmental Activities"/>
    <s v="Community Development"/>
    <s v="Charges for Services"/>
    <s v="Electrical Permit Fees"/>
    <n v="3886"/>
    <n v="17893"/>
    <n v="5461"/>
    <n v="0"/>
    <n v="0"/>
    <n v="0"/>
    <n v="0"/>
    <n v="0"/>
    <n v="0"/>
    <n v="0"/>
    <n v="0"/>
    <n v="0"/>
    <n v="0"/>
    <n v="0"/>
    <m/>
  </r>
  <r>
    <x v="60"/>
    <n v="110"/>
    <n v="335"/>
    <n v="4360"/>
    <x v="3"/>
    <x v="0"/>
    <x v="18"/>
    <s v="Revenue"/>
    <s v="Licenses &amp; Permits"/>
    <s v="110-335-4360"/>
    <s v="Governmental Activities"/>
    <s v="Code Enforcement"/>
    <s v="Charges for Services"/>
    <s v="Dog Licenses"/>
    <n v="652"/>
    <n v="806"/>
    <n v="876"/>
    <n v="876"/>
    <n v="876"/>
    <n v="876"/>
    <n v="412"/>
    <n v="855"/>
    <n v="549.33333333333326"/>
    <n v="913"/>
    <n v="363.66666666666674"/>
    <n v="800"/>
    <n v="800"/>
    <n v="800"/>
    <m/>
  </r>
  <r>
    <x v="61"/>
    <n v="110"/>
    <n v="340"/>
    <n v="4410"/>
    <x v="3"/>
    <x v="0"/>
    <x v="19"/>
    <s v="Revenue"/>
    <s v="Charges for Services"/>
    <s v="110-340-4410"/>
    <s v="Governmental Activities"/>
    <s v="General Government"/>
    <s v="Charges for Services"/>
    <s v="Copy, Fax, Notary &amp; Research"/>
    <n v="0"/>
    <n v="332"/>
    <n v="1104"/>
    <n v="1030"/>
    <n v="1030"/>
    <n v="1030"/>
    <n v="716"/>
    <n v="804"/>
    <n v="954.66666666666663"/>
    <n v="859"/>
    <n v="-95.666666666666629"/>
    <n v="1030"/>
    <n v="1030"/>
    <n v="1030"/>
    <m/>
  </r>
  <r>
    <x v="62"/>
    <n v="110"/>
    <n v="340"/>
    <n v="4413"/>
    <x v="3"/>
    <x v="0"/>
    <x v="19"/>
    <s v="Revenue"/>
    <s v="Charges for Services"/>
    <s v="110-340-4413"/>
    <s v="Governmental Activities"/>
    <s v="Culture &amp; Recreation"/>
    <s v="Charges for Services"/>
    <s v="Library Memberships"/>
    <n v="0"/>
    <n v="0"/>
    <n v="0"/>
    <n v="1250"/>
    <n v="1250"/>
    <n v="1250"/>
    <n v="300"/>
    <n v="300"/>
    <n v="400"/>
    <n v="321"/>
    <n v="-79"/>
    <n v="0"/>
    <n v="0"/>
    <n v="0"/>
    <m/>
  </r>
  <r>
    <x v="63"/>
    <n v="110"/>
    <n v="340"/>
    <n v="4415"/>
    <x v="3"/>
    <x v="0"/>
    <x v="19"/>
    <s v="Revenue"/>
    <s v="Charges for Services"/>
    <s v="110-340-4415"/>
    <s v="Governmental Activities"/>
    <s v="Culture &amp; Recreation"/>
    <s v="Charges for Services"/>
    <s v="Library Business Services"/>
    <n v="1094"/>
    <n v="339"/>
    <n v="0"/>
    <n v="250"/>
    <n v="250"/>
    <n v="250"/>
    <n v="0"/>
    <n v="0"/>
    <n v="0"/>
    <n v="0"/>
    <n v="0"/>
    <n v="250"/>
    <n v="250"/>
    <n v="250"/>
    <m/>
  </r>
  <r>
    <x v="64"/>
    <n v="110"/>
    <n v="340"/>
    <n v="4417"/>
    <x v="3"/>
    <x v="0"/>
    <x v="19"/>
    <s v="Revenue"/>
    <s v="Charges for Services"/>
    <s v="110-340-4417"/>
    <s v="Governmental Activities"/>
    <s v="General Government"/>
    <s v="Charges for Services"/>
    <s v="Lien Searches"/>
    <n v="500"/>
    <n v="740"/>
    <n v="580"/>
    <n v="515"/>
    <n v="515"/>
    <n v="515"/>
    <n v="390"/>
    <n v="500"/>
    <n v="520"/>
    <n v="534"/>
    <n v="14"/>
    <n v="515"/>
    <n v="515"/>
    <n v="515"/>
    <m/>
  </r>
  <r>
    <x v="65"/>
    <n v="110"/>
    <n v="340"/>
    <n v="4419"/>
    <x v="3"/>
    <x v="0"/>
    <x v="19"/>
    <s v="Revenue"/>
    <s v="Charges for Services"/>
    <s v="110-340-4419"/>
    <s v="Governmental Activities"/>
    <s v="General Government"/>
    <s v="Charges for Services"/>
    <s v="Election Filing Fees"/>
    <n v="25"/>
    <n v="50"/>
    <n v="0"/>
    <n v="50"/>
    <n v="50"/>
    <n v="50"/>
    <n v="100"/>
    <n v="100"/>
    <n v="133.33333333333331"/>
    <n v="107"/>
    <n v="-26.333333333333314"/>
    <n v="100"/>
    <n v="100"/>
    <n v="100"/>
    <m/>
  </r>
  <r>
    <x v="66"/>
    <n v="110"/>
    <n v="340"/>
    <n v="4421"/>
    <x v="3"/>
    <x v="0"/>
    <x v="19"/>
    <s v="Revenue"/>
    <s v="Charges for Services"/>
    <s v="110-340-4421"/>
    <s v="Governmental Activities"/>
    <s v="General Government"/>
    <s v="Charges for Services"/>
    <s v="SDC/CET Admin Fee"/>
    <n v="2756"/>
    <n v="4790"/>
    <n v="3214"/>
    <n v="4005"/>
    <n v="4005"/>
    <n v="4005"/>
    <n v="995"/>
    <n v="1299"/>
    <n v="1326.6666666666665"/>
    <n v="1387"/>
    <n v="60.333333333333485"/>
    <n v="4005"/>
    <n v="4005"/>
    <n v="4005"/>
    <m/>
  </r>
  <r>
    <x v="67"/>
    <n v="110"/>
    <n v="340"/>
    <n v="4423"/>
    <x v="3"/>
    <x v="0"/>
    <x v="19"/>
    <s v="Revenue"/>
    <s v="Charges for Services"/>
    <s v="110-340-4423"/>
    <s v="Governmental Activities"/>
    <s v="General Government"/>
    <s v="Charges for Services"/>
    <s v="Pay Station Revenue"/>
    <n v="82"/>
    <n v="0"/>
    <n v="209"/>
    <n v="125"/>
    <n v="125"/>
    <n v="125"/>
    <n v="95"/>
    <n v="143"/>
    <n v="126.66666666666666"/>
    <n v="153"/>
    <n v="26.333333333333343"/>
    <n v="125"/>
    <n v="125"/>
    <n v="125"/>
    <m/>
  </r>
  <r>
    <x v="68"/>
    <n v="110"/>
    <n v="345"/>
    <n v="4511"/>
    <x v="3"/>
    <x v="0"/>
    <x v="20"/>
    <s v="Revenue"/>
    <s v="Charges for Services"/>
    <s v="110-345-4511"/>
    <s v="Governmental Activities"/>
    <s v="Culture &amp; Recreation"/>
    <s v="Charges for Services"/>
    <s v="Parks Reimbursement SDC"/>
    <n v="425"/>
    <n v="376"/>
    <n v="376"/>
    <n v="735"/>
    <n v="735"/>
    <n v="735"/>
    <n v="141"/>
    <n v="188"/>
    <n v="188"/>
    <n v="201"/>
    <n v="13"/>
    <n v="735"/>
    <n v="735"/>
    <n v="735"/>
    <m/>
  </r>
  <r>
    <x v="69"/>
    <n v="110"/>
    <n v="350"/>
    <n v="4625"/>
    <x v="3"/>
    <x v="0"/>
    <x v="21"/>
    <s v="Revenue"/>
    <s v="Fines &amp; Forfeitures"/>
    <s v="110-350-4625"/>
    <s v="Governmental Activities"/>
    <s v="Municipal Court"/>
    <s v="Charges for Services"/>
    <s v="Municipal Court Revenue"/>
    <n v="3726"/>
    <n v="1940"/>
    <n v="2824"/>
    <n v="2500"/>
    <n v="2500"/>
    <n v="2500"/>
    <n v="3822"/>
    <n v="5670"/>
    <n v="5096"/>
    <n v="6052"/>
    <n v="956"/>
    <n v="3146"/>
    <n v="3146"/>
    <n v="3146"/>
    <m/>
  </r>
  <r>
    <x v="70"/>
    <n v="110"/>
    <n v="360"/>
    <n v="4225"/>
    <x v="3"/>
    <x v="0"/>
    <x v="22"/>
    <s v="Revenue"/>
    <s v="Loan Payments &amp; Proceeds"/>
    <s v="110-360-4225"/>
    <s v="Governmental Activities"/>
    <s v="General Government"/>
    <s v="General Government"/>
    <s v="Loan Proceeds"/>
    <n v="0"/>
    <n v="530000"/>
    <n v="0"/>
    <n v="240743"/>
    <n v="568743"/>
    <n v="568743"/>
    <n v="307978"/>
    <n v="307978"/>
    <n v="307978"/>
    <n v="307798"/>
    <n v="-180"/>
    <n v="0"/>
    <n v="500000"/>
    <n v="500000"/>
    <s v="Loan for Rolling Rock Park and to meet LWCF grant match."/>
  </r>
  <r>
    <x v="71"/>
    <n v="110"/>
    <n v="365"/>
    <n v="4752"/>
    <x v="3"/>
    <x v="0"/>
    <x v="23"/>
    <s v="Revenue"/>
    <s v="Reimbursement Revenue"/>
    <s v="110-365-4752"/>
    <s v="Governmental Activities"/>
    <s v="General Government"/>
    <s v="Charges for Services"/>
    <s v="Reimbursement Revenue"/>
    <n v="1293"/>
    <n v="0"/>
    <n v="0"/>
    <n v="0"/>
    <n v="0"/>
    <n v="0"/>
    <n v="0"/>
    <n v="0"/>
    <n v="0"/>
    <n v="0"/>
    <n v="0"/>
    <n v="0"/>
    <n v="0"/>
    <n v="0"/>
    <m/>
  </r>
  <r>
    <x v="72"/>
    <n v="110"/>
    <n v="365"/>
    <n v="4790"/>
    <x v="3"/>
    <x v="0"/>
    <x v="23"/>
    <s v="Revenue"/>
    <s v="Reimbursement Revenue"/>
    <s v="110-365-4790"/>
    <s v="Governmental Activities"/>
    <s v="General Government"/>
    <s v="Charges for Services"/>
    <s v="SVDP Project Reimbursement"/>
    <n v="0"/>
    <n v="0"/>
    <n v="0"/>
    <n v="0"/>
    <n v="0"/>
    <n v="0"/>
    <n v="0"/>
    <n v="0"/>
    <n v="0"/>
    <n v="0"/>
    <n v="0"/>
    <n v="0"/>
    <n v="0"/>
    <n v="0"/>
    <m/>
  </r>
  <r>
    <x v="73"/>
    <n v="110"/>
    <n v="370"/>
    <n v="4822"/>
    <x v="3"/>
    <x v="0"/>
    <x v="24"/>
    <s v="Revenue"/>
    <s v="Other Revenue"/>
    <s v="110-370-4822"/>
    <s v="Governmental Activities"/>
    <s v="General Government"/>
    <s v="Charges for Services"/>
    <s v="BBJ Admin Fee"/>
    <n v="500"/>
    <n v="0"/>
    <n v="0"/>
    <n v="0"/>
    <n v="0"/>
    <n v="0"/>
    <n v="0"/>
    <n v="0"/>
    <n v="0"/>
    <n v="0"/>
    <n v="0"/>
    <n v="0"/>
    <n v="0"/>
    <n v="0"/>
    <m/>
  </r>
  <r>
    <x v="74"/>
    <n v="110"/>
    <n v="370"/>
    <n v="4824"/>
    <x v="3"/>
    <x v="0"/>
    <x v="24"/>
    <s v="Revenue"/>
    <s v="Other Revenue"/>
    <s v="110-370-4824"/>
    <s v="Governmental Activities"/>
    <s v="General Government"/>
    <s v="Operating Grants"/>
    <s v="Donations"/>
    <n v="0"/>
    <n v="0"/>
    <n v="85"/>
    <n v="0"/>
    <n v="0"/>
    <n v="0"/>
    <n v="0"/>
    <n v="0"/>
    <n v="0"/>
    <n v="0"/>
    <n v="0"/>
    <n v="0"/>
    <n v="0"/>
    <n v="0"/>
    <m/>
  </r>
  <r>
    <x v="75"/>
    <n v="110"/>
    <n v="370"/>
    <n v="4825"/>
    <x v="3"/>
    <x v="0"/>
    <x v="24"/>
    <s v="Revenue"/>
    <s v="Other Revenue"/>
    <s v="110-370-4825"/>
    <s v="Governmental Activities"/>
    <s v="Culture &amp; Recreation"/>
    <s v="Operating Grants"/>
    <s v="Library Donations"/>
    <n v="0"/>
    <n v="0"/>
    <n v="0"/>
    <n v="1000"/>
    <n v="1000"/>
    <n v="1000"/>
    <n v="0"/>
    <n v="0"/>
    <n v="0"/>
    <n v="0"/>
    <n v="0"/>
    <n v="0"/>
    <n v="0"/>
    <n v="0"/>
    <m/>
  </r>
  <r>
    <x v="76"/>
    <n v="110"/>
    <n v="370"/>
    <n v="4849"/>
    <x v="3"/>
    <x v="0"/>
    <x v="24"/>
    <s v="Revenue"/>
    <s v="Other Revenue"/>
    <s v="110-370-4849"/>
    <s v="General Revenues"/>
    <s v="Gain (Loss) Assets"/>
    <s v="General Government"/>
    <s v="Capital Asset Disposal"/>
    <n v="0"/>
    <n v="0"/>
    <n v="0"/>
    <n v="75000"/>
    <n v="75000"/>
    <n v="75000"/>
    <n v="0"/>
    <n v="0"/>
    <n v="0"/>
    <n v="0"/>
    <n v="0"/>
    <n v="90000"/>
    <n v="418700"/>
    <n v="418700"/>
    <s v="$75,000 sale of 8 N Hyland St property; $343,700 sale of E Main St properties."/>
  </r>
  <r>
    <x v="77"/>
    <n v="110"/>
    <n v="370"/>
    <n v="9999"/>
    <x v="3"/>
    <x v="0"/>
    <x v="19"/>
    <s v="Revenue"/>
    <s v="Other Revenue"/>
    <s v="110-370-9999"/>
    <s v="General Revenues"/>
    <s v="Gain (Loss) Assets"/>
    <s v="General Government"/>
    <s v="Library Utility Fee"/>
    <n v="0"/>
    <n v="0"/>
    <n v="0"/>
    <n v="0"/>
    <n v="0"/>
    <n v="0"/>
    <n v="0"/>
    <n v="0"/>
    <n v="0"/>
    <n v="0"/>
    <n v="0"/>
    <n v="0"/>
    <n v="0"/>
    <n v="0"/>
    <m/>
  </r>
  <r>
    <x v="78"/>
    <n v="110"/>
    <n v="380"/>
    <n v="4865"/>
    <x v="3"/>
    <x v="0"/>
    <x v="25"/>
    <s v="Revenue"/>
    <s v="Fundraising &amp; Event Revenue"/>
    <s v="110-380-4865"/>
    <s v="Governmental Activities"/>
    <s v="Culture &amp; Recreation"/>
    <s v="Capital Grants"/>
    <s v="Library Capital Campaign"/>
    <n v="0"/>
    <n v="0"/>
    <n v="6100"/>
    <n v="10000"/>
    <n v="10000"/>
    <n v="10000"/>
    <n v="12366"/>
    <n v="12366"/>
    <n v="6100"/>
    <n v="12366"/>
    <n v="6266"/>
    <n v="0"/>
    <n v="0"/>
    <n v="0"/>
    <m/>
  </r>
  <r>
    <x v="79"/>
    <n v="110"/>
    <n v="385"/>
    <n v="4893"/>
    <x v="3"/>
    <x v="0"/>
    <x v="26"/>
    <s v="Revenue"/>
    <s v="Miscellaneous Revenue"/>
    <s v="110-385-4893"/>
    <s v="General Revenues"/>
    <s v="Miscellaneous"/>
    <s v="General Government"/>
    <s v="Rental Revenue"/>
    <n v="0"/>
    <n v="0"/>
    <n v="0"/>
    <n v="0"/>
    <n v="0"/>
    <n v="0"/>
    <n v="5229"/>
    <n v="5229"/>
    <n v="5229"/>
    <n v="5581"/>
    <n v="352"/>
    <n v="0"/>
    <n v="0"/>
    <n v="0"/>
    <m/>
  </r>
  <r>
    <x v="80"/>
    <n v="110"/>
    <n v="385"/>
    <n v="4895"/>
    <x v="3"/>
    <x v="0"/>
    <x v="26"/>
    <s v="Revenue"/>
    <s v="Miscellaneous Revenue"/>
    <s v="110-385-4895"/>
    <s v="General Revenues"/>
    <s v="Miscellaneous"/>
    <s v="General Government"/>
    <s v="Miscellaneous Revenue"/>
    <n v="2629"/>
    <n v="227437"/>
    <n v="2262"/>
    <n v="2250"/>
    <n v="2250"/>
    <n v="2250"/>
    <n v="1044"/>
    <n v="1044"/>
    <n v="1392"/>
    <n v="1115"/>
    <n v="-277"/>
    <n v="2250"/>
    <n v="2250"/>
    <n v="2250"/>
    <m/>
  </r>
  <r>
    <x v="81"/>
    <n v="110"/>
    <n v="390"/>
    <n v="4912"/>
    <x v="3"/>
    <x v="0"/>
    <x v="27"/>
    <s v="Revenue"/>
    <s v="Transfers In"/>
    <s v="110-390-4912"/>
    <s v="General Revenues"/>
    <s v="Transfers"/>
    <s v="General Government"/>
    <s v="Transfer from Street Fund"/>
    <n v="0"/>
    <n v="0"/>
    <n v="0"/>
    <n v="0"/>
    <n v="0"/>
    <n v="0"/>
    <n v="0"/>
    <n v="0"/>
    <n v="0"/>
    <n v="0"/>
    <n v="0"/>
    <n v="0"/>
    <n v="0"/>
    <n v="0"/>
    <m/>
  </r>
  <r>
    <x v="82"/>
    <n v="110"/>
    <n v="390"/>
    <n v="4914"/>
    <x v="3"/>
    <x v="0"/>
    <x v="27"/>
    <s v="Revenue"/>
    <s v="Transfers In"/>
    <s v="110-390-4914"/>
    <s v="General Revenues"/>
    <s v="Transfers"/>
    <s v="General Government"/>
    <s v="Transfer from BBJ Fund"/>
    <n v="0"/>
    <n v="0"/>
    <n v="0"/>
    <n v="0"/>
    <n v="0"/>
    <n v="0"/>
    <n v="0"/>
    <n v="0"/>
    <n v="0"/>
    <n v="0"/>
    <n v="0"/>
    <n v="0"/>
    <n v="0"/>
    <n v="0"/>
    <m/>
  </r>
  <r>
    <x v="83"/>
    <n v="110"/>
    <n v="390"/>
    <n v="4917"/>
    <x v="3"/>
    <x v="0"/>
    <x v="27"/>
    <s v="Revenue"/>
    <s v="Transfers In"/>
    <s v="110-390-4917"/>
    <s v="General Revenues"/>
    <s v="Transfers"/>
    <s v="General Government"/>
    <s v="Transfer from SDC Fund"/>
    <n v="0"/>
    <n v="0"/>
    <n v="0"/>
    <n v="0"/>
    <n v="0"/>
    <n v="0"/>
    <n v="0"/>
    <n v="0"/>
    <n v="0"/>
    <n v="0"/>
    <n v="0"/>
    <n v="0"/>
    <n v="0"/>
    <n v="0"/>
    <m/>
  </r>
  <r>
    <x v="84"/>
    <n v="110"/>
    <n v="390"/>
    <n v="4950"/>
    <x v="3"/>
    <x v="0"/>
    <x v="27"/>
    <s v="Revenue"/>
    <s v="Transfers In"/>
    <s v="110-390-4950"/>
    <s v="Governmental Activities"/>
    <s v="Transfers"/>
    <s v="General Government"/>
    <s v="Transfer from Equipment Fund"/>
    <n v="0"/>
    <n v="0"/>
    <n v="0"/>
    <n v="6051"/>
    <n v="6051"/>
    <n v="6051"/>
    <n v="6049"/>
    <n v="6049"/>
    <n v="6049"/>
    <n v="6049"/>
    <n v="0"/>
    <n v="6051"/>
    <n v="0"/>
    <n v="0"/>
    <m/>
  </r>
  <r>
    <x v="85"/>
    <n v="110"/>
    <n v="410"/>
    <n v="5110"/>
    <x v="4"/>
    <x v="0"/>
    <x v="28"/>
    <s v="Personal Services"/>
    <s v="Wages"/>
    <s v="110-410-5110"/>
    <s v="Governmental Activities"/>
    <s v="General Government"/>
    <s v="Expenses"/>
    <s v="City Administrator"/>
    <n v="11355"/>
    <n v="12826"/>
    <n v="17263"/>
    <n v="18000"/>
    <n v="18000"/>
    <n v="18000"/>
    <n v="14824"/>
    <n v="17657"/>
    <n v="19765.333333333332"/>
    <n v="18845"/>
    <n v="-920.33333333333212"/>
    <n v="13388"/>
    <n v="17850"/>
    <n v="17850"/>
    <m/>
  </r>
  <r>
    <x v="86"/>
    <n v="110"/>
    <n v="410"/>
    <n v="5112"/>
    <x v="4"/>
    <x v="0"/>
    <x v="28"/>
    <s v="Personal Services"/>
    <s v="Wages"/>
    <s v="110-410-5112"/>
    <s v="Governmental Activities"/>
    <s v="General Government"/>
    <s v="Expenses"/>
    <s v="Finance Clerk"/>
    <n v="0"/>
    <n v="0"/>
    <n v="0"/>
    <n v="0"/>
    <n v="0"/>
    <n v="0"/>
    <n v="0"/>
    <n v="0"/>
    <n v="0"/>
    <n v="0"/>
    <n v="0"/>
    <n v="0"/>
    <n v="0"/>
    <n v="0"/>
    <m/>
  </r>
  <r>
    <x v="87"/>
    <n v="110"/>
    <n v="410"/>
    <n v="5114"/>
    <x v="4"/>
    <x v="0"/>
    <x v="28"/>
    <s v="Personal Services"/>
    <s v="Wages"/>
    <s v="110-410-5114"/>
    <s v="Governmental Activities"/>
    <s v="General Government"/>
    <s v="Expenses"/>
    <s v="City Clerk"/>
    <n v="4794"/>
    <n v="5027"/>
    <n v="5275"/>
    <n v="5550"/>
    <n v="5550"/>
    <n v="5550"/>
    <n v="4393"/>
    <n v="5318"/>
    <n v="5857.333333333333"/>
    <n v="5676"/>
    <n v="-181.33333333333303"/>
    <n v="5828"/>
    <n v="5828"/>
    <n v="5828"/>
    <m/>
  </r>
  <r>
    <x v="88"/>
    <n v="110"/>
    <n v="410"/>
    <n v="5150"/>
    <x v="4"/>
    <x v="0"/>
    <x v="28"/>
    <s v="Personal Services"/>
    <s v="Wages"/>
    <s v="110-410-5150"/>
    <s v="Governmental Activities"/>
    <s v="General Government"/>
    <s v="Expenses"/>
    <s v="Public Works Director"/>
    <n v="3125"/>
    <n v="5053"/>
    <n v="0"/>
    <n v="0"/>
    <n v="0"/>
    <n v="0"/>
    <n v="0"/>
    <n v="0"/>
    <n v="0"/>
    <n v="0"/>
    <n v="0"/>
    <n v="0"/>
    <n v="0"/>
    <n v="0"/>
    <m/>
  </r>
  <r>
    <x v="89"/>
    <n v="110"/>
    <n v="410"/>
    <n v="5152"/>
    <x v="4"/>
    <x v="0"/>
    <x v="28"/>
    <s v="Personal Services"/>
    <s v="Wages"/>
    <s v="110-410-5152"/>
    <s v="Governmental Activities"/>
    <s v="General Government"/>
    <s v="Expenses"/>
    <s v="Utility Worker I"/>
    <n v="1552"/>
    <n v="0"/>
    <n v="0"/>
    <n v="0"/>
    <n v="0"/>
    <n v="0"/>
    <n v="0"/>
    <n v="0"/>
    <n v="0"/>
    <n v="0"/>
    <n v="0"/>
    <n v="0"/>
    <n v="0"/>
    <n v="0"/>
    <m/>
  </r>
  <r>
    <x v="90"/>
    <n v="110"/>
    <n v="410"/>
    <n v="5154"/>
    <x v="4"/>
    <x v="0"/>
    <x v="28"/>
    <s v="Personal Services"/>
    <s v="Wages"/>
    <s v="110-410-5154"/>
    <s v="Governmental Activities"/>
    <s v="General Government"/>
    <s v="Expenses"/>
    <s v="Utility Worker II"/>
    <n v="1811"/>
    <n v="1968"/>
    <n v="0"/>
    <n v="0"/>
    <n v="0"/>
    <n v="0"/>
    <n v="0"/>
    <n v="0"/>
    <n v="0"/>
    <n v="0"/>
    <n v="0"/>
    <n v="0"/>
    <n v="0"/>
    <n v="0"/>
    <m/>
  </r>
  <r>
    <x v="91"/>
    <n v="110"/>
    <n v="410"/>
    <n v="5156"/>
    <x v="4"/>
    <x v="0"/>
    <x v="28"/>
    <s v="Personal Services"/>
    <s v="Wages"/>
    <s v="110-410-5156"/>
    <s v="Governmental Activities"/>
    <s v="General Government"/>
    <s v="Expenses"/>
    <s v="Temporary/ Seasonal"/>
    <n v="0"/>
    <n v="0"/>
    <n v="0"/>
    <n v="0"/>
    <n v="0"/>
    <n v="0"/>
    <n v="0"/>
    <n v="0"/>
    <n v="0"/>
    <n v="0"/>
    <n v="0"/>
    <n v="0"/>
    <n v="0"/>
    <n v="0"/>
    <m/>
  </r>
  <r>
    <x v="92"/>
    <n v="110"/>
    <n v="410"/>
    <n v="5158"/>
    <x v="4"/>
    <x v="0"/>
    <x v="28"/>
    <s v="Personal Services"/>
    <s v="Wages"/>
    <s v="110-410-5158"/>
    <s v="Governmental Activities"/>
    <s v="General Government"/>
    <s v="Expenses"/>
    <s v="Maintenance Worker I"/>
    <n v="800"/>
    <n v="938"/>
    <n v="1659"/>
    <n v="1991"/>
    <n v="1991"/>
    <n v="1991"/>
    <n v="1261"/>
    <n v="1608"/>
    <n v="1681.3333333333333"/>
    <n v="1717"/>
    <n v="35.666666666666742"/>
    <n v="2091"/>
    <n v="2195"/>
    <n v="2195"/>
    <m/>
  </r>
  <r>
    <x v="93"/>
    <n v="110"/>
    <n v="410"/>
    <n v="5220"/>
    <x v="4"/>
    <x v="0"/>
    <x v="28"/>
    <s v="Personal Services"/>
    <s v="Other Wages"/>
    <s v="110-410-5220"/>
    <s v="Governmental Activities"/>
    <s v="General Government"/>
    <s v="Expenses"/>
    <s v="Overtime"/>
    <n v="671"/>
    <n v="1169"/>
    <n v="32"/>
    <n v="80"/>
    <n v="80"/>
    <n v="80"/>
    <n v="30"/>
    <n v="30"/>
    <n v="40"/>
    <n v="33"/>
    <n v="-7"/>
    <n v="84"/>
    <n v="84"/>
    <n v="84"/>
    <m/>
  </r>
  <r>
    <x v="94"/>
    <n v="110"/>
    <n v="410"/>
    <n v="5315"/>
    <x v="4"/>
    <x v="0"/>
    <x v="28"/>
    <s v="Personal Services"/>
    <s v="Payroll Taxes"/>
    <s v="110-410-5315"/>
    <s v="Governmental Activities"/>
    <s v="General Government"/>
    <s v="Expenses"/>
    <s v="Social Security/Medicare"/>
    <n v="1844"/>
    <n v="1901"/>
    <n v="1854"/>
    <n v="1960"/>
    <n v="1960"/>
    <n v="1960"/>
    <n v="1569"/>
    <n v="1883"/>
    <n v="2092"/>
    <n v="2010"/>
    <n v="-82"/>
    <n v="1636"/>
    <n v="1978"/>
    <n v="1978"/>
    <m/>
  </r>
  <r>
    <x v="95"/>
    <n v="110"/>
    <n v="410"/>
    <n v="5320"/>
    <x v="4"/>
    <x v="0"/>
    <x v="28"/>
    <s v="Personal Services"/>
    <s v="Payroll Taxes"/>
    <s v="110-410-5320"/>
    <s v="Governmental Activities"/>
    <s v="General Government"/>
    <s v="Expenses"/>
    <s v="Worker's Comp"/>
    <n v="567"/>
    <n v="491"/>
    <n v="189"/>
    <n v="455"/>
    <n v="455"/>
    <n v="1455"/>
    <n v="735"/>
    <n v="737"/>
    <n v="980"/>
    <n v="787"/>
    <n v="-193"/>
    <n v="88"/>
    <n v="457"/>
    <n v="457"/>
    <m/>
  </r>
  <r>
    <x v="96"/>
    <n v="110"/>
    <n v="410"/>
    <n v="5350"/>
    <x v="4"/>
    <x v="0"/>
    <x v="28"/>
    <s v="Personal Services"/>
    <s v="Payroll Taxes"/>
    <s v="110-410-5350"/>
    <s v="Governmental Activities"/>
    <s v="General Government"/>
    <s v="Expenses"/>
    <s v="Unemployment"/>
    <n v="0"/>
    <n v="0"/>
    <n v="0"/>
    <n v="1750"/>
    <n v="1750"/>
    <n v="1750"/>
    <n v="0"/>
    <n v="0"/>
    <n v="1750"/>
    <n v="0"/>
    <n v="-1750"/>
    <n v="1428"/>
    <n v="1728"/>
    <n v="1728"/>
    <m/>
  </r>
  <r>
    <x v="97"/>
    <n v="110"/>
    <n v="410"/>
    <n v="5410"/>
    <x v="4"/>
    <x v="0"/>
    <x v="28"/>
    <s v="Personal Services"/>
    <s v="Benefits"/>
    <s v="110-410-5410"/>
    <s v="Governmental Activities"/>
    <s v="General Government"/>
    <s v="Expenses"/>
    <s v="Health Insurance"/>
    <n v="5271"/>
    <n v="4181"/>
    <n v="3773"/>
    <n v="3646"/>
    <n v="3646"/>
    <n v="3646"/>
    <n v="2602"/>
    <n v="2835"/>
    <n v="3469.333333333333"/>
    <n v="3026"/>
    <n v="-443.33333333333303"/>
    <n v="2654"/>
    <n v="3901"/>
    <n v="3901"/>
    <m/>
  </r>
  <r>
    <x v="98"/>
    <n v="110"/>
    <n v="410"/>
    <n v="5450"/>
    <x v="4"/>
    <x v="0"/>
    <x v="28"/>
    <s v="Personal Services"/>
    <s v="Benefits"/>
    <s v="110-410-5450"/>
    <s v="Governmental Activities"/>
    <s v="General Government"/>
    <s v="Expenses"/>
    <s v="Public Employees Retirement"/>
    <n v="2767"/>
    <n v="2814"/>
    <n v="4180"/>
    <n v="4417"/>
    <n v="4417"/>
    <n v="4417"/>
    <n v="2937"/>
    <n v="3156"/>
    <n v="3916"/>
    <n v="3369"/>
    <n v="-547"/>
    <n v="4198"/>
    <n v="5095"/>
    <n v="5095"/>
    <m/>
  </r>
  <r>
    <x v="99"/>
    <n v="110"/>
    <n v="410"/>
    <n v="5910"/>
    <x v="4"/>
    <x v="0"/>
    <x v="28"/>
    <s v="Personal Services"/>
    <s v="Benefits"/>
    <s v="110-410-5910"/>
    <s v="Governmental Activities"/>
    <s v="General Government"/>
    <s v="Expenses"/>
    <s v="DO NOT USE - Wage Adjustment"/>
    <n v="0"/>
    <n v="3"/>
    <n v="0"/>
    <n v="0"/>
    <n v="0"/>
    <n v="0"/>
    <n v="0"/>
    <n v="0"/>
    <n v="0"/>
    <n v="0"/>
    <n v="0"/>
    <n v="0"/>
    <n v="0"/>
    <n v="0"/>
    <m/>
  </r>
  <r>
    <x v="100"/>
    <n v="110"/>
    <n v="410"/>
    <n v="6110"/>
    <x v="4"/>
    <x v="0"/>
    <x v="28"/>
    <s v="Materials &amp; Services"/>
    <s v="Contract Services"/>
    <s v="110-410-6110"/>
    <s v="Governmental Activities"/>
    <s v="General Government"/>
    <s v="Expenses"/>
    <s v="Auditing"/>
    <n v="3900"/>
    <n v="4150"/>
    <n v="5235"/>
    <n v="3919"/>
    <n v="3919"/>
    <n v="5919"/>
    <n v="5436"/>
    <n v="5436"/>
    <n v="5436"/>
    <n v="5802"/>
    <n v="366"/>
    <n v="5436"/>
    <n v="5500"/>
    <n v="5500"/>
    <s v="Includes billed hours from contract accountant."/>
  </r>
  <r>
    <x v="101"/>
    <n v="110"/>
    <n v="410"/>
    <n v="6112"/>
    <x v="4"/>
    <x v="0"/>
    <x v="28"/>
    <s v="Materials &amp; Services"/>
    <s v="Contract Services"/>
    <s v="110-410-6112"/>
    <s v="Governmental Activities"/>
    <s v="General Government"/>
    <s v="Expenses"/>
    <s v="Legal Services"/>
    <n v="2170"/>
    <n v="5997"/>
    <n v="1656"/>
    <n v="2500"/>
    <n v="2500"/>
    <n v="4500"/>
    <n v="1382"/>
    <n v="2076"/>
    <n v="1842.6666666666665"/>
    <n v="2216"/>
    <n v="373.33333333333348"/>
    <n v="2500"/>
    <n v="2500"/>
    <n v="2500"/>
    <m/>
  </r>
  <r>
    <x v="102"/>
    <n v="110"/>
    <n v="410"/>
    <n v="6114"/>
    <x v="4"/>
    <x v="0"/>
    <x v="28"/>
    <s v="Materials &amp; Services"/>
    <s v="Contract Services"/>
    <s v="110-410-6114"/>
    <s v="Governmental Activities"/>
    <s v="General Government"/>
    <s v="Expenses"/>
    <s v="Financial Services"/>
    <n v="2256"/>
    <n v="3543"/>
    <n v="4397"/>
    <n v="5215"/>
    <n v="5215"/>
    <n v="6215"/>
    <n v="2842"/>
    <n v="3467"/>
    <n v="3789.333333333333"/>
    <n v="3701"/>
    <n v="-88.33333333333303"/>
    <n v="5215"/>
    <n v="6215"/>
    <n v="6215"/>
    <s v="Billed hours for contract accountant plus $1,000 for special finance projects."/>
  </r>
  <r>
    <x v="103"/>
    <n v="110"/>
    <n v="410"/>
    <n v="6122"/>
    <x v="4"/>
    <x v="0"/>
    <x v="28"/>
    <s v="Materials &amp; Services"/>
    <s v="Contract Services"/>
    <s v="110-410-6122"/>
    <s v="Governmental Activities"/>
    <s v="General Government"/>
    <s v="Expenses"/>
    <s v="IT Services"/>
    <n v="2895"/>
    <n v="10406"/>
    <n v="11494"/>
    <n v="6304"/>
    <n v="6304"/>
    <n v="16304"/>
    <n v="10985"/>
    <n v="12075"/>
    <n v="14646.666666666666"/>
    <n v="12888"/>
    <n v="-1758.6666666666661"/>
    <n v="6777"/>
    <n v="12000"/>
    <n v="12000"/>
    <s v="LCOG IT services; Casselle customer suppport; Office 365 subscriptions, including email."/>
  </r>
  <r>
    <x v="104"/>
    <n v="110"/>
    <n v="410"/>
    <n v="6124"/>
    <x v="4"/>
    <x v="0"/>
    <x v="28"/>
    <s v="Materials &amp; Services"/>
    <s v="Contract Services"/>
    <s v="110-410-6124"/>
    <s v="Governmental Activities"/>
    <s v="General Government"/>
    <s v="Expenses"/>
    <s v="Copier Contract"/>
    <n v="1872"/>
    <n v="2446"/>
    <n v="2013"/>
    <n v="2250"/>
    <n v="2250"/>
    <n v="2250"/>
    <n v="1332"/>
    <n v="1628"/>
    <n v="1776"/>
    <n v="1738"/>
    <n v="-38"/>
    <n v="2250"/>
    <n v="2250"/>
    <n v="2250"/>
    <m/>
  </r>
  <r>
    <x v="105"/>
    <n v="110"/>
    <n v="410"/>
    <n v="6128"/>
    <x v="4"/>
    <x v="0"/>
    <x v="28"/>
    <s v="Materials &amp; Services"/>
    <s v="Contract Services"/>
    <s v="110-410-6128"/>
    <s v="Governmental Activities"/>
    <s v="General Government"/>
    <s v="Expenses"/>
    <s v="Other Contract Services"/>
    <n v="99"/>
    <n v="6587"/>
    <n v="38988"/>
    <n v="2500"/>
    <n v="12500"/>
    <n v="14000"/>
    <n v="13111"/>
    <n v="15774"/>
    <n v="17481.333333333332"/>
    <n v="16835"/>
    <n v="-646.33333333333212"/>
    <n v="12500"/>
    <n v="12500"/>
    <n v="12500"/>
    <s v="Cleaning service; postage equipment."/>
  </r>
  <r>
    <x v="106"/>
    <n v="110"/>
    <n v="410"/>
    <n v="6132"/>
    <x v="4"/>
    <x v="0"/>
    <x v="28"/>
    <s v="Materials &amp; Services"/>
    <s v="Contract Services"/>
    <s v="110-410-6132"/>
    <s v="Governmental Activities"/>
    <s v="General Government"/>
    <s v="Expenses"/>
    <s v="LCOG"/>
    <n v="0"/>
    <n v="0"/>
    <n v="0"/>
    <n v="0"/>
    <n v="0"/>
    <n v="0"/>
    <n v="0"/>
    <n v="0"/>
    <n v="0"/>
    <n v="0"/>
    <n v="0"/>
    <n v="0"/>
    <n v="0"/>
    <n v="0"/>
    <m/>
  </r>
  <r>
    <x v="107"/>
    <n v="110"/>
    <n v="410"/>
    <n v="6190"/>
    <x v="4"/>
    <x v="0"/>
    <x v="28"/>
    <s v="Materials &amp; Services"/>
    <s v="Contract Services"/>
    <s v="110-410-6190"/>
    <s v="Governmental Activities"/>
    <s v="General Government"/>
    <s v="Expenses"/>
    <s v="Computer Serv/Warr/Contracts"/>
    <n v="17452"/>
    <n v="0"/>
    <n v="0"/>
    <n v="0"/>
    <n v="0"/>
    <n v="0"/>
    <n v="0"/>
    <n v="0"/>
    <n v="0"/>
    <n v="0"/>
    <n v="0"/>
    <n v="0"/>
    <n v="0"/>
    <n v="0"/>
    <m/>
  </r>
  <r>
    <x v="108"/>
    <n v="110"/>
    <n v="410"/>
    <n v="6210"/>
    <x v="4"/>
    <x v="0"/>
    <x v="28"/>
    <s v="Materials &amp; Services"/>
    <s v="Contract Services"/>
    <s v="110-410-6210"/>
    <s v="Governmental Activities"/>
    <s v="General Government"/>
    <s v="Expenses"/>
    <s v="Insurance &amp; Bonds"/>
    <n v="5731"/>
    <n v="5643"/>
    <n v="5968"/>
    <n v="6426"/>
    <n v="6426"/>
    <n v="6426"/>
    <n v="1440"/>
    <n v="1440"/>
    <n v="5900"/>
    <n v="1440"/>
    <n v="-4460"/>
    <n v="6426"/>
    <n v="6426"/>
    <n v="6426"/>
    <s v="Property and liability insurances."/>
  </r>
  <r>
    <x v="109"/>
    <n v="110"/>
    <n v="410"/>
    <n v="6220"/>
    <x v="4"/>
    <x v="0"/>
    <x v="28"/>
    <s v="Materials &amp; Services"/>
    <s v="Office Expenses &amp; Supplies"/>
    <s v="110-410-6220"/>
    <s v="Governmental Activities"/>
    <s v="General Government"/>
    <s v="Expenses"/>
    <s v="Publications, Printing &amp; Dues"/>
    <n v="3822"/>
    <n v="4432"/>
    <n v="2987"/>
    <n v="2600"/>
    <n v="2600"/>
    <n v="2600"/>
    <n v="2051"/>
    <n v="2391"/>
    <n v="2734.6666666666665"/>
    <n v="2552"/>
    <n v="-182.66666666666652"/>
    <n v="2600"/>
    <n v="1400"/>
    <n v="1400"/>
    <s v="$1,000 dues for LCOG."/>
  </r>
  <r>
    <x v="110"/>
    <n v="110"/>
    <n v="410"/>
    <n v="6222"/>
    <x v="4"/>
    <x v="0"/>
    <x v="28"/>
    <s v="Materials &amp; Services"/>
    <s v="Office Expenses &amp; Supplies"/>
    <s v="110-410-6222"/>
    <s v="Governmental Activities"/>
    <s v="General Government"/>
    <s v="Expenses"/>
    <s v="Newsletter Expenditure"/>
    <n v="0"/>
    <n v="0"/>
    <n v="0"/>
    <n v="1200"/>
    <n v="1200"/>
    <n v="1200"/>
    <n v="0"/>
    <n v="0"/>
    <n v="1200"/>
    <n v="0"/>
    <n v="-1200"/>
    <n v="1200"/>
    <n v="1200"/>
    <n v="1200"/>
    <s v="Printing for The Bridge"/>
  </r>
  <r>
    <x v="111"/>
    <n v="110"/>
    <n v="410"/>
    <n v="6226"/>
    <x v="4"/>
    <x v="0"/>
    <x v="28"/>
    <s v="Materials &amp; Services"/>
    <s v="Office Expenses &amp; Supplies"/>
    <s v="110-410-6226"/>
    <s v="Governmental Activities"/>
    <s v="General Government"/>
    <s v="Expenses"/>
    <s v="Postage"/>
    <n v="261"/>
    <n v="623"/>
    <n v="433"/>
    <n v="725"/>
    <n v="725"/>
    <n v="725"/>
    <n v="306"/>
    <n v="381"/>
    <n v="408"/>
    <n v="407"/>
    <n v="-1"/>
    <n v="725"/>
    <n v="500"/>
    <n v="500"/>
    <s v="Recommended reduction."/>
  </r>
  <r>
    <x v="112"/>
    <n v="110"/>
    <n v="410"/>
    <n v="6228"/>
    <x v="4"/>
    <x v="0"/>
    <x v="28"/>
    <s v="Materials &amp; Services"/>
    <s v="Office Expenses &amp; Supplies"/>
    <s v="110-410-6228"/>
    <s v="Governmental Activities"/>
    <s v="General Government"/>
    <s v="Expenses"/>
    <s v="Public Notices"/>
    <n v="423"/>
    <n v="0"/>
    <n v="0"/>
    <n v="1000"/>
    <n v="1000"/>
    <n v="1000"/>
    <n v="0"/>
    <n v="0"/>
    <n v="500"/>
    <n v="0"/>
    <n v="-500"/>
    <n v="1000"/>
    <n v="500"/>
    <n v="500"/>
    <s v="Recommended reduction."/>
  </r>
  <r>
    <x v="113"/>
    <n v="110"/>
    <n v="410"/>
    <n v="6230"/>
    <x v="4"/>
    <x v="0"/>
    <x v="28"/>
    <s v="Materials &amp; Services"/>
    <s v="Office Expenses &amp; Supplies"/>
    <s v="110-410-6230"/>
    <s v="Governmental Activities"/>
    <s v="General Government"/>
    <s v="Expenses"/>
    <s v="Office Supplies/Equipment"/>
    <n v="991"/>
    <n v="1485"/>
    <n v="1746"/>
    <n v="1375"/>
    <n v="1375"/>
    <n v="1375"/>
    <n v="1249"/>
    <n v="1282"/>
    <n v="1665.3333333333333"/>
    <n v="1369"/>
    <n v="-296.33333333333326"/>
    <n v="1955"/>
    <n v="2000"/>
    <n v="2000"/>
    <m/>
  </r>
  <r>
    <x v="114"/>
    <n v="110"/>
    <n v="410"/>
    <n v="6234"/>
    <x v="4"/>
    <x v="0"/>
    <x v="28"/>
    <s v="Materials &amp; Services"/>
    <s v="Office Expenses &amp; Supplies"/>
    <s v="110-410-6234"/>
    <s v="Governmental Activities"/>
    <s v="General Government"/>
    <s v="Expenses"/>
    <s v="General Supplies"/>
    <n v="243"/>
    <n v="719"/>
    <n v="861"/>
    <n v="1000"/>
    <n v="1000"/>
    <n v="1000"/>
    <n v="735"/>
    <n v="735"/>
    <n v="980"/>
    <n v="785"/>
    <n v="-195"/>
    <n v="1000"/>
    <n v="1000"/>
    <n v="1000"/>
    <m/>
  </r>
  <r>
    <x v="115"/>
    <n v="110"/>
    <n v="410"/>
    <n v="6238"/>
    <x v="4"/>
    <x v="0"/>
    <x v="28"/>
    <s v="Materials &amp; Services"/>
    <s v="Office Expenses &amp; Supplies"/>
    <s v="110-410-6238"/>
    <s v="Governmental Activities"/>
    <s v="General Government"/>
    <s v="Expenses"/>
    <s v="Bank Service Charges"/>
    <n v="2565"/>
    <n v="827"/>
    <n v="794"/>
    <n v="1000"/>
    <n v="1000"/>
    <n v="1000"/>
    <n v="368"/>
    <n v="440"/>
    <n v="490.66666666666663"/>
    <n v="470"/>
    <n v="-20.666666666666629"/>
    <n v="1000"/>
    <n v="1000"/>
    <n v="1000"/>
    <m/>
  </r>
  <r>
    <x v="116"/>
    <n v="110"/>
    <n v="410"/>
    <n v="6240"/>
    <x v="4"/>
    <x v="0"/>
    <x v="28"/>
    <s v="Materials &amp; Services"/>
    <s v="Office Expenses &amp; Supplies"/>
    <s v="110-410-6240"/>
    <s v="Governmental Activities"/>
    <s v="General Government"/>
    <s v="Expenses"/>
    <s v="Travel &amp; Training"/>
    <n v="1483"/>
    <n v="2685"/>
    <n v="1973"/>
    <n v="2100"/>
    <n v="2100"/>
    <n v="6100"/>
    <n v="5700"/>
    <n v="5700"/>
    <n v="5700"/>
    <n v="5700"/>
    <n v="0"/>
    <n v="5700"/>
    <n v="5700"/>
    <n v="5700"/>
    <m/>
  </r>
  <r>
    <x v="117"/>
    <n v="110"/>
    <n v="410"/>
    <n v="6290"/>
    <x v="4"/>
    <x v="0"/>
    <x v="28"/>
    <s v="Materials &amp; Services"/>
    <s v="Office Expenses &amp; Supplies"/>
    <s v="110-410-6290"/>
    <s v="Governmental Activities"/>
    <s v="General Government"/>
    <s v="Expenses"/>
    <s v="Miscellaneous"/>
    <n v="479"/>
    <n v="165"/>
    <n v="330"/>
    <n v="500"/>
    <n v="500"/>
    <n v="500"/>
    <n v="155"/>
    <n v="155"/>
    <n v="206.66666666666666"/>
    <n v="166"/>
    <n v="-40.666666666666657"/>
    <n v="500"/>
    <n v="500"/>
    <n v="500"/>
    <m/>
  </r>
  <r>
    <x v="118"/>
    <n v="110"/>
    <n v="410"/>
    <n v="6320"/>
    <x v="4"/>
    <x v="0"/>
    <x v="28"/>
    <s v="Materials &amp; Services"/>
    <s v="Maintenance &amp; Repairs"/>
    <s v="110-410-6320"/>
    <s v="Governmental Activities"/>
    <s v="General Government"/>
    <s v="Expenses"/>
    <s v="Building Repair &amp; Maintenance"/>
    <n v="230"/>
    <n v="1662"/>
    <n v="0"/>
    <n v="1000"/>
    <n v="1000"/>
    <n v="1000"/>
    <n v="626"/>
    <n v="626"/>
    <n v="834.66666666666663"/>
    <n v="669"/>
    <n v="-165.66666666666663"/>
    <n v="1000"/>
    <n v="1000"/>
    <n v="1000"/>
    <s v="Note: need to add HVAC system and kitchenette installation."/>
  </r>
  <r>
    <x v="119"/>
    <n v="110"/>
    <n v="410"/>
    <n v="6324"/>
    <x v="4"/>
    <x v="0"/>
    <x v="28"/>
    <s v="Materials &amp; Services"/>
    <s v="Maintenance &amp; Repairs"/>
    <s v="110-410-6324"/>
    <s v="Governmental Activities"/>
    <s v="General Government"/>
    <s v="Expenses"/>
    <s v="Equipment Repair &amp; Maintenance"/>
    <n v="0"/>
    <n v="57"/>
    <n v="29"/>
    <n v="100"/>
    <n v="100"/>
    <n v="100"/>
    <n v="30"/>
    <n v="30"/>
    <n v="40"/>
    <n v="33"/>
    <n v="-7"/>
    <n v="100"/>
    <n v="100"/>
    <n v="100"/>
    <s v="Fire extinguisher inspections and maintenance."/>
  </r>
  <r>
    <x v="120"/>
    <n v="110"/>
    <n v="410"/>
    <n v="6334"/>
    <x v="4"/>
    <x v="0"/>
    <x v="28"/>
    <s v="Materials &amp; Services"/>
    <s v="Maintenance &amp; Repairs"/>
    <s v="110-410-6334"/>
    <s v="Governmental Activities"/>
    <s v="General Government"/>
    <s v="Expenses"/>
    <s v="Non-Capitalized Assets"/>
    <n v="3998"/>
    <n v="1968"/>
    <n v="2264"/>
    <n v="2000"/>
    <n v="2000"/>
    <n v="2000"/>
    <n v="0"/>
    <n v="0"/>
    <n v="0"/>
    <n v="0"/>
    <n v="0"/>
    <n v="2000"/>
    <n v="2000"/>
    <n v="2000"/>
    <s v="Office equipment under $5,000."/>
  </r>
  <r>
    <x v="121"/>
    <n v="110"/>
    <n v="410"/>
    <n v="6420"/>
    <x v="4"/>
    <x v="0"/>
    <x v="28"/>
    <s v="Materials &amp; Services"/>
    <s v="Utilities"/>
    <s v="110-410-6420"/>
    <s v="Governmental Activities"/>
    <s v="General Government"/>
    <s v="Expenses"/>
    <s v="Water Services"/>
    <n v="385"/>
    <n v="373"/>
    <n v="1548"/>
    <n v="1325"/>
    <n v="1325"/>
    <n v="1825"/>
    <n v="1568"/>
    <n v="1680"/>
    <n v="2090.6666666666665"/>
    <n v="1793"/>
    <n v="-297.66666666666652"/>
    <n v="1398"/>
    <n v="1398"/>
    <n v="1398"/>
    <m/>
  </r>
  <r>
    <x v="122"/>
    <n v="110"/>
    <n v="410"/>
    <n v="6425"/>
    <x v="4"/>
    <x v="0"/>
    <x v="28"/>
    <s v="Materials &amp; Services"/>
    <s v="Utilities"/>
    <s v="110-410-6425"/>
    <s v="Governmental Activities"/>
    <s v="General Government"/>
    <s v="Expenses"/>
    <s v="Sewer Services"/>
    <n v="509"/>
    <n v="569"/>
    <n v="1082"/>
    <n v="825"/>
    <n v="825"/>
    <n v="1825"/>
    <n v="1171"/>
    <n v="1428"/>
    <n v="1561.3333333333333"/>
    <n v="1525"/>
    <n v="-36.333333333333258"/>
    <n v="825"/>
    <n v="825"/>
    <n v="825"/>
    <m/>
  </r>
  <r>
    <x v="123"/>
    <n v="110"/>
    <n v="410"/>
    <n v="6430"/>
    <x v="4"/>
    <x v="0"/>
    <x v="28"/>
    <s v="Materials &amp; Services"/>
    <s v="Utilities"/>
    <s v="110-410-6430"/>
    <s v="Governmental Activities"/>
    <s v="General Government"/>
    <s v="Expenses"/>
    <s v="Electricity Services"/>
    <n v="1734"/>
    <n v="2176"/>
    <n v="3059"/>
    <n v="2100"/>
    <n v="2100"/>
    <n v="2100"/>
    <n v="2773"/>
    <n v="3389"/>
    <n v="3697.333333333333"/>
    <n v="3617"/>
    <n v="-80.33333333333303"/>
    <n v="2100"/>
    <n v="2100"/>
    <n v="2100"/>
    <m/>
  </r>
  <r>
    <x v="124"/>
    <n v="110"/>
    <n v="410"/>
    <n v="6435"/>
    <x v="4"/>
    <x v="0"/>
    <x v="28"/>
    <s v="Materials &amp; Services"/>
    <s v="Utilities"/>
    <s v="110-410-6435"/>
    <s v="Governmental Activities"/>
    <s v="General Government"/>
    <s v="Expenses"/>
    <s v="Internet Services"/>
    <n v="930"/>
    <n v="930"/>
    <n v="1088"/>
    <n v="685"/>
    <n v="685"/>
    <n v="2185"/>
    <n v="1442"/>
    <n v="1772"/>
    <n v="1922.6666666666665"/>
    <n v="1892"/>
    <n v="-30.666666666666515"/>
    <n v="1322"/>
    <n v="1322"/>
    <n v="1322"/>
    <m/>
  </r>
  <r>
    <x v="125"/>
    <n v="110"/>
    <n v="410"/>
    <n v="6440"/>
    <x v="4"/>
    <x v="0"/>
    <x v="28"/>
    <s v="Materials &amp; Services"/>
    <s v="Utilities"/>
    <s v="110-410-6440"/>
    <s v="Governmental Activities"/>
    <s v="General Government"/>
    <s v="Expenses"/>
    <s v="Telephone Services"/>
    <n v="2508"/>
    <n v="2580"/>
    <n v="2488"/>
    <n v="1875"/>
    <n v="1875"/>
    <n v="2375"/>
    <n v="1644"/>
    <n v="2004"/>
    <n v="2192"/>
    <n v="2139"/>
    <n v="-53"/>
    <n v="1875"/>
    <n v="1875"/>
    <n v="1875"/>
    <m/>
  </r>
  <r>
    <x v="126"/>
    <n v="110"/>
    <n v="410"/>
    <n v="6445"/>
    <x v="4"/>
    <x v="0"/>
    <x v="28"/>
    <s v="Materials &amp; Services"/>
    <s v="Utilities"/>
    <s v="110-410-6445"/>
    <s v="Governmental Activities"/>
    <s v="General Government"/>
    <s v="Expenses"/>
    <s v="Refuse Services"/>
    <n v="86"/>
    <n v="119"/>
    <n v="101"/>
    <n v="120"/>
    <n v="120"/>
    <n v="120"/>
    <n v="0"/>
    <n v="0"/>
    <n v="0"/>
    <n v="0"/>
    <n v="0"/>
    <n v="120"/>
    <n v="120"/>
    <n v="120"/>
    <m/>
  </r>
  <r>
    <x v="127"/>
    <n v="110"/>
    <n v="410"/>
    <n v="6510"/>
    <x v="4"/>
    <x v="0"/>
    <x v="28"/>
    <s v="Materials &amp; Services"/>
    <s v="Other Expenses"/>
    <s v="110-410-6510"/>
    <s v="Governmental Activities"/>
    <s v="General Government"/>
    <s v="Expenses"/>
    <s v="Council Expenditure"/>
    <n v="780"/>
    <n v="2226"/>
    <n v="309"/>
    <n v="2000"/>
    <n v="2000"/>
    <n v="2000"/>
    <n v="107"/>
    <n v="107"/>
    <n v="142.66666666666666"/>
    <n v="115"/>
    <n v="-27.666666666666657"/>
    <n v="2000"/>
    <n v="2000"/>
    <n v="2000"/>
    <m/>
  </r>
  <r>
    <x v="128"/>
    <n v="110"/>
    <n v="410"/>
    <n v="6512"/>
    <x v="4"/>
    <x v="0"/>
    <x v="28"/>
    <s v="Materials &amp; Services"/>
    <s v="Other Expenses"/>
    <s v="110-410-6512"/>
    <s v="Governmental Activities"/>
    <s v="General Government"/>
    <s v="Expenses"/>
    <s v="State Ethics Commission"/>
    <n v="475"/>
    <n v="475"/>
    <n v="549"/>
    <n v="650"/>
    <n v="650"/>
    <n v="650"/>
    <n v="549"/>
    <n v="549"/>
    <n v="549"/>
    <n v="586"/>
    <n v="37"/>
    <n v="650"/>
    <n v="650"/>
    <n v="650"/>
    <m/>
  </r>
  <r>
    <x v="129"/>
    <n v="110"/>
    <n v="410"/>
    <n v="6514"/>
    <x v="4"/>
    <x v="0"/>
    <x v="28"/>
    <s v="Materials &amp; Services"/>
    <s v="Other Expenses"/>
    <s v="110-410-6514"/>
    <s v="Governmental Activities"/>
    <s v="General Government"/>
    <s v="Expenses"/>
    <s v="League of Oregon Cities(LOC)"/>
    <n v="0"/>
    <n v="0"/>
    <n v="0"/>
    <n v="0"/>
    <n v="0"/>
    <n v="0"/>
    <n v="0"/>
    <n v="0"/>
    <n v="0"/>
    <n v="0"/>
    <n v="0"/>
    <n v="0"/>
    <n v="0"/>
    <n v="0"/>
    <m/>
  </r>
  <r>
    <x v="130"/>
    <n v="110"/>
    <n v="410"/>
    <n v="6792"/>
    <x v="4"/>
    <x v="0"/>
    <x v="28"/>
    <s v="Materials &amp; Services"/>
    <s v="Other Operational Expenses"/>
    <s v="110-410-6792"/>
    <s v="Governmental Activities"/>
    <s v="General Government"/>
    <s v="Expenses"/>
    <s v="Reimbursable Expenditure"/>
    <n v="70"/>
    <n v="0"/>
    <n v="0"/>
    <n v="0"/>
    <n v="0"/>
    <n v="0"/>
    <n v="34"/>
    <n v="34"/>
    <n v="45.333333333333329"/>
    <n v="37"/>
    <n v="-8.3333333333333286"/>
    <n v="34"/>
    <n v="0"/>
    <n v="0"/>
    <m/>
  </r>
  <r>
    <x v="131"/>
    <n v="110"/>
    <n v="410"/>
    <n v="8225"/>
    <x v="4"/>
    <x v="0"/>
    <x v="28"/>
    <s v="Capital Outlay"/>
    <s v="Buildings &amp; Facilities"/>
    <s v="110-410-8225"/>
    <s v="Governmental Activities"/>
    <s v="General Government"/>
    <s v="None"/>
    <s v="Buildings &amp; Facilities"/>
    <n v="0"/>
    <n v="297073"/>
    <n v="0"/>
    <n v="0"/>
    <n v="0"/>
    <n v="0"/>
    <n v="0"/>
    <n v="0"/>
    <n v="0"/>
    <n v="0"/>
    <n v="0"/>
    <n v="0"/>
    <n v="185700"/>
    <n v="185700"/>
    <s v="$140000 for building repairs/COVID response from American Rescue Act; $45,700 for ROW acquisition E Main St property."/>
  </r>
  <r>
    <x v="132"/>
    <n v="110"/>
    <n v="410"/>
    <n v="8320"/>
    <x v="4"/>
    <x v="0"/>
    <x v="28"/>
    <s v="Capital Outlay"/>
    <s v="Software &amp; Technology"/>
    <s v="110-410-8320"/>
    <s v="Governmental Activities"/>
    <s v="General Government"/>
    <s v="None"/>
    <s v="Software"/>
    <n v="0"/>
    <n v="6825"/>
    <n v="5925"/>
    <n v="0"/>
    <n v="0"/>
    <n v="0"/>
    <n v="0"/>
    <n v="0"/>
    <n v="0"/>
    <n v="0"/>
    <n v="0"/>
    <n v="0"/>
    <n v="0"/>
    <n v="0"/>
    <m/>
  </r>
  <r>
    <x v="133"/>
    <n v="110"/>
    <n v="410"/>
    <n v="8335"/>
    <x v="4"/>
    <x v="0"/>
    <x v="28"/>
    <s v="Capital Outlay"/>
    <s v="Equipment &amp; Furnishings"/>
    <s v="110-410-8335"/>
    <s v="Governmental Activities"/>
    <s v="General Government"/>
    <s v="None"/>
    <s v="Equipment &amp; Furnishings"/>
    <n v="0"/>
    <n v="0"/>
    <n v="6777"/>
    <n v="0"/>
    <n v="0"/>
    <n v="400"/>
    <n v="383"/>
    <n v="383"/>
    <n v="510.66666666666663"/>
    <n v="383"/>
    <n v="-127.66666666666663"/>
    <n v="0"/>
    <n v="0"/>
    <n v="0"/>
    <m/>
  </r>
  <r>
    <x v="134"/>
    <n v="110"/>
    <n v="410"/>
    <n v="8425"/>
    <x v="4"/>
    <x v="0"/>
    <x v="28"/>
    <s v="Capital Outlay"/>
    <s v="Vehicles &amp; Rolling Stock"/>
    <s v="110-410-8425"/>
    <s v="Governmental Activities"/>
    <s v="General Government"/>
    <s v="None"/>
    <s v="Vehicles &amp; Rolling Stock"/>
    <n v="0"/>
    <n v="0"/>
    <n v="0"/>
    <n v="0"/>
    <n v="0"/>
    <n v="0"/>
    <n v="0"/>
    <n v="0"/>
    <n v="0"/>
    <n v="0"/>
    <n v="0"/>
    <n v="0"/>
    <n v="0"/>
    <n v="0"/>
    <m/>
  </r>
  <r>
    <x v="135"/>
    <n v="110"/>
    <n v="420"/>
    <n v="5110"/>
    <x v="4"/>
    <x v="0"/>
    <x v="29"/>
    <s v="Personal Services"/>
    <s v="Wages"/>
    <s v="110-420-5110"/>
    <s v="Governmental Activities"/>
    <s v="Culture &amp; Recreation"/>
    <s v="Expenses"/>
    <s v="City Administrator"/>
    <n v="3785"/>
    <n v="4636"/>
    <n v="4316"/>
    <n v="4500"/>
    <n v="4500"/>
    <n v="4500"/>
    <n v="3706"/>
    <n v="4414"/>
    <n v="4941.333333333333"/>
    <n v="4711"/>
    <n v="-230.33333333333303"/>
    <n v="4463"/>
    <n v="4463"/>
    <n v="4463"/>
    <m/>
  </r>
  <r>
    <x v="136"/>
    <n v="110"/>
    <n v="420"/>
    <n v="5150"/>
    <x v="4"/>
    <x v="0"/>
    <x v="29"/>
    <s v="Personal Services"/>
    <s v="Wages"/>
    <s v="110-420-5150"/>
    <s v="Governmental Activities"/>
    <s v="Culture &amp; Recreation"/>
    <s v="Expenses"/>
    <s v="Public Works Director"/>
    <n v="3125"/>
    <n v="3482"/>
    <n v="3443"/>
    <n v="3617"/>
    <n v="3617"/>
    <n v="3617"/>
    <n v="2862"/>
    <n v="3464"/>
    <n v="3816"/>
    <n v="3697"/>
    <n v="-119"/>
    <n v="3798"/>
    <n v="3798"/>
    <n v="3798"/>
    <m/>
  </r>
  <r>
    <x v="137"/>
    <n v="110"/>
    <n v="420"/>
    <n v="5152"/>
    <x v="4"/>
    <x v="0"/>
    <x v="29"/>
    <s v="Personal Services"/>
    <s v="Wages"/>
    <s v="110-420-5152"/>
    <s v="Governmental Activities"/>
    <s v="Culture &amp; Recreation"/>
    <s v="Expenses"/>
    <s v="Utility Worker I"/>
    <n v="1552"/>
    <n v="0"/>
    <n v="7324"/>
    <n v="8256"/>
    <n v="8256"/>
    <n v="8256"/>
    <n v="7371"/>
    <n v="8929"/>
    <n v="9828"/>
    <n v="9530"/>
    <n v="-298"/>
    <n v="4334"/>
    <n v="4551"/>
    <n v="4551"/>
    <m/>
  </r>
  <r>
    <x v="138"/>
    <n v="110"/>
    <n v="420"/>
    <n v="5154"/>
    <x v="4"/>
    <x v="0"/>
    <x v="29"/>
    <s v="Personal Services"/>
    <s v="Wages"/>
    <s v="110-420-5154"/>
    <s v="Governmental Activities"/>
    <s v="Culture &amp; Recreation"/>
    <s v="Expenses"/>
    <s v="Utility Worker II"/>
    <n v="1811"/>
    <n v="1968"/>
    <n v="0"/>
    <n v="0"/>
    <n v="0"/>
    <n v="0"/>
    <n v="0"/>
    <n v="0"/>
    <n v="0"/>
    <n v="0"/>
    <n v="0"/>
    <n v="4334"/>
    <n v="4551"/>
    <n v="4551"/>
    <m/>
  </r>
  <r>
    <x v="139"/>
    <n v="110"/>
    <n v="420"/>
    <n v="5156"/>
    <x v="4"/>
    <x v="0"/>
    <x v="29"/>
    <s v="Personal Services"/>
    <s v="Wages"/>
    <s v="110-420-5156"/>
    <s v="Governmental Activities"/>
    <s v="Culture &amp; Recreation"/>
    <s v="Expenses"/>
    <s v="Temporary/Seasonal"/>
    <n v="0"/>
    <n v="0"/>
    <n v="0"/>
    <n v="2883"/>
    <n v="2883"/>
    <n v="2883"/>
    <n v="0"/>
    <n v="0"/>
    <n v="0"/>
    <n v="0"/>
    <n v="0"/>
    <n v="6048"/>
    <n v="3028"/>
    <n v="3028"/>
    <m/>
  </r>
  <r>
    <x v="140"/>
    <n v="110"/>
    <n v="420"/>
    <n v="5158"/>
    <x v="4"/>
    <x v="0"/>
    <x v="29"/>
    <s v="Personal Services"/>
    <s v="Wages"/>
    <s v="110-420-5158"/>
    <s v="Governmental Activities"/>
    <s v="Culture &amp; Recreation"/>
    <s v="Expenses"/>
    <s v="Maintenance Worker I"/>
    <n v="7198"/>
    <n v="7273"/>
    <n v="8292"/>
    <n v="9955"/>
    <n v="9955"/>
    <n v="9955"/>
    <n v="6306"/>
    <n v="8038"/>
    <n v="8408"/>
    <n v="8579"/>
    <n v="171"/>
    <n v="10453"/>
    <n v="10976"/>
    <n v="10976"/>
    <m/>
  </r>
  <r>
    <x v="141"/>
    <n v="110"/>
    <n v="420"/>
    <n v="5220"/>
    <x v="4"/>
    <x v="0"/>
    <x v="29"/>
    <s v="Personal Services"/>
    <s v="Other Wages"/>
    <s v="110-420-5220"/>
    <s v="Governmental Activities"/>
    <s v="Culture &amp; Recreation"/>
    <s v="Expenses"/>
    <s v="Overtime"/>
    <n v="611"/>
    <n v="824"/>
    <n v="257"/>
    <n v="1027"/>
    <n v="1027"/>
    <n v="1027"/>
    <n v="394"/>
    <n v="431"/>
    <n v="525.33333333333326"/>
    <n v="460"/>
    <n v="-65.333333333333258"/>
    <n v="1409"/>
    <n v="1409"/>
    <n v="1409"/>
    <m/>
  </r>
  <r>
    <x v="142"/>
    <n v="110"/>
    <n v="420"/>
    <n v="5315"/>
    <x v="4"/>
    <x v="0"/>
    <x v="29"/>
    <s v="Personal Services"/>
    <s v="Payroll Taxes"/>
    <s v="110-420-5315"/>
    <s v="Governmental Activities"/>
    <s v="Culture &amp; Recreation"/>
    <s v="Expenses"/>
    <s v="Social Security/Medicare"/>
    <n v="1384"/>
    <n v="1316"/>
    <n v="1808"/>
    <n v="2320"/>
    <n v="2320"/>
    <n v="2320"/>
    <n v="1579"/>
    <n v="1934"/>
    <n v="2105.333333333333"/>
    <n v="2065"/>
    <n v="-40.33333333333303"/>
    <n v="2666"/>
    <n v="2512"/>
    <n v="2512"/>
    <m/>
  </r>
  <r>
    <x v="143"/>
    <n v="110"/>
    <n v="420"/>
    <n v="5320"/>
    <x v="4"/>
    <x v="0"/>
    <x v="29"/>
    <s v="Personal Services"/>
    <s v="Payroll Taxes"/>
    <s v="110-420-5320"/>
    <s v="Governmental Activities"/>
    <s v="Culture &amp; Recreation"/>
    <s v="Expenses"/>
    <s v="Worker's Comp"/>
    <n v="1113"/>
    <n v="856"/>
    <n v="736"/>
    <n v="660"/>
    <n v="660"/>
    <n v="660"/>
    <n v="1068"/>
    <n v="1070"/>
    <n v="1424"/>
    <n v="1142"/>
    <n v="-282"/>
    <n v="1373"/>
    <n v="1670"/>
    <n v="1670"/>
    <m/>
  </r>
  <r>
    <x v="144"/>
    <n v="110"/>
    <n v="420"/>
    <n v="5350"/>
    <x v="4"/>
    <x v="0"/>
    <x v="29"/>
    <s v="Personal Services"/>
    <s v="Payroll Taxes"/>
    <s v="110-420-5350"/>
    <s v="Governmental Activities"/>
    <s v="Culture &amp; Recreation"/>
    <s v="Expenses"/>
    <s v="Unemployment"/>
    <n v="0"/>
    <n v="0"/>
    <n v="0"/>
    <n v="2000"/>
    <n v="2000"/>
    <n v="2000"/>
    <n v="0"/>
    <n v="0"/>
    <n v="0"/>
    <n v="0"/>
    <n v="0"/>
    <n v="2328"/>
    <n v="2328"/>
    <n v="2328"/>
    <m/>
  </r>
  <r>
    <x v="145"/>
    <n v="110"/>
    <n v="420"/>
    <n v="5410"/>
    <x v="4"/>
    <x v="0"/>
    <x v="29"/>
    <s v="Personal Services"/>
    <s v="Benefits"/>
    <s v="110-420-5410"/>
    <s v="Governmental Activities"/>
    <s v="Culture &amp; Recreation"/>
    <s v="Expenses"/>
    <s v="Health Insurance"/>
    <n v="2613"/>
    <n v="1934"/>
    <n v="4153"/>
    <n v="7770"/>
    <n v="7770"/>
    <n v="7770"/>
    <n v="3449"/>
    <n v="3975"/>
    <n v="4598.6666666666661"/>
    <n v="4243"/>
    <n v="-355.66666666666606"/>
    <n v="3434"/>
    <n v="4384"/>
    <n v="4384"/>
    <m/>
  </r>
  <r>
    <x v="146"/>
    <n v="110"/>
    <n v="420"/>
    <n v="5450"/>
    <x v="4"/>
    <x v="0"/>
    <x v="29"/>
    <s v="Personal Services"/>
    <s v="Benefits"/>
    <s v="110-420-5450"/>
    <s v="Governmental Activities"/>
    <s v="Culture &amp; Recreation"/>
    <s v="Expenses"/>
    <s v="Public Employees Retirement"/>
    <n v="2074"/>
    <n v="1920"/>
    <n v="3910"/>
    <n v="5214"/>
    <n v="5214"/>
    <n v="5214"/>
    <n v="3409"/>
    <n v="4086"/>
    <n v="4545.333333333333"/>
    <n v="4361"/>
    <n v="-184.33333333333303"/>
    <n v="6841"/>
    <n v="6444"/>
    <n v="6444"/>
    <m/>
  </r>
  <r>
    <x v="147"/>
    <n v="110"/>
    <n v="420"/>
    <n v="5910"/>
    <x v="4"/>
    <x v="0"/>
    <x v="29"/>
    <s v="Personal Services"/>
    <s v="Other Personal Services"/>
    <s v="110-420-5910"/>
    <s v="Governmental Activities"/>
    <s v="Culture &amp; Recreation"/>
    <s v="Expenses"/>
    <s v="DO NOT USE - Wage Adjustment"/>
    <n v="0"/>
    <n v="0"/>
    <n v="0"/>
    <n v="0"/>
    <n v="0"/>
    <n v="0"/>
    <n v="0"/>
    <n v="0"/>
    <n v="0"/>
    <n v="0"/>
    <n v="0"/>
    <n v="0"/>
    <n v="0"/>
    <n v="0"/>
    <m/>
  </r>
  <r>
    <x v="148"/>
    <n v="110"/>
    <n v="420"/>
    <n v="6128"/>
    <x v="4"/>
    <x v="0"/>
    <x v="29"/>
    <s v="Materials &amp; Services"/>
    <s v="Contract Services"/>
    <s v="110-420-6128"/>
    <s v="Governmental Activities"/>
    <s v="Culture &amp; Recreation"/>
    <s v="Expenses"/>
    <s v="Other Contract Services"/>
    <n v="2000"/>
    <n v="37202"/>
    <n v="14298"/>
    <n v="1000"/>
    <n v="41000"/>
    <n v="41000"/>
    <n v="27851"/>
    <n v="36195"/>
    <n v="37134.666666666664"/>
    <n v="38630"/>
    <n v="1495.3333333333358"/>
    <n v="0"/>
    <n v="20000"/>
    <n v="20000"/>
    <s v="Cleaning services for parks."/>
  </r>
  <r>
    <x v="149"/>
    <n v="110"/>
    <n v="420"/>
    <n v="6210"/>
    <x v="4"/>
    <x v="0"/>
    <x v="29"/>
    <s v="Materials &amp; Services"/>
    <s v="Contract Services"/>
    <s v="110-420-6210"/>
    <s v="Governmental Activities"/>
    <s v="Culture &amp; Recreation"/>
    <s v="Expenses"/>
    <s v="Insurance &amp; Bonds"/>
    <n v="0"/>
    <n v="0"/>
    <n v="0"/>
    <n v="0"/>
    <n v="0"/>
    <n v="0"/>
    <n v="1861"/>
    <n v="1861"/>
    <n v="1861"/>
    <n v="1987"/>
    <n v="126"/>
    <n v="1861"/>
    <n v="1861"/>
    <n v="1861"/>
    <m/>
  </r>
  <r>
    <x v="150"/>
    <n v="110"/>
    <n v="420"/>
    <n v="6234"/>
    <x v="4"/>
    <x v="0"/>
    <x v="29"/>
    <s v="Materials &amp; Services"/>
    <s v="Office Expenses &amp; Supplies"/>
    <s v="110-420-6234"/>
    <s v="Governmental Activities"/>
    <s v="Culture &amp; Recreation"/>
    <s v="Expenses"/>
    <s v="General Supplies"/>
    <n v="590"/>
    <n v="1499"/>
    <n v="5048"/>
    <n v="2000"/>
    <n v="2000"/>
    <n v="2000"/>
    <n v="1091"/>
    <n v="1612"/>
    <n v="1454.6666666666665"/>
    <n v="1721"/>
    <n v="266.33333333333348"/>
    <n v="2000"/>
    <n v="2000"/>
    <n v="2000"/>
    <m/>
  </r>
  <r>
    <x v="151"/>
    <n v="110"/>
    <n v="420"/>
    <n v="6238"/>
    <x v="4"/>
    <x v="0"/>
    <x v="29"/>
    <s v="Materials &amp; Services"/>
    <s v="Office Expenses &amp; Supplies"/>
    <s v="110-420-6238"/>
    <s v="Governmental Activities"/>
    <s v="Culture &amp; Recreation"/>
    <s v="Expenses"/>
    <s v="Bank Service Charges"/>
    <n v="0"/>
    <n v="0"/>
    <n v="0"/>
    <n v="0"/>
    <n v="0"/>
    <n v="0"/>
    <n v="4"/>
    <n v="4"/>
    <n v="5.333333333333333"/>
    <n v="5"/>
    <n v="-0.33333333333333304"/>
    <n v="4"/>
    <n v="4"/>
    <n v="4"/>
    <m/>
  </r>
  <r>
    <x v="152"/>
    <n v="110"/>
    <n v="420"/>
    <n v="6290"/>
    <x v="4"/>
    <x v="0"/>
    <x v="29"/>
    <s v="Materials &amp; Services"/>
    <s v="Office Expenses &amp; Supplies"/>
    <s v="110-420-6290"/>
    <s v="Governmental Activities"/>
    <s v="Culture &amp; Recreation"/>
    <s v="Expenses"/>
    <s v="Miscellaneous"/>
    <n v="420"/>
    <n v="240"/>
    <n v="0"/>
    <n v="500"/>
    <n v="500"/>
    <n v="500"/>
    <n v="24"/>
    <n v="24"/>
    <n v="32"/>
    <n v="26"/>
    <n v="-6"/>
    <n v="500"/>
    <n v="500"/>
    <n v="500"/>
    <m/>
  </r>
  <r>
    <x v="153"/>
    <n v="110"/>
    <n v="420"/>
    <n v="6320"/>
    <x v="4"/>
    <x v="0"/>
    <x v="29"/>
    <s v="Materials &amp; Services"/>
    <s v="Maintenance &amp; Repairs"/>
    <s v="110-420-6320"/>
    <s v="Governmental Activities"/>
    <s v="Culture &amp; Recreation"/>
    <s v="Expenses"/>
    <s v="Building Repair &amp; Maintenance"/>
    <n v="395"/>
    <n v="1513"/>
    <n v="968"/>
    <n v="2500"/>
    <n v="2500"/>
    <n v="2500"/>
    <n v="1295"/>
    <n v="1295"/>
    <n v="1726.6666666666665"/>
    <n v="1383"/>
    <n v="-343.66666666666652"/>
    <n v="3000"/>
    <n v="3000"/>
    <n v="3000"/>
    <s v="Recommended increase to cover vandalism remediation and painting."/>
  </r>
  <r>
    <x v="154"/>
    <n v="110"/>
    <n v="420"/>
    <n v="6324"/>
    <x v="4"/>
    <x v="0"/>
    <x v="29"/>
    <s v="Materials &amp; Services"/>
    <s v="Maintenance &amp; Repairs"/>
    <s v="110-420-6324"/>
    <s v="Governmental Activities"/>
    <s v="Culture &amp; Recreation"/>
    <s v="Expenses"/>
    <s v="Equipment Repair &amp; Maintenance"/>
    <n v="541"/>
    <n v="1279"/>
    <n v="561"/>
    <n v="1000"/>
    <n v="1000"/>
    <n v="1000"/>
    <n v="88"/>
    <n v="1030"/>
    <n v="117.33333333333333"/>
    <n v="1100"/>
    <n v="982.66666666666663"/>
    <n v="2000"/>
    <n v="2000"/>
    <n v="2000"/>
    <s v="Recommended increase for mower and trimmer maintenance."/>
  </r>
  <r>
    <x v="155"/>
    <n v="110"/>
    <n v="420"/>
    <n v="6328"/>
    <x v="4"/>
    <x v="0"/>
    <x v="29"/>
    <s v="Materials &amp; Services"/>
    <s v="Maintenance &amp; Repairs"/>
    <s v="110-420-6328"/>
    <s v="Governmental Activities"/>
    <s v="Culture &amp; Recreation"/>
    <s v="Expenses"/>
    <s v="Property Maintenance"/>
    <n v="0"/>
    <n v="0"/>
    <n v="0"/>
    <n v="1000"/>
    <n v="1000"/>
    <n v="1000"/>
    <n v="0"/>
    <n v="0"/>
    <n v="0"/>
    <n v="0"/>
    <n v="0"/>
    <n v="1000"/>
    <n v="1000"/>
    <n v="1000"/>
    <m/>
  </r>
  <r>
    <x v="156"/>
    <n v="110"/>
    <n v="420"/>
    <n v="6330"/>
    <x v="4"/>
    <x v="0"/>
    <x v="29"/>
    <s v="Materials &amp; Services"/>
    <s v="Maintenance &amp; Repairs"/>
    <s v="110-420-6330"/>
    <s v="Governmental Activities"/>
    <s v="Culture &amp; Recreation"/>
    <s v="Expenses"/>
    <s v="Other Repair &amp; Maintenance"/>
    <n v="1743"/>
    <n v="1314"/>
    <n v="12965"/>
    <n v="2000"/>
    <n v="2000"/>
    <n v="2000"/>
    <n v="46"/>
    <n v="2675"/>
    <n v="61.333333333333329"/>
    <n v="2855"/>
    <n v="2793.6666666666665"/>
    <n v="2000"/>
    <n v="2000"/>
    <n v="2000"/>
    <m/>
  </r>
  <r>
    <x v="157"/>
    <n v="110"/>
    <n v="420"/>
    <n v="6334"/>
    <x v="4"/>
    <x v="0"/>
    <x v="29"/>
    <s v="Materials &amp; Services"/>
    <s v="Maintenance &amp; Repairs"/>
    <s v="110-420-6334"/>
    <s v="Governmental Activities"/>
    <s v="Culture &amp; Recreation"/>
    <s v="Expenses"/>
    <s v="Non-Capitalized Assets"/>
    <n v="2007"/>
    <n v="1597"/>
    <n v="1753"/>
    <n v="1000"/>
    <n v="1000"/>
    <n v="1000"/>
    <n v="0"/>
    <n v="0"/>
    <n v="0"/>
    <n v="0"/>
    <n v="0"/>
    <n v="1000"/>
    <n v="1000"/>
    <n v="11000"/>
    <s v="6/8: Added $10,000 for decorations for parks"/>
  </r>
  <r>
    <x v="158"/>
    <n v="110"/>
    <n v="420"/>
    <n v="6339"/>
    <x v="4"/>
    <x v="0"/>
    <x v="29"/>
    <s v="Materials &amp; Services"/>
    <s v="Maintenance &amp; Repairs"/>
    <s v="110-420-6339"/>
    <s v="Governmental Activities"/>
    <s v="Culture &amp; Recreation"/>
    <s v="Expenses"/>
    <s v="Maintenance - Nelson Land Dona"/>
    <n v="0"/>
    <n v="0"/>
    <n v="0"/>
    <n v="2500"/>
    <n v="2500"/>
    <n v="2500"/>
    <n v="0"/>
    <n v="0"/>
    <n v="0"/>
    <n v="0"/>
    <n v="0"/>
    <n v="10000"/>
    <n v="10000"/>
    <n v="10000"/>
    <m/>
  </r>
  <r>
    <x v="159"/>
    <n v="110"/>
    <n v="420"/>
    <n v="6420"/>
    <x v="4"/>
    <x v="0"/>
    <x v="29"/>
    <s v="Materials &amp; Services"/>
    <s v="Utilities"/>
    <s v="110-420-6420"/>
    <s v="Governmental Activities"/>
    <s v="Culture &amp; Recreation"/>
    <s v="Expenses"/>
    <s v="Water Services"/>
    <n v="705"/>
    <n v="746"/>
    <n v="2386"/>
    <n v="3500"/>
    <n v="3500"/>
    <n v="3500"/>
    <n v="595"/>
    <n v="656"/>
    <n v="793.33333333333326"/>
    <n v="701"/>
    <n v="-92.333333333333258"/>
    <n v="35000"/>
    <n v="25000"/>
    <n v="25000"/>
    <s v="Estimated increase due to irrigation at parks."/>
  </r>
  <r>
    <x v="160"/>
    <n v="110"/>
    <n v="420"/>
    <n v="6425"/>
    <x v="4"/>
    <x v="0"/>
    <x v="29"/>
    <s v="Materials &amp; Services"/>
    <s v="Utilities"/>
    <s v="110-420-6425"/>
    <s v="Governmental Activities"/>
    <s v="Culture &amp; Recreation"/>
    <s v="Expenses"/>
    <s v="Sewer Services"/>
    <n v="1358"/>
    <n v="1401"/>
    <n v="1443"/>
    <n v="1500"/>
    <n v="1500"/>
    <n v="1500"/>
    <n v="1238"/>
    <n v="1362"/>
    <n v="1650.6666666666665"/>
    <n v="1454"/>
    <n v="-196.66666666666652"/>
    <n v="1650"/>
    <n v="1650"/>
    <n v="1650"/>
    <m/>
  </r>
  <r>
    <x v="161"/>
    <n v="110"/>
    <n v="420"/>
    <n v="6430"/>
    <x v="4"/>
    <x v="0"/>
    <x v="29"/>
    <s v="Materials &amp; Services"/>
    <s v="Utilities"/>
    <s v="110-420-6430"/>
    <s v="Governmental Activities"/>
    <s v="Culture &amp; Recreation"/>
    <s v="Expenses"/>
    <s v="Electricity Services"/>
    <n v="503"/>
    <n v="675"/>
    <n v="618"/>
    <n v="675"/>
    <n v="675"/>
    <n v="675"/>
    <n v="2743"/>
    <n v="3218"/>
    <n v="3657.333333333333"/>
    <n v="3435"/>
    <n v="-222.33333333333303"/>
    <n v="2129"/>
    <n v="2129"/>
    <n v="2129"/>
    <m/>
  </r>
  <r>
    <x v="162"/>
    <n v="110"/>
    <n v="420"/>
    <n v="6445"/>
    <x v="4"/>
    <x v="0"/>
    <x v="29"/>
    <s v="Materials &amp; Services"/>
    <s v="Utilities"/>
    <s v="110-420-6445"/>
    <s v="Governmental Activities"/>
    <s v="Culture &amp; Recreation"/>
    <s v="Expenses"/>
    <s v="Refuse Services"/>
    <n v="257"/>
    <n v="269"/>
    <n v="263"/>
    <n v="365"/>
    <n v="365"/>
    <n v="365"/>
    <n v="0"/>
    <n v="0"/>
    <n v="0"/>
    <n v="0"/>
    <n v="0"/>
    <n v="365"/>
    <n v="365"/>
    <n v="365"/>
    <m/>
  </r>
  <r>
    <x v="163"/>
    <n v="110"/>
    <n v="420"/>
    <n v="6710"/>
    <x v="4"/>
    <x v="0"/>
    <x v="29"/>
    <s v="Materials &amp; Services"/>
    <s v="Other Operational Expenses"/>
    <s v="110-420-6710"/>
    <s v="Governmental Activities"/>
    <s v="Culture &amp; Recreation"/>
    <s v="Expenses"/>
    <s v="Gas &amp; Oil"/>
    <n v="1269"/>
    <n v="1685"/>
    <n v="1888"/>
    <n v="1500"/>
    <n v="1500"/>
    <n v="1500"/>
    <n v="1109"/>
    <n v="1428"/>
    <n v="1478.6666666666665"/>
    <n v="1525"/>
    <n v="46.333333333333485"/>
    <n v="1500"/>
    <n v="1500"/>
    <n v="1500"/>
    <m/>
  </r>
  <r>
    <x v="164"/>
    <n v="110"/>
    <n v="420"/>
    <n v="8225"/>
    <x v="4"/>
    <x v="0"/>
    <x v="29"/>
    <s v="Capital Outlay"/>
    <s v="Buildings &amp; Facilities"/>
    <s v="110-420-8225"/>
    <s v="Governmental Activities"/>
    <s v="Culture &amp; Recreation"/>
    <s v="None"/>
    <s v="Buildings &amp; Facilities"/>
    <n v="0"/>
    <n v="0"/>
    <n v="1584"/>
    <n v="0"/>
    <n v="0"/>
    <n v="0"/>
    <n v="0"/>
    <n v="0"/>
    <n v="0"/>
    <n v="0"/>
    <n v="0"/>
    <n v="0"/>
    <n v="0"/>
    <n v="0"/>
    <m/>
  </r>
  <r>
    <x v="165"/>
    <n v="110"/>
    <n v="420"/>
    <n v="8335"/>
    <x v="4"/>
    <x v="0"/>
    <x v="29"/>
    <s v="Capital Outlay"/>
    <s v="Equipment &amp; Furnishings"/>
    <s v="110-420-8335"/>
    <s v="Governmental Activities"/>
    <s v="Culture &amp; Recreation"/>
    <s v="None"/>
    <s v="Equipment &amp; Furnishings"/>
    <n v="0"/>
    <n v="0"/>
    <n v="0"/>
    <n v="0"/>
    <n v="0"/>
    <n v="0"/>
    <n v="0"/>
    <n v="0"/>
    <n v="0"/>
    <n v="0"/>
    <n v="0"/>
    <n v="0"/>
    <n v="0"/>
    <n v="0"/>
    <m/>
  </r>
  <r>
    <x v="166"/>
    <n v="110"/>
    <n v="420"/>
    <n v="8425"/>
    <x v="4"/>
    <x v="0"/>
    <x v="29"/>
    <s v="Capital Outlay"/>
    <s v="Vehicles &amp; Rolling Stock"/>
    <s v="110-420-8425"/>
    <s v="Governmental Activities"/>
    <s v="Culture &amp; Recreation"/>
    <s v="None"/>
    <s v="Vehicles &amp; Rolling Stock"/>
    <n v="0"/>
    <n v="0"/>
    <n v="0"/>
    <n v="0"/>
    <n v="0"/>
    <n v="0"/>
    <n v="0"/>
    <n v="0"/>
    <n v="0"/>
    <n v="0"/>
    <n v="0"/>
    <n v="0"/>
    <n v="0"/>
    <n v="0"/>
    <m/>
  </r>
  <r>
    <x v="167"/>
    <n v="110"/>
    <n v="420"/>
    <n v="8520"/>
    <x v="4"/>
    <x v="0"/>
    <x v="29"/>
    <s v="Capital Outlay"/>
    <s v="Infrastructure"/>
    <s v="110-420-8520"/>
    <s v="Governmental Activities"/>
    <s v="Culture &amp; Recreation"/>
    <s v="None"/>
    <s v="Parks Improvements"/>
    <n v="0"/>
    <n v="420870"/>
    <n v="13901"/>
    <n v="554986"/>
    <n v="554986"/>
    <n v="439086"/>
    <n v="0"/>
    <n v="0"/>
    <n v="60000"/>
    <n v="5000"/>
    <n v="-60000"/>
    <n v="0"/>
    <n v="740000"/>
    <n v="740000"/>
    <s v="Irrigiation to be paid out of FY 2020 budget. $740,000 for Rolling Rock Park."/>
  </r>
  <r>
    <x v="168"/>
    <n v="110"/>
    <n v="430"/>
    <n v="6118"/>
    <x v="4"/>
    <x v="0"/>
    <x v="30"/>
    <s v="Materials &amp; Services"/>
    <s v="Contract Services"/>
    <s v="110-430-6118"/>
    <s v="Governmental Activities"/>
    <s v="Public Safety"/>
    <s v="Expenses"/>
    <s v="Police Services"/>
    <n v="30200"/>
    <n v="27300"/>
    <n v="28123"/>
    <n v="29530"/>
    <n v="29530"/>
    <n v="32030"/>
    <n v="21726"/>
    <n v="26554"/>
    <n v="29530"/>
    <n v="28340"/>
    <n v="-1190"/>
    <n v="29530"/>
    <n v="29530"/>
    <n v="29530"/>
    <m/>
  </r>
  <r>
    <x v="169"/>
    <n v="110"/>
    <n v="430"/>
    <n v="6334"/>
    <x v="4"/>
    <x v="0"/>
    <x v="30"/>
    <s v="Materials &amp; Services"/>
    <s v="Maintenance &amp; Repairs"/>
    <s v="110-430-6334"/>
    <s v="Governmental Activities"/>
    <s v="Public Safety"/>
    <s v="Expenses"/>
    <s v="Non-Capitalized Assets"/>
    <n v="0"/>
    <n v="0"/>
    <n v="0"/>
    <n v="0"/>
    <n v="0"/>
    <n v="0"/>
    <n v="0"/>
    <n v="0"/>
    <n v="0"/>
    <n v="0"/>
    <n v="0"/>
    <n v="8000"/>
    <n v="0"/>
    <n v="0"/>
    <s v="Does not include patrol vehicle requested by City of Oakridge."/>
  </r>
  <r>
    <x v="170"/>
    <n v="110"/>
    <n v="440"/>
    <n v="5110"/>
    <x v="4"/>
    <x v="0"/>
    <x v="31"/>
    <s v="Personal Services"/>
    <s v="Wages"/>
    <s v="110-440-5110"/>
    <s v="Governmental Activities"/>
    <s v="Community Development"/>
    <s v="Expenses"/>
    <s v="City Administrator"/>
    <n v="7570"/>
    <n v="8374"/>
    <n v="4316"/>
    <n v="4500"/>
    <n v="4500"/>
    <n v="4500"/>
    <n v="3706"/>
    <n v="4414"/>
    <n v="4941.333333333333"/>
    <n v="4711"/>
    <n v="-230.33333333333303"/>
    <n v="4463"/>
    <n v="4463"/>
    <n v="4463"/>
    <m/>
  </r>
  <r>
    <x v="171"/>
    <n v="110"/>
    <n v="440"/>
    <n v="5112"/>
    <x v="4"/>
    <x v="0"/>
    <x v="31"/>
    <s v="Personal Services"/>
    <s v="Wages"/>
    <s v="110-440-5112"/>
    <s v="Governmental Activities"/>
    <s v="Community Development"/>
    <s v="Expenses"/>
    <s v="Finance Clerk"/>
    <n v="0"/>
    <n v="0"/>
    <n v="0"/>
    <n v="0"/>
    <n v="0"/>
    <n v="0"/>
    <n v="0"/>
    <n v="0"/>
    <n v="0"/>
    <n v="0"/>
    <n v="0"/>
    <n v="0"/>
    <n v="0"/>
    <n v="0"/>
    <m/>
  </r>
  <r>
    <x v="172"/>
    <n v="110"/>
    <n v="440"/>
    <n v="5114"/>
    <x v="4"/>
    <x v="0"/>
    <x v="31"/>
    <s v="Personal Services"/>
    <s v="Wages"/>
    <s v="110-440-5114"/>
    <s v="Governmental Activities"/>
    <s v="Community Development"/>
    <s v="Expenses"/>
    <s v="City Clerk"/>
    <n v="2397"/>
    <n v="2514"/>
    <n v="2638"/>
    <n v="0"/>
    <n v="0"/>
    <n v="0"/>
    <n v="110"/>
    <n v="110"/>
    <n v="146.66666666666666"/>
    <n v="118"/>
    <n v="-28.666666666666657"/>
    <n v="0"/>
    <n v="0"/>
    <n v="0"/>
    <m/>
  </r>
  <r>
    <x v="173"/>
    <n v="110"/>
    <n v="440"/>
    <n v="5220"/>
    <x v="4"/>
    <x v="0"/>
    <x v="31"/>
    <s v="Personal Services"/>
    <s v="Other Wages"/>
    <s v="110-440-5220"/>
    <s v="Governmental Activities"/>
    <s v="Community Development"/>
    <s v="Expenses"/>
    <s v="Overtime"/>
    <n v="30"/>
    <n v="48"/>
    <n v="16"/>
    <n v="0"/>
    <n v="0"/>
    <n v="0"/>
    <n v="0"/>
    <n v="0"/>
    <n v="0"/>
    <n v="0"/>
    <n v="0"/>
    <n v="0"/>
    <n v="0"/>
    <n v="0"/>
    <m/>
  </r>
  <r>
    <x v="174"/>
    <n v="110"/>
    <n v="440"/>
    <n v="5315"/>
    <x v="4"/>
    <x v="0"/>
    <x v="31"/>
    <s v="Personal Services"/>
    <s v="Payroll Taxes"/>
    <s v="110-440-5315"/>
    <s v="Governmental Activities"/>
    <s v="Community Development"/>
    <s v="Expenses"/>
    <s v="Social Security/Medicare"/>
    <n v="765"/>
    <n v="785"/>
    <n v="533"/>
    <n v="350"/>
    <n v="350"/>
    <n v="350"/>
    <n v="292"/>
    <n v="346"/>
    <n v="389.33333333333331"/>
    <n v="370"/>
    <n v="-19.333333333333314"/>
    <n v="341"/>
    <n v="341"/>
    <n v="341"/>
    <m/>
  </r>
  <r>
    <x v="175"/>
    <n v="110"/>
    <n v="440"/>
    <n v="5320"/>
    <x v="4"/>
    <x v="0"/>
    <x v="31"/>
    <s v="Personal Services"/>
    <s v="Payroll Taxes"/>
    <s v="110-440-5320"/>
    <s v="Governmental Activities"/>
    <s v="Community Development"/>
    <s v="Expenses"/>
    <s v="Worker's Comp"/>
    <n v="44"/>
    <n v="17"/>
    <n v="62"/>
    <n v="75"/>
    <n v="75"/>
    <n v="75"/>
    <n v="121"/>
    <n v="121"/>
    <n v="161.33333333333331"/>
    <n v="130"/>
    <n v="-31.333333333333314"/>
    <n v="6"/>
    <n v="68"/>
    <n v="68"/>
    <m/>
  </r>
  <r>
    <x v="176"/>
    <n v="110"/>
    <n v="440"/>
    <n v="5350"/>
    <x v="4"/>
    <x v="0"/>
    <x v="31"/>
    <s v="Personal Services"/>
    <s v="Payroll Taxes"/>
    <s v="110-440-5350"/>
    <s v="Governmental Activities"/>
    <s v="Community Development"/>
    <s v="Expenses"/>
    <s v="Unemployment"/>
    <n v="0"/>
    <n v="0"/>
    <n v="0"/>
    <n v="250"/>
    <n v="250"/>
    <n v="250"/>
    <n v="0"/>
    <n v="0"/>
    <n v="0"/>
    <n v="0"/>
    <n v="0"/>
    <n v="298"/>
    <n v="360"/>
    <n v="360"/>
    <m/>
  </r>
  <r>
    <x v="177"/>
    <n v="110"/>
    <n v="440"/>
    <n v="5410"/>
    <x v="4"/>
    <x v="0"/>
    <x v="31"/>
    <s v="Personal Services"/>
    <s v="Benefits"/>
    <s v="110-440-5410"/>
    <s v="Governmental Activities"/>
    <s v="Community Development"/>
    <s v="Expenses"/>
    <s v="Health Insurance"/>
    <n v="2095"/>
    <n v="1816"/>
    <n v="1427"/>
    <n v="495"/>
    <n v="495"/>
    <n v="495"/>
    <n v="315"/>
    <n v="305"/>
    <n v="420"/>
    <n v="326"/>
    <n v="-94"/>
    <n v="365"/>
    <n v="484"/>
    <n v="484"/>
    <m/>
  </r>
  <r>
    <x v="178"/>
    <n v="110"/>
    <n v="440"/>
    <n v="5450"/>
    <x v="4"/>
    <x v="0"/>
    <x v="31"/>
    <s v="Personal Services"/>
    <s v="Benefits"/>
    <s v="110-440-5450"/>
    <s v="Governmental Activities"/>
    <s v="Community Development"/>
    <s v="Expenses"/>
    <s v="Public Employees Retirement"/>
    <n v="1150"/>
    <n v="1180"/>
    <n v="1201"/>
    <n v="795"/>
    <n v="795"/>
    <n v="795"/>
    <n v="508"/>
    <n v="508"/>
    <n v="677.33333333333326"/>
    <n v="543"/>
    <n v="-134.33333333333326"/>
    <n v="876"/>
    <n v="876"/>
    <n v="876"/>
    <m/>
  </r>
  <r>
    <x v="179"/>
    <n v="110"/>
    <n v="440"/>
    <n v="6116"/>
    <x v="4"/>
    <x v="0"/>
    <x v="31"/>
    <s v="Materials &amp; Services"/>
    <s v="Contract Services"/>
    <s v="110-440-6116"/>
    <s v="Governmental Activities"/>
    <s v="Community Development"/>
    <s v="Expenses"/>
    <s v="Engineering Services"/>
    <n v="206"/>
    <n v="145"/>
    <n v="11174"/>
    <n v="1000"/>
    <n v="1000"/>
    <n v="61000"/>
    <n v="24233"/>
    <n v="31297"/>
    <n v="32310.666666666664"/>
    <n v="33402"/>
    <n v="1091.3333333333358"/>
    <n v="30000"/>
    <n v="20000"/>
    <n v="20000"/>
    <s v="Based on current trends and projected new development."/>
  </r>
  <r>
    <x v="180"/>
    <n v="110"/>
    <n v="440"/>
    <n v="6128"/>
    <x v="4"/>
    <x v="0"/>
    <x v="31"/>
    <s v="Materials &amp; Services"/>
    <s v="Contract Services"/>
    <s v="110-440-6128"/>
    <s v="Governmental Activities"/>
    <s v="Community Development"/>
    <s v="Expenses"/>
    <s v="Other Contract Services"/>
    <n v="33"/>
    <n v="23936"/>
    <n v="18679"/>
    <n v="7500"/>
    <n v="7500"/>
    <n v="12500"/>
    <n v="8719"/>
    <n v="8719"/>
    <n v="11625.333333333332"/>
    <n v="9306"/>
    <n v="-2319.3333333333321"/>
    <n v="10000"/>
    <n v="10000"/>
    <n v="10000"/>
    <s v="$7,500 for RAIN; $2,500 for legal services."/>
  </r>
  <r>
    <x v="181"/>
    <n v="110"/>
    <n v="440"/>
    <n v="6220"/>
    <x v="4"/>
    <x v="0"/>
    <x v="31"/>
    <s v="Materials &amp; Services"/>
    <s v="Office Expenses &amp; Supplies"/>
    <s v="110-440-6220"/>
    <s v="Governmental Activities"/>
    <s v="Community Development"/>
    <s v="Expenses"/>
    <s v="Publications, Printing &amp; Dues"/>
    <n v="0"/>
    <n v="0"/>
    <n v="0"/>
    <n v="100"/>
    <n v="100"/>
    <n v="100"/>
    <n v="0"/>
    <n v="0"/>
    <n v="0"/>
    <n v="0"/>
    <n v="0"/>
    <n v="100"/>
    <n v="100"/>
    <n v="100"/>
    <m/>
  </r>
  <r>
    <x v="182"/>
    <n v="110"/>
    <n v="440"/>
    <n v="6226"/>
    <x v="4"/>
    <x v="0"/>
    <x v="31"/>
    <s v="Materials &amp; Services"/>
    <s v="Office Expenses &amp; Supplies"/>
    <s v="110-440-6226"/>
    <s v="Governmental Activities"/>
    <s v="Community Development"/>
    <s v="Expenses"/>
    <s v="Postage"/>
    <n v="0"/>
    <n v="0"/>
    <n v="45"/>
    <n v="175"/>
    <n v="175"/>
    <n v="175"/>
    <n v="100"/>
    <n v="125"/>
    <n v="133.33333333333331"/>
    <n v="134"/>
    <n v="0.66666666666668561"/>
    <n v="175"/>
    <n v="175"/>
    <n v="175"/>
    <m/>
  </r>
  <r>
    <x v="183"/>
    <n v="110"/>
    <n v="440"/>
    <n v="6238"/>
    <x v="4"/>
    <x v="0"/>
    <x v="31"/>
    <s v="Materials &amp; Services"/>
    <s v="Office Expenses &amp; Supplies"/>
    <s v="110-440-6238"/>
    <s v="Governmental Activities"/>
    <s v="Community Development"/>
    <s v="Expenses"/>
    <s v="Bank Service Charges"/>
    <n v="0"/>
    <n v="0"/>
    <n v="0"/>
    <n v="0"/>
    <n v="0"/>
    <n v="0"/>
    <n v="0"/>
    <n v="0"/>
    <n v="0"/>
    <n v="0"/>
    <n v="0"/>
    <n v="0"/>
    <n v="0"/>
    <n v="0"/>
    <m/>
  </r>
  <r>
    <x v="184"/>
    <n v="110"/>
    <n v="440"/>
    <n v="6240"/>
    <x v="4"/>
    <x v="0"/>
    <x v="31"/>
    <s v="Materials &amp; Services"/>
    <s v="Office Expenses &amp; Supplies"/>
    <s v="110-440-6240"/>
    <s v="Governmental Activities"/>
    <s v="Community Development"/>
    <s v="Expenses"/>
    <s v="Travel &amp; Training"/>
    <n v="0"/>
    <n v="414"/>
    <n v="0"/>
    <n v="500"/>
    <n v="500"/>
    <n v="500"/>
    <n v="0"/>
    <n v="0"/>
    <n v="0"/>
    <n v="0"/>
    <n v="0"/>
    <n v="500"/>
    <n v="0"/>
    <n v="0"/>
    <m/>
  </r>
  <r>
    <x v="185"/>
    <n v="110"/>
    <n v="440"/>
    <n v="6290"/>
    <x v="4"/>
    <x v="0"/>
    <x v="31"/>
    <s v="Materials &amp; Services"/>
    <s v="Office Expenses &amp; Supplies"/>
    <s v="110-440-6290"/>
    <s v="Governmental Activities"/>
    <s v="Community Development"/>
    <s v="Expenses"/>
    <s v="Miscellaneous"/>
    <n v="0"/>
    <n v="0"/>
    <n v="0"/>
    <n v="250"/>
    <n v="250"/>
    <n v="250"/>
    <n v="0"/>
    <n v="0"/>
    <n v="0"/>
    <n v="0"/>
    <n v="0"/>
    <n v="250"/>
    <n v="250"/>
    <n v="250"/>
    <m/>
  </r>
  <r>
    <x v="186"/>
    <n v="110"/>
    <n v="440"/>
    <n v="6522"/>
    <x v="4"/>
    <x v="0"/>
    <x v="31"/>
    <s v="Materials &amp; Services"/>
    <s v="Other Expenses"/>
    <s v="110-440-6522"/>
    <s v="Governmental Activities"/>
    <s v="Community Development"/>
    <s v="Expenses"/>
    <s v="Land Use &amp; Development Costs"/>
    <n v="2147"/>
    <n v="8534"/>
    <n v="26733"/>
    <n v="15000"/>
    <n v="15000"/>
    <n v="27000"/>
    <n v="17748"/>
    <n v="23262"/>
    <n v="23664"/>
    <n v="24827"/>
    <n v="1163"/>
    <n v="17656"/>
    <n v="20000"/>
    <n v="20000"/>
    <s v="Civil West and LCOG planning services and engineering fees."/>
  </r>
  <r>
    <x v="187"/>
    <n v="110"/>
    <n v="440"/>
    <n v="6524"/>
    <x v="4"/>
    <x v="0"/>
    <x v="31"/>
    <s v="Materials &amp; Services"/>
    <s v="Other Expenses"/>
    <s v="110-440-6524"/>
    <s v="Governmental Activities"/>
    <s v="Community Development"/>
    <s v="Expenses"/>
    <s v="Building Permit Costs"/>
    <n v="23553"/>
    <n v="107637"/>
    <n v="29836"/>
    <n v="0"/>
    <n v="0"/>
    <n v="0"/>
    <n v="0"/>
    <n v="0"/>
    <n v="0"/>
    <n v="0"/>
    <n v="0"/>
    <n v="0"/>
    <n v="0"/>
    <n v="0"/>
    <m/>
  </r>
  <r>
    <x v="188"/>
    <n v="110"/>
    <n v="440"/>
    <n v="6525"/>
    <x v="4"/>
    <x v="0"/>
    <x v="31"/>
    <s v="Materials &amp; Services"/>
    <s v="Other Expenses"/>
    <s v="110-440-6525"/>
    <s v="Governmental Activities"/>
    <s v="Community Development"/>
    <s v="Expenses"/>
    <s v="Electrical Permit Costs"/>
    <n v="2740"/>
    <n v="13034"/>
    <n v="5405"/>
    <n v="0"/>
    <n v="0"/>
    <n v="0"/>
    <n v="0"/>
    <n v="0"/>
    <n v="0"/>
    <n v="0"/>
    <n v="0"/>
    <n v="0"/>
    <n v="0"/>
    <n v="0"/>
    <m/>
  </r>
  <r>
    <x v="189"/>
    <n v="110"/>
    <n v="440"/>
    <n v="8225"/>
    <x v="4"/>
    <x v="0"/>
    <x v="31"/>
    <s v="Capital Outlay"/>
    <s v="Buildings &amp; Facilities"/>
    <s v="110-440-8225"/>
    <s v="Governmental Activities"/>
    <s v="Community Development"/>
    <s v="None"/>
    <s v="Buildings &amp; Facilities"/>
    <n v="0"/>
    <n v="0"/>
    <n v="0"/>
    <n v="0"/>
    <n v="310000"/>
    <n v="310000"/>
    <n v="311144"/>
    <n v="311144"/>
    <n v="0"/>
    <n v="311444"/>
    <n v="311444"/>
    <n v="0"/>
    <n v="10000"/>
    <n v="10000"/>
    <s v="House demolition and site prep for E Main St property."/>
  </r>
  <r>
    <x v="190"/>
    <n v="110"/>
    <n v="450"/>
    <n v="5130"/>
    <x v="4"/>
    <x v="0"/>
    <x v="32"/>
    <s v="Personal Services"/>
    <s v="Wages"/>
    <s v="110-450-5130"/>
    <s v="Governmental Activities"/>
    <s v="Culture &amp; Recreation"/>
    <s v="Expenses"/>
    <s v="Librarian/Special Events"/>
    <n v="0"/>
    <n v="0"/>
    <n v="0"/>
    <n v="12480"/>
    <n v="12480"/>
    <n v="12480"/>
    <n v="0"/>
    <n v="0"/>
    <n v="0"/>
    <n v="0"/>
    <n v="0"/>
    <n v="13104"/>
    <n v="16380"/>
    <n v="16380"/>
    <s v="Assumes librarian starts in November (66% of the year @ $15,600 annually)."/>
  </r>
  <r>
    <x v="191"/>
    <n v="110"/>
    <n v="450"/>
    <n v="5156"/>
    <x v="4"/>
    <x v="0"/>
    <x v="32"/>
    <s v="Personal Services"/>
    <s v="Wages"/>
    <s v="110-450-5156"/>
    <s v="Governmental Activities"/>
    <s v="Culture &amp; Recreation"/>
    <s v="Expenses"/>
    <s v="Temporary/ Seasonal"/>
    <n v="0"/>
    <n v="0"/>
    <n v="0"/>
    <n v="577"/>
    <n v="577"/>
    <n v="577"/>
    <n v="0"/>
    <n v="0"/>
    <n v="0"/>
    <n v="0"/>
    <n v="0"/>
    <n v="1210"/>
    <n v="606"/>
    <n v="606"/>
    <m/>
  </r>
  <r>
    <x v="192"/>
    <n v="110"/>
    <n v="450"/>
    <n v="5158"/>
    <x v="4"/>
    <x v="0"/>
    <x v="32"/>
    <s v="Personal Services"/>
    <s v="Wages"/>
    <s v="110-450-5158"/>
    <s v="Governmental Activities"/>
    <s v="Culture &amp; Recreation"/>
    <s v="Expenses"/>
    <s v="Maintenance Worker I"/>
    <n v="0"/>
    <n v="0"/>
    <n v="1659"/>
    <n v="1991"/>
    <n v="1991"/>
    <n v="1991"/>
    <n v="1261"/>
    <n v="1608"/>
    <n v="1681.3333333333333"/>
    <n v="1717"/>
    <n v="35.666666666666742"/>
    <n v="2090"/>
    <n v="2194"/>
    <n v="2194"/>
    <m/>
  </r>
  <r>
    <x v="193"/>
    <n v="110"/>
    <n v="450"/>
    <n v="5315"/>
    <x v="4"/>
    <x v="0"/>
    <x v="32"/>
    <s v="Personal Services"/>
    <s v="Payroll Taxes"/>
    <s v="110-450-5315"/>
    <s v="Governmental Activities"/>
    <s v="Culture &amp; Recreation"/>
    <s v="Expenses"/>
    <s v="Social Security/Medicare"/>
    <n v="0"/>
    <n v="0"/>
    <n v="127"/>
    <n v="1155"/>
    <n v="1155"/>
    <n v="1155"/>
    <n v="97"/>
    <n v="123"/>
    <n v="129.33333333333331"/>
    <n v="132"/>
    <n v="2.6666666666666856"/>
    <n v="1254"/>
    <n v="1467"/>
    <n v="1467"/>
    <m/>
  </r>
  <r>
    <x v="194"/>
    <n v="110"/>
    <n v="450"/>
    <n v="5320"/>
    <x v="4"/>
    <x v="0"/>
    <x v="32"/>
    <s v="Personal Services"/>
    <s v="Payroll Taxes"/>
    <s v="110-450-5320"/>
    <s v="Governmental Activities"/>
    <s v="Culture &amp; Recreation"/>
    <s v="Expenses"/>
    <s v="Worker's Comp"/>
    <n v="105"/>
    <n v="35"/>
    <n v="92"/>
    <n v="230"/>
    <n v="230"/>
    <n v="230"/>
    <n v="370"/>
    <n v="370"/>
    <n v="493.33333333333331"/>
    <n v="395"/>
    <n v="-98.333333333333314"/>
    <n v="92"/>
    <n v="326"/>
    <n v="326"/>
    <m/>
  </r>
  <r>
    <x v="195"/>
    <n v="110"/>
    <n v="450"/>
    <n v="5350"/>
    <x v="4"/>
    <x v="0"/>
    <x v="32"/>
    <s v="Personal Services"/>
    <s v="Payroll Taxes"/>
    <s v="110-450-5350"/>
    <s v="Governmental Activities"/>
    <s v="Culture &amp; Recreation"/>
    <s v="Expenses"/>
    <s v="Unemployment"/>
    <n v="0"/>
    <n v="0"/>
    <n v="0"/>
    <n v="1000"/>
    <n v="1000"/>
    <n v="1000"/>
    <n v="0"/>
    <n v="0"/>
    <n v="0"/>
    <n v="0"/>
    <n v="0"/>
    <n v="1095"/>
    <n v="1323"/>
    <n v="1323"/>
    <m/>
  </r>
  <r>
    <x v="196"/>
    <n v="110"/>
    <n v="450"/>
    <n v="5410"/>
    <x v="4"/>
    <x v="0"/>
    <x v="32"/>
    <s v="Personal Services"/>
    <s v="Benefits"/>
    <s v="110-450-5410"/>
    <s v="Governmental Activities"/>
    <s v="Culture &amp; Recreation"/>
    <s v="Expenses"/>
    <s v="Health Insurance"/>
    <n v="0"/>
    <n v="0"/>
    <n v="0"/>
    <n v="750"/>
    <n v="750"/>
    <n v="750"/>
    <n v="0"/>
    <n v="0"/>
    <n v="0"/>
    <n v="0"/>
    <n v="0"/>
    <n v="1823"/>
    <n v="4833"/>
    <n v="4833"/>
    <m/>
  </r>
  <r>
    <x v="197"/>
    <n v="110"/>
    <n v="450"/>
    <n v="5450"/>
    <x v="4"/>
    <x v="0"/>
    <x v="32"/>
    <s v="Personal Services"/>
    <s v="Benefits"/>
    <s v="110-450-5450"/>
    <s v="Governmental Activities"/>
    <s v="Culture &amp; Recreation"/>
    <s v="Expenses"/>
    <s v="Public Employees Retirement"/>
    <n v="0"/>
    <n v="0"/>
    <n v="286"/>
    <n v="2595"/>
    <n v="2595"/>
    <n v="2595"/>
    <n v="217"/>
    <n v="277"/>
    <n v="289.33333333333331"/>
    <n v="296"/>
    <n v="6.6666666666666856"/>
    <n v="3220"/>
    <n v="3764"/>
    <n v="3764"/>
    <m/>
  </r>
  <r>
    <x v="198"/>
    <n v="110"/>
    <n v="450"/>
    <n v="6122"/>
    <x v="4"/>
    <x v="0"/>
    <x v="32"/>
    <s v="Materials &amp; Services"/>
    <s v="Contract Services"/>
    <s v="110-450-6122"/>
    <s v="Governmental Activities"/>
    <s v="Culture &amp; Recreation"/>
    <s v="Expenses"/>
    <s v="IT Services"/>
    <n v="1049"/>
    <n v="600"/>
    <n v="479"/>
    <n v="1460"/>
    <n v="1460"/>
    <n v="1460"/>
    <n v="189"/>
    <n v="474"/>
    <n v="252"/>
    <n v="506"/>
    <n v="254"/>
    <n v="1460"/>
    <n v="1460"/>
    <n v="1460"/>
    <m/>
  </r>
  <r>
    <x v="199"/>
    <n v="110"/>
    <n v="450"/>
    <n v="6128"/>
    <x v="4"/>
    <x v="0"/>
    <x v="32"/>
    <s v="Materials &amp; Services"/>
    <s v="Contract Services"/>
    <s v="110-450-6128"/>
    <s v="Governmental Activities"/>
    <s v="Culture &amp; Recreation"/>
    <s v="Expenses"/>
    <s v="Other Contract Services"/>
    <n v="0"/>
    <n v="0"/>
    <n v="250"/>
    <n v="500"/>
    <n v="500"/>
    <n v="500"/>
    <n v="0"/>
    <n v="0"/>
    <n v="0"/>
    <n v="0"/>
    <n v="0"/>
    <n v="500"/>
    <n v="500"/>
    <n v="500"/>
    <m/>
  </r>
  <r>
    <x v="200"/>
    <n v="110"/>
    <n v="450"/>
    <n v="6226"/>
    <x v="4"/>
    <x v="0"/>
    <x v="32"/>
    <s v="Materials &amp; Services"/>
    <s v="Office Expenses &amp; Supplies"/>
    <s v="110-450-6226"/>
    <s v="Governmental Activities"/>
    <s v="Culture &amp; Recreation"/>
    <s v="Expenses"/>
    <s v="Postage"/>
    <n v="0"/>
    <n v="0"/>
    <n v="4"/>
    <n v="50"/>
    <n v="50"/>
    <n v="50"/>
    <n v="20"/>
    <n v="25"/>
    <n v="26.666666666666664"/>
    <n v="27"/>
    <n v="0.3333333333333357"/>
    <n v="50"/>
    <n v="50"/>
    <n v="50"/>
    <m/>
  </r>
  <r>
    <x v="201"/>
    <n v="110"/>
    <n v="450"/>
    <n v="6230"/>
    <x v="4"/>
    <x v="0"/>
    <x v="32"/>
    <s v="Materials &amp; Services"/>
    <s v="Office Expenses &amp; Supplies"/>
    <s v="110-450-6230"/>
    <s v="Governmental Activities"/>
    <s v="Culture &amp; Recreation"/>
    <s v="Expenses"/>
    <s v="Office Supplies/Equipment"/>
    <n v="380"/>
    <n v="156"/>
    <n v="0"/>
    <n v="500"/>
    <n v="500"/>
    <n v="500"/>
    <n v="0"/>
    <n v="0"/>
    <n v="0"/>
    <n v="0"/>
    <n v="0"/>
    <n v="500"/>
    <n v="500"/>
    <n v="500"/>
    <m/>
  </r>
  <r>
    <x v="202"/>
    <n v="110"/>
    <n v="450"/>
    <n v="6234"/>
    <x v="4"/>
    <x v="0"/>
    <x v="32"/>
    <s v="Materials &amp; Services"/>
    <s v="Office Expenses &amp; Supplies"/>
    <s v="110-450-6234"/>
    <s v="Governmental Activities"/>
    <s v="Culture &amp; Recreation"/>
    <s v="Expenses"/>
    <s v="General Supplies"/>
    <n v="360"/>
    <n v="329"/>
    <n v="0"/>
    <n v="1500"/>
    <n v="1500"/>
    <n v="1500"/>
    <n v="0"/>
    <n v="0"/>
    <n v="0"/>
    <n v="0"/>
    <n v="0"/>
    <n v="1500"/>
    <n v="1500"/>
    <n v="1500"/>
    <m/>
  </r>
  <r>
    <x v="203"/>
    <n v="110"/>
    <n v="450"/>
    <n v="6238"/>
    <x v="4"/>
    <x v="0"/>
    <x v="32"/>
    <s v="Materials &amp; Services"/>
    <s v="Office Expenses &amp; Supplies"/>
    <s v="110-450-6238"/>
    <s v="Governmental Activities"/>
    <s v="Culture &amp; Recreation"/>
    <s v="Expenses"/>
    <s v="Bank Service Charges"/>
    <n v="0"/>
    <n v="0"/>
    <n v="0"/>
    <n v="0"/>
    <n v="0"/>
    <n v="0"/>
    <n v="1"/>
    <n v="1"/>
    <n v="1.3333333333333333"/>
    <n v="2"/>
    <n v="0.66666666666666674"/>
    <n v="1"/>
    <n v="1"/>
    <n v="1"/>
    <m/>
  </r>
  <r>
    <x v="204"/>
    <n v="110"/>
    <n v="450"/>
    <n v="6290"/>
    <x v="4"/>
    <x v="0"/>
    <x v="32"/>
    <s v="Materials &amp; Services"/>
    <s v="Office Expenses &amp; Supplies"/>
    <s v="110-450-6290"/>
    <s v="Governmental Activities"/>
    <s v="Culture &amp; Recreation"/>
    <s v="Expenses"/>
    <s v="Miscellaneous"/>
    <n v="282"/>
    <n v="0"/>
    <n v="14"/>
    <n v="250"/>
    <n v="250"/>
    <n v="250"/>
    <n v="0"/>
    <n v="0"/>
    <n v="0"/>
    <n v="0"/>
    <n v="0"/>
    <n v="250"/>
    <n v="250"/>
    <n v="250"/>
    <m/>
  </r>
  <r>
    <x v="205"/>
    <n v="110"/>
    <n v="450"/>
    <n v="6320"/>
    <x v="4"/>
    <x v="0"/>
    <x v="32"/>
    <s v="Materials &amp; Services"/>
    <s v="Maintenance &amp; Repairs"/>
    <s v="110-450-6320"/>
    <s v="Governmental Activities"/>
    <s v="Culture &amp; Recreation"/>
    <s v="Expenses"/>
    <s v="Building Repair &amp; Maintenance"/>
    <n v="0"/>
    <n v="0"/>
    <n v="2100"/>
    <n v="500"/>
    <n v="500"/>
    <n v="500"/>
    <n v="1656"/>
    <n v="1656"/>
    <n v="1656"/>
    <n v="1768"/>
    <n v="112"/>
    <n v="1656"/>
    <n v="1656"/>
    <n v="1656"/>
    <m/>
  </r>
  <r>
    <x v="206"/>
    <n v="110"/>
    <n v="450"/>
    <n v="6334"/>
    <x v="4"/>
    <x v="0"/>
    <x v="32"/>
    <s v="Materials &amp; Services"/>
    <s v="Maintenance &amp; Repairs"/>
    <s v="110-450-6334"/>
    <s v="Governmental Activities"/>
    <s v="Culture &amp; Recreation"/>
    <s v="Expenses"/>
    <s v="Non-Capitalized Assets"/>
    <n v="2672"/>
    <n v="0"/>
    <n v="80"/>
    <n v="0"/>
    <n v="0"/>
    <n v="0"/>
    <n v="0"/>
    <n v="0"/>
    <n v="0"/>
    <n v="0"/>
    <n v="0"/>
    <n v="0"/>
    <n v="0"/>
    <n v="0"/>
    <m/>
  </r>
  <r>
    <x v="207"/>
    <n v="110"/>
    <n v="450"/>
    <n v="6420"/>
    <x v="4"/>
    <x v="0"/>
    <x v="32"/>
    <s v="Materials &amp; Services"/>
    <s v="Utilities"/>
    <s v="110-450-6420"/>
    <s v="Governmental Activities"/>
    <s v="Culture &amp; Recreation"/>
    <s v="Expenses"/>
    <s v="Water Services"/>
    <n v="128"/>
    <n v="106"/>
    <n v="516"/>
    <n v="950"/>
    <n v="950"/>
    <n v="950"/>
    <n v="82"/>
    <n v="90"/>
    <n v="109.33333333333333"/>
    <n v="97"/>
    <n v="-12.333333333333329"/>
    <n v="950"/>
    <n v="950"/>
    <n v="950"/>
    <m/>
  </r>
  <r>
    <x v="208"/>
    <n v="110"/>
    <n v="450"/>
    <n v="6425"/>
    <x v="4"/>
    <x v="0"/>
    <x v="32"/>
    <s v="Materials &amp; Services"/>
    <s v="Utilities"/>
    <s v="110-450-6425"/>
    <s v="Governmental Activities"/>
    <s v="Culture &amp; Recreation"/>
    <s v="Expenses"/>
    <s v="Sewer Services"/>
    <n v="170"/>
    <n v="190"/>
    <n v="361"/>
    <n v="750"/>
    <n v="750"/>
    <n v="750"/>
    <n v="155"/>
    <n v="170"/>
    <n v="206.66666666666666"/>
    <n v="182"/>
    <n v="-24.666666666666657"/>
    <n v="750"/>
    <n v="750"/>
    <n v="750"/>
    <m/>
  </r>
  <r>
    <x v="209"/>
    <n v="110"/>
    <n v="450"/>
    <n v="6430"/>
    <x v="4"/>
    <x v="0"/>
    <x v="32"/>
    <s v="Materials &amp; Services"/>
    <s v="Utilities"/>
    <s v="110-450-6430"/>
    <s v="Governmental Activities"/>
    <s v="Culture &amp; Recreation"/>
    <s v="Expenses"/>
    <s v="Electricity Services"/>
    <n v="578"/>
    <n v="725"/>
    <n v="1020"/>
    <n v="2400"/>
    <n v="2400"/>
    <n v="2400"/>
    <n v="386"/>
    <n v="476"/>
    <n v="514.66666666666663"/>
    <n v="509"/>
    <n v="-5.6666666666666288"/>
    <n v="2400"/>
    <n v="2400"/>
    <n v="2400"/>
    <m/>
  </r>
  <r>
    <x v="210"/>
    <n v="110"/>
    <n v="450"/>
    <n v="6435"/>
    <x v="4"/>
    <x v="0"/>
    <x v="32"/>
    <s v="Materials &amp; Services"/>
    <s v="Utilities"/>
    <s v="110-450-6435"/>
    <s v="Governmental Activities"/>
    <s v="Culture &amp; Recreation"/>
    <s v="Expenses"/>
    <s v="Internet Services"/>
    <n v="930"/>
    <n v="930"/>
    <n v="1547"/>
    <n v="780"/>
    <n v="780"/>
    <n v="780"/>
    <n v="416"/>
    <n v="509"/>
    <n v="554.66666666666663"/>
    <n v="544"/>
    <n v="-10.666666666666629"/>
    <n v="780"/>
    <n v="780"/>
    <n v="780"/>
    <m/>
  </r>
  <r>
    <x v="211"/>
    <n v="110"/>
    <n v="450"/>
    <n v="6440"/>
    <x v="4"/>
    <x v="0"/>
    <x v="32"/>
    <s v="Materials &amp; Services"/>
    <s v="Utilities"/>
    <s v="110-450-6440"/>
    <s v="Governmental Activities"/>
    <s v="Culture &amp; Recreation"/>
    <s v="Expenses"/>
    <s v="Telephone Services"/>
    <n v="0"/>
    <n v="0"/>
    <n v="0"/>
    <n v="350"/>
    <n v="350"/>
    <n v="350"/>
    <n v="271"/>
    <n v="339"/>
    <n v="361.33333333333331"/>
    <n v="362"/>
    <n v="0.66666666666668561"/>
    <n v="350"/>
    <n v="350"/>
    <n v="350"/>
    <m/>
  </r>
  <r>
    <x v="212"/>
    <n v="110"/>
    <n v="450"/>
    <n v="6445"/>
    <x v="4"/>
    <x v="0"/>
    <x v="32"/>
    <s v="Materials &amp; Services"/>
    <s v="Utilities"/>
    <s v="110-450-6445"/>
    <s v="Governmental Activities"/>
    <s v="Culture &amp; Recreation"/>
    <s v="Expenses"/>
    <s v="Refuse Services"/>
    <n v="86"/>
    <n v="97"/>
    <n v="101"/>
    <n v="525"/>
    <n v="525"/>
    <n v="525"/>
    <n v="0"/>
    <n v="0"/>
    <n v="0"/>
    <n v="0"/>
    <n v="0"/>
    <n v="525"/>
    <n v="525"/>
    <n v="525"/>
    <m/>
  </r>
  <r>
    <x v="213"/>
    <n v="110"/>
    <n v="450"/>
    <n v="6530"/>
    <x v="4"/>
    <x v="0"/>
    <x v="32"/>
    <s v="Materials &amp; Services"/>
    <s v="Other Expenses"/>
    <s v="110-450-6530"/>
    <s v="Governmental Activities"/>
    <s v="Culture &amp; Recreation"/>
    <s v="Expenses"/>
    <s v="Summer Reading Program"/>
    <n v="1050"/>
    <n v="740"/>
    <n v="0"/>
    <n v="1000"/>
    <n v="1000"/>
    <n v="1000"/>
    <n v="0"/>
    <n v="0"/>
    <n v="0"/>
    <n v="0"/>
    <n v="0"/>
    <n v="1000"/>
    <n v="1000"/>
    <n v="1000"/>
    <m/>
  </r>
  <r>
    <x v="214"/>
    <n v="110"/>
    <n v="450"/>
    <n v="8225"/>
    <x v="4"/>
    <x v="0"/>
    <x v="32"/>
    <s v="Capital Outlay"/>
    <s v="Buildings &amp; Facilities"/>
    <s v="110-450-8225"/>
    <s v="Governmental Activities"/>
    <s v="Culture &amp; Recreation"/>
    <s v="None"/>
    <s v="Buildings &amp; Facilities"/>
    <n v="0"/>
    <n v="0"/>
    <n v="0"/>
    <n v="301470"/>
    <n v="301470"/>
    <n v="301470"/>
    <n v="0"/>
    <n v="0"/>
    <n v="20000"/>
    <n v="20000"/>
    <n v="-20000"/>
    <n v="327117"/>
    <n v="307115"/>
    <n v="307115"/>
    <s v="Original estimate of $284,450 times 115% minus $20,000 in architect fees from FY 2021."/>
  </r>
  <r>
    <x v="215"/>
    <n v="110"/>
    <n v="450"/>
    <n v="8335"/>
    <x v="4"/>
    <x v="0"/>
    <x v="32"/>
    <s v="Capital Outlay"/>
    <s v="Equipment &amp; Furnishings"/>
    <s v="110-450-8335"/>
    <s v="Governmental Activities"/>
    <s v="Culture &amp; Recreation"/>
    <s v="None"/>
    <s v="Equipment &amp; Furnishings"/>
    <n v="0"/>
    <n v="0"/>
    <n v="0"/>
    <n v="0"/>
    <n v="0"/>
    <n v="0"/>
    <n v="0"/>
    <n v="0"/>
    <n v="0"/>
    <n v="0"/>
    <n v="0"/>
    <n v="0"/>
    <n v="0"/>
    <n v="0"/>
    <m/>
  </r>
  <r>
    <x v="216"/>
    <n v="110"/>
    <n v="460"/>
    <n v="5110"/>
    <x v="4"/>
    <x v="0"/>
    <x v="33"/>
    <s v="Personal Services"/>
    <s v="Wages"/>
    <s v="110-460-5110"/>
    <s v="Governmental Activities"/>
    <s v="Code Enforcement"/>
    <s v="Expenses"/>
    <s v="City Administrator"/>
    <n v="3785"/>
    <n v="4311"/>
    <n v="4316"/>
    <n v="4500"/>
    <n v="4500"/>
    <n v="4500"/>
    <n v="3706"/>
    <n v="4414"/>
    <n v="4941.333333333333"/>
    <n v="4711"/>
    <n v="-230.33333333333303"/>
    <n v="4463"/>
    <n v="4463"/>
    <n v="4463"/>
    <m/>
  </r>
  <r>
    <x v="217"/>
    <n v="110"/>
    <n v="460"/>
    <n v="5150"/>
    <x v="4"/>
    <x v="0"/>
    <x v="33"/>
    <s v="Personal Services"/>
    <s v="Wages"/>
    <s v="110-460-5150"/>
    <s v="Governmental Activities"/>
    <s v="Code Enforcement"/>
    <s v="Expenses"/>
    <s v="Public Works Director"/>
    <n v="3125"/>
    <n v="3482"/>
    <n v="3443"/>
    <n v="3617"/>
    <n v="3617"/>
    <n v="3617"/>
    <n v="2862"/>
    <n v="3464"/>
    <n v="3816"/>
    <n v="3697"/>
    <n v="-119"/>
    <n v="3798"/>
    <n v="3798"/>
    <n v="3798"/>
    <m/>
  </r>
  <r>
    <x v="218"/>
    <n v="110"/>
    <n v="460"/>
    <n v="5220"/>
    <x v="4"/>
    <x v="0"/>
    <x v="33"/>
    <s v="Personal Services"/>
    <s v="Other Wages"/>
    <s v="110-460-5220"/>
    <s v="Governmental Activities"/>
    <s v="Code Enforcement"/>
    <s v="Expenses"/>
    <s v="Overtime"/>
    <n v="67"/>
    <n v="505"/>
    <n v="90"/>
    <n v="313"/>
    <n v="313"/>
    <n v="313"/>
    <n v="180"/>
    <n v="218"/>
    <n v="240"/>
    <n v="233"/>
    <n v="-7"/>
    <n v="315"/>
    <n v="315"/>
    <n v="315"/>
    <m/>
  </r>
  <r>
    <x v="219"/>
    <n v="110"/>
    <n v="460"/>
    <n v="5315"/>
    <x v="4"/>
    <x v="0"/>
    <x v="33"/>
    <s v="Personal Services"/>
    <s v="Payroll Taxes"/>
    <s v="110-460-5315"/>
    <s v="Governmental Activities"/>
    <s v="Code Enforcement"/>
    <s v="Expenses"/>
    <s v="Social Security/Medicare"/>
    <n v="534"/>
    <n v="596"/>
    <n v="600"/>
    <n v="650"/>
    <n v="650"/>
    <n v="650"/>
    <n v="516"/>
    <n v="619"/>
    <n v="688"/>
    <n v="661"/>
    <n v="-27"/>
    <n v="656"/>
    <n v="341"/>
    <n v="341"/>
    <m/>
  </r>
  <r>
    <x v="220"/>
    <n v="110"/>
    <n v="460"/>
    <n v="5320"/>
    <x v="4"/>
    <x v="0"/>
    <x v="33"/>
    <s v="Personal Services"/>
    <s v="Payroll Taxes"/>
    <s v="110-460-5320"/>
    <s v="Governmental Activities"/>
    <s v="Code Enforcement"/>
    <s v="Expenses"/>
    <s v="Worker's Comp"/>
    <n v="204"/>
    <n v="174"/>
    <n v="63"/>
    <n v="135"/>
    <n v="135"/>
    <n v="135"/>
    <n v="218"/>
    <n v="218"/>
    <n v="290.66666666666663"/>
    <n v="233"/>
    <n v="-57.666666666666629"/>
    <n v="35"/>
    <n v="154"/>
    <n v="154"/>
    <m/>
  </r>
  <r>
    <x v="221"/>
    <n v="110"/>
    <n v="460"/>
    <n v="5350"/>
    <x v="4"/>
    <x v="0"/>
    <x v="33"/>
    <s v="Personal Services"/>
    <s v="Payroll Taxes"/>
    <s v="110-460-5350"/>
    <s v="Governmental Activities"/>
    <s v="Code Enforcement"/>
    <s v="Expenses"/>
    <s v="Unemployment"/>
    <n v="0"/>
    <n v="0"/>
    <n v="0"/>
    <n v="500"/>
    <n v="500"/>
    <n v="500"/>
    <n v="0"/>
    <n v="0"/>
    <n v="0"/>
    <n v="0"/>
    <n v="0"/>
    <n v="573"/>
    <n v="692"/>
    <n v="692"/>
    <m/>
  </r>
  <r>
    <x v="222"/>
    <n v="110"/>
    <n v="460"/>
    <n v="5410"/>
    <x v="4"/>
    <x v="0"/>
    <x v="33"/>
    <s v="Personal Services"/>
    <s v="Benefits"/>
    <s v="110-460-5410"/>
    <s v="Governmental Activities"/>
    <s v="Code Enforcement"/>
    <s v="Expenses"/>
    <s v="Health Insurance"/>
    <n v="1318"/>
    <n v="1236"/>
    <n v="1384"/>
    <n v="1355"/>
    <n v="1355"/>
    <n v="1355"/>
    <n v="1049"/>
    <n v="1174"/>
    <n v="1398.6666666666665"/>
    <n v="1253"/>
    <n v="-145.66666666666652"/>
    <n v="1145"/>
    <n v="1462"/>
    <n v="1462"/>
    <m/>
  </r>
  <r>
    <x v="223"/>
    <n v="110"/>
    <n v="460"/>
    <n v="5450"/>
    <x v="4"/>
    <x v="0"/>
    <x v="33"/>
    <s v="Personal Services"/>
    <s v="Benefits"/>
    <s v="110-460-5450"/>
    <s v="Governmental Activities"/>
    <s v="Code Enforcement"/>
    <s v="Expenses"/>
    <s v="Public Employees Retirement"/>
    <n v="802"/>
    <n v="896"/>
    <n v="1353"/>
    <n v="1460"/>
    <n v="1460"/>
    <n v="1460"/>
    <n v="1014"/>
    <n v="1124"/>
    <n v="1352"/>
    <n v="1200"/>
    <n v="-152"/>
    <n v="1684"/>
    <n v="1684"/>
    <n v="1684"/>
    <m/>
  </r>
  <r>
    <x v="224"/>
    <n v="110"/>
    <n v="460"/>
    <n v="6128"/>
    <x v="4"/>
    <x v="0"/>
    <x v="33"/>
    <s v="Materials &amp; Services"/>
    <s v="Contract Services"/>
    <s v="110-460-6128"/>
    <s v="Governmental Activities"/>
    <s v="Code Enforcement"/>
    <s v="Expenses"/>
    <s v="Other Contract Services"/>
    <n v="150"/>
    <n v="420"/>
    <n v="2965"/>
    <n v="1000"/>
    <n v="1000"/>
    <n v="11000"/>
    <n v="2502"/>
    <n v="2574"/>
    <n v="3336"/>
    <n v="2748"/>
    <n v="-588"/>
    <n v="2477"/>
    <n v="0"/>
    <n v="0"/>
    <s v="Recommended reduction. Verify with Max."/>
  </r>
  <r>
    <x v="225"/>
    <n v="110"/>
    <n v="460"/>
    <n v="6234"/>
    <x v="4"/>
    <x v="0"/>
    <x v="33"/>
    <s v="Materials &amp; Services"/>
    <s v="Office Expenses &amp; Supplies"/>
    <s v="110-460-6234"/>
    <s v="Governmental Activities"/>
    <s v="Code Enforcement"/>
    <s v="Expenses"/>
    <s v="General Supplies"/>
    <n v="0"/>
    <n v="0"/>
    <n v="0"/>
    <n v="100"/>
    <n v="100"/>
    <n v="100"/>
    <n v="0"/>
    <n v="0"/>
    <n v="0"/>
    <n v="0"/>
    <n v="0"/>
    <n v="100"/>
    <n v="100"/>
    <n v="100"/>
    <m/>
  </r>
  <r>
    <x v="226"/>
    <n v="110"/>
    <n v="460"/>
    <n v="6238"/>
    <x v="4"/>
    <x v="0"/>
    <x v="33"/>
    <s v="Materials &amp; Services"/>
    <s v="Office Expenses &amp; Supplies"/>
    <s v="110-460-6238"/>
    <s v="Governmental Activities"/>
    <s v="Code Enforcement"/>
    <s v="Expenses"/>
    <s v="Bank Service Charges"/>
    <n v="0"/>
    <n v="0"/>
    <n v="0"/>
    <n v="0"/>
    <n v="0"/>
    <n v="0"/>
    <n v="1"/>
    <n v="1"/>
    <n v="1.3333333333333333"/>
    <n v="2"/>
    <n v="0.66666666666666674"/>
    <n v="1"/>
    <n v="1"/>
    <n v="1"/>
    <m/>
  </r>
  <r>
    <x v="227"/>
    <n v="110"/>
    <n v="460"/>
    <n v="6290"/>
    <x v="4"/>
    <x v="0"/>
    <x v="33"/>
    <s v="Materials &amp; Services"/>
    <s v="Office Expenses &amp; Supplies"/>
    <s v="110-460-6290"/>
    <s v="Governmental Activities"/>
    <s v="Code Enforcement"/>
    <s v="Expenses"/>
    <s v="Miscellaneous"/>
    <n v="189"/>
    <n v="243"/>
    <n v="0"/>
    <n v="100"/>
    <n v="100"/>
    <n v="100"/>
    <n v="5"/>
    <n v="5"/>
    <n v="6.6666666666666661"/>
    <n v="6"/>
    <n v="-0.66666666666666607"/>
    <n v="100"/>
    <n v="100"/>
    <n v="100"/>
    <m/>
  </r>
  <r>
    <x v="228"/>
    <n v="110"/>
    <n v="460"/>
    <n v="6445"/>
    <x v="4"/>
    <x v="0"/>
    <x v="33"/>
    <s v="Materials &amp; Services"/>
    <s v="Utilities"/>
    <s v="110-460-6445"/>
    <s v="Governmental Activities"/>
    <s v="Code Enforcement"/>
    <s v="Expenses"/>
    <s v="Refuse Services"/>
    <n v="0"/>
    <n v="0"/>
    <n v="275"/>
    <n v="350"/>
    <n v="350"/>
    <n v="350"/>
    <n v="0"/>
    <n v="0"/>
    <n v="0"/>
    <n v="0"/>
    <n v="0"/>
    <n v="350"/>
    <n v="2600"/>
    <n v="2600"/>
    <s v="Green waste program."/>
  </r>
  <r>
    <x v="229"/>
    <n v="110"/>
    <n v="460"/>
    <n v="6540"/>
    <x v="4"/>
    <x v="0"/>
    <x v="33"/>
    <s v="Materials &amp; Services"/>
    <s v="Other Expenses"/>
    <s v="110-460-6540"/>
    <s v="Governmental Activities"/>
    <s v="Code Enforcement"/>
    <s v="Expenses"/>
    <s v="Dog/Cat Control"/>
    <n v="0"/>
    <n v="0"/>
    <n v="0"/>
    <n v="0"/>
    <n v="0"/>
    <n v="0"/>
    <n v="0"/>
    <n v="0"/>
    <n v="0"/>
    <n v="0"/>
    <n v="0"/>
    <n v="0"/>
    <n v="0"/>
    <n v="0"/>
    <m/>
  </r>
  <r>
    <x v="230"/>
    <n v="110"/>
    <n v="470"/>
    <n v="6128"/>
    <x v="4"/>
    <x v="0"/>
    <x v="34"/>
    <s v="Materials &amp; Services"/>
    <s v="Contract Services"/>
    <s v="110-470-6128"/>
    <s v="Governmental Activities"/>
    <s v="Tourism"/>
    <s v="Expenses"/>
    <s v="Other Contract Services"/>
    <n v="6500"/>
    <n v="0"/>
    <n v="0"/>
    <n v="1000"/>
    <n v="1000"/>
    <n v="1000"/>
    <n v="0"/>
    <n v="0"/>
    <n v="0"/>
    <n v="0"/>
    <n v="0"/>
    <n v="0"/>
    <n v="0"/>
    <n v="0"/>
    <m/>
  </r>
  <r>
    <x v="231"/>
    <n v="110"/>
    <n v="470"/>
    <n v="6224"/>
    <x v="4"/>
    <x v="0"/>
    <x v="34"/>
    <s v="Materials &amp; Services"/>
    <s v="Office Expenses &amp; Supplies"/>
    <s v="110-470-6224"/>
    <s v="Governmental Activities"/>
    <s v="Tourism"/>
    <s v="Expenses"/>
    <s v="Marketing"/>
    <n v="340"/>
    <n v="421"/>
    <n v="120"/>
    <n v="4000"/>
    <n v="4000"/>
    <n v="4000"/>
    <n v="295"/>
    <n v="295"/>
    <n v="393.33333333333331"/>
    <n v="315"/>
    <n v="-78.333333333333314"/>
    <n v="0"/>
    <n v="295"/>
    <n v="295"/>
    <s v="Travel Lane County dues."/>
  </r>
  <r>
    <x v="232"/>
    <n v="110"/>
    <n v="470"/>
    <n v="6226"/>
    <x v="4"/>
    <x v="0"/>
    <x v="34"/>
    <s v="Materials &amp; Services"/>
    <s v="Office Expenses &amp; Supplies"/>
    <s v="110-470-6226"/>
    <s v="Governmental Activities"/>
    <s v="Tourism"/>
    <s v="Expenses"/>
    <s v="Postage"/>
    <n v="0"/>
    <n v="0"/>
    <n v="8"/>
    <n v="100"/>
    <n v="100"/>
    <n v="100"/>
    <n v="20"/>
    <n v="25"/>
    <n v="26.666666666666664"/>
    <n v="27"/>
    <n v="0.3333333333333357"/>
    <n v="100"/>
    <n v="100"/>
    <n v="100"/>
    <m/>
  </r>
  <r>
    <x v="233"/>
    <n v="110"/>
    <n v="470"/>
    <n v="6290"/>
    <x v="4"/>
    <x v="0"/>
    <x v="34"/>
    <s v="Materials &amp; Services"/>
    <s v="Office Expenses &amp; Supplies"/>
    <s v="110-470-6290"/>
    <s v="Governmental Activities"/>
    <s v="Tourism"/>
    <s v="Expenses"/>
    <s v="Miscellaneous"/>
    <n v="0"/>
    <n v="2615"/>
    <n v="0"/>
    <n v="250"/>
    <n v="250"/>
    <n v="250"/>
    <n v="0"/>
    <n v="0"/>
    <n v="0"/>
    <n v="0"/>
    <n v="0"/>
    <n v="250"/>
    <n v="250"/>
    <n v="250"/>
    <m/>
  </r>
  <r>
    <x v="234"/>
    <n v="110"/>
    <n v="470"/>
    <n v="6326"/>
    <x v="4"/>
    <x v="0"/>
    <x v="34"/>
    <s v="Materials &amp; Services"/>
    <s v="Maintenance &amp; Repairs"/>
    <s v="110-470-6326"/>
    <s v="Governmental Activities"/>
    <s v="Tourism"/>
    <s v="Expenses"/>
    <s v="Covered Bridge Maintenance"/>
    <n v="1837"/>
    <n v="2971"/>
    <n v="1586"/>
    <n v="2466"/>
    <n v="2466"/>
    <n v="2466"/>
    <n v="631"/>
    <n v="755"/>
    <n v="841.33333333333326"/>
    <n v="806"/>
    <n v="-35.333333333333258"/>
    <n v="2466"/>
    <n v="2466"/>
    <n v="2466"/>
    <m/>
  </r>
  <r>
    <x v="235"/>
    <n v="110"/>
    <n v="470"/>
    <n v="6328"/>
    <x v="4"/>
    <x v="0"/>
    <x v="34"/>
    <s v="Materials &amp; Services"/>
    <s v="Other Expenses"/>
    <s v="110-470-6328"/>
    <s v="Governmental Activities"/>
    <s v="Tourism"/>
    <s v="Expenses"/>
    <s v="Matching Grant Funds"/>
    <n v="0"/>
    <n v="0"/>
    <n v="0"/>
    <n v="0"/>
    <n v="0"/>
    <n v="0"/>
    <n v="0"/>
    <n v="0"/>
    <n v="0"/>
    <n v="0"/>
    <n v="0"/>
    <n v="0"/>
    <n v="0"/>
    <n v="0"/>
    <m/>
  </r>
  <r>
    <x v="236"/>
    <n v="110"/>
    <n v="470"/>
    <n v="6527"/>
    <x v="4"/>
    <x v="0"/>
    <x v="34"/>
    <s v="Materials &amp; Services"/>
    <s v="Other Expenses"/>
    <s v="110-470-6527"/>
    <s v="Governmental Activities"/>
    <s v="Tourism"/>
    <s v="Expenses"/>
    <s v="Community Grant Program"/>
    <n v="1018"/>
    <n v="1559"/>
    <n v="0"/>
    <n v="3000"/>
    <n v="3000"/>
    <n v="3000"/>
    <n v="0"/>
    <n v="0"/>
    <n v="3000"/>
    <n v="0"/>
    <n v="-3000"/>
    <n v="3000"/>
    <n v="3000"/>
    <n v="3000"/>
    <m/>
  </r>
  <r>
    <x v="237"/>
    <n v="110"/>
    <n v="470"/>
    <n v="6550"/>
    <x v="4"/>
    <x v="0"/>
    <x v="34"/>
    <s v="Materials &amp; Services"/>
    <s v="Other Expenses"/>
    <s v="110-470-6550"/>
    <s v="Governmental Activities"/>
    <s v="Tourism"/>
    <s v="Expenses"/>
    <s v="Tourism Funded Projects"/>
    <n v="0"/>
    <n v="0"/>
    <n v="1072"/>
    <n v="0"/>
    <n v="0"/>
    <n v="0"/>
    <n v="0"/>
    <n v="0"/>
    <n v="0"/>
    <n v="0"/>
    <n v="0"/>
    <n v="0"/>
    <n v="0"/>
    <n v="0"/>
    <m/>
  </r>
  <r>
    <x v="238"/>
    <n v="110"/>
    <n v="480"/>
    <n v="5110"/>
    <x v="4"/>
    <x v="0"/>
    <x v="35"/>
    <s v="Personal Services"/>
    <s v="Wages"/>
    <s v="110-480-5110"/>
    <s v="Governmental Activities"/>
    <s v="Municipal Court"/>
    <s v="Expenses"/>
    <s v="City Administrator"/>
    <n v="3785"/>
    <n v="4239"/>
    <n v="4316"/>
    <n v="4500"/>
    <n v="4500"/>
    <n v="4500"/>
    <n v="3706"/>
    <n v="4414"/>
    <n v="4941.333333333333"/>
    <n v="4711"/>
    <n v="-230.33333333333303"/>
    <n v="4463"/>
    <n v="4463"/>
    <n v="4463"/>
    <m/>
  </r>
  <r>
    <x v="239"/>
    <n v="110"/>
    <n v="480"/>
    <n v="5112"/>
    <x v="4"/>
    <x v="0"/>
    <x v="35"/>
    <s v="Personal Services"/>
    <s v="Wages"/>
    <s v="110-480-5112"/>
    <s v="Governmental Activities"/>
    <s v="Municipal Court"/>
    <s v="Expenses"/>
    <s v="Finance Clerk"/>
    <n v="0"/>
    <n v="0"/>
    <n v="0"/>
    <n v="0"/>
    <n v="0"/>
    <n v="0"/>
    <n v="0"/>
    <n v="0"/>
    <n v="0"/>
    <n v="0"/>
    <n v="0"/>
    <n v="0"/>
    <n v="0"/>
    <n v="0"/>
    <m/>
  </r>
  <r>
    <x v="240"/>
    <n v="110"/>
    <n v="480"/>
    <n v="5114"/>
    <x v="4"/>
    <x v="0"/>
    <x v="35"/>
    <s v="Personal Services"/>
    <s v="Wages"/>
    <s v="110-480-5114"/>
    <s v="Governmental Activities"/>
    <s v="Municipal Court"/>
    <s v="Expenses"/>
    <s v="City Clerk"/>
    <n v="2397"/>
    <n v="2514"/>
    <n v="2638"/>
    <n v="2775"/>
    <n v="2775"/>
    <n v="2775"/>
    <n v="2196"/>
    <n v="2659"/>
    <n v="2928"/>
    <n v="2838"/>
    <n v="-90"/>
    <n v="2914"/>
    <n v="2914"/>
    <n v="2914"/>
    <m/>
  </r>
  <r>
    <x v="241"/>
    <n v="110"/>
    <n v="480"/>
    <n v="5220"/>
    <x v="4"/>
    <x v="0"/>
    <x v="35"/>
    <s v="Personal Services"/>
    <s v="Other Wages"/>
    <s v="110-480-5220"/>
    <s v="Governmental Activities"/>
    <s v="Municipal Court"/>
    <s v="Expenses"/>
    <s v="Overtime"/>
    <n v="30"/>
    <n v="48"/>
    <n v="16"/>
    <n v="40"/>
    <n v="40"/>
    <n v="40"/>
    <n v="15"/>
    <n v="15"/>
    <n v="20"/>
    <n v="17"/>
    <n v="-3"/>
    <n v="42"/>
    <n v="42"/>
    <n v="42"/>
    <m/>
  </r>
  <r>
    <x v="242"/>
    <n v="110"/>
    <n v="480"/>
    <n v="5315"/>
    <x v="4"/>
    <x v="0"/>
    <x v="35"/>
    <s v="Personal Services"/>
    <s v="Payroll Taxes"/>
    <s v="110-480-5315"/>
    <s v="Governmental Activities"/>
    <s v="Municipal Court"/>
    <s v="Expenses"/>
    <s v="Social Security/Medicare"/>
    <n v="475"/>
    <n v="486"/>
    <n v="533"/>
    <n v="560"/>
    <n v="560"/>
    <n v="560"/>
    <n v="453"/>
    <n v="542"/>
    <n v="604"/>
    <n v="579"/>
    <n v="-25"/>
    <n v="567"/>
    <n v="567"/>
    <n v="567"/>
    <m/>
  </r>
  <r>
    <x v="243"/>
    <n v="110"/>
    <n v="480"/>
    <n v="5320"/>
    <x v="4"/>
    <x v="0"/>
    <x v="35"/>
    <s v="Personal Services"/>
    <s v="Payroll Taxes"/>
    <s v="110-480-5320"/>
    <s v="Governmental Activities"/>
    <s v="Municipal Court"/>
    <s v="Expenses"/>
    <s v="Worker's Comp"/>
    <n v="28"/>
    <n v="11"/>
    <n v="62"/>
    <n v="120"/>
    <n v="120"/>
    <n v="120"/>
    <n v="194"/>
    <n v="194"/>
    <n v="258.66666666666663"/>
    <n v="208"/>
    <n v="-50.666666666666629"/>
    <n v="31"/>
    <n v="135"/>
    <n v="135"/>
    <m/>
  </r>
  <r>
    <x v="244"/>
    <n v="110"/>
    <n v="480"/>
    <n v="5350"/>
    <x v="4"/>
    <x v="0"/>
    <x v="35"/>
    <s v="Personal Services"/>
    <s v="Payroll Taxes"/>
    <s v="110-480-5350"/>
    <s v="Governmental Activities"/>
    <s v="Municipal Court"/>
    <s v="Expenses"/>
    <s v="Unemployment"/>
    <n v="0"/>
    <n v="0"/>
    <n v="0"/>
    <n v="500"/>
    <n v="500"/>
    <n v="500"/>
    <n v="0"/>
    <n v="0"/>
    <n v="0"/>
    <n v="0"/>
    <n v="0"/>
    <n v="495"/>
    <n v="599"/>
    <n v="599"/>
    <m/>
  </r>
  <r>
    <x v="245"/>
    <n v="110"/>
    <n v="480"/>
    <n v="5410"/>
    <x v="4"/>
    <x v="0"/>
    <x v="35"/>
    <s v="Personal Services"/>
    <s v="Benefits"/>
    <s v="110-480-5410"/>
    <s v="Governmental Activities"/>
    <s v="Municipal Court"/>
    <s v="Expenses"/>
    <s v="Health Insurance"/>
    <n v="1623"/>
    <n v="1405"/>
    <n v="1427"/>
    <n v="1236"/>
    <n v="1236"/>
    <n v="1236"/>
    <n v="1054"/>
    <n v="1180"/>
    <n v="1405.3333333333333"/>
    <n v="1260"/>
    <n v="-145.33333333333326"/>
    <n v="1145"/>
    <n v="1468"/>
    <n v="1468"/>
    <m/>
  </r>
  <r>
    <x v="246"/>
    <n v="110"/>
    <n v="480"/>
    <n v="5450"/>
    <x v="4"/>
    <x v="0"/>
    <x v="35"/>
    <s v="Personal Services"/>
    <s v="Benefits"/>
    <s v="110-480-5450"/>
    <s v="Governmental Activities"/>
    <s v="Municipal Court"/>
    <s v="Expenses"/>
    <s v="Public Employees Retirement"/>
    <n v="714"/>
    <n v="731"/>
    <n v="1201"/>
    <n v="1265"/>
    <n v="1265"/>
    <n v="1265"/>
    <n v="870"/>
    <n v="950"/>
    <n v="1160"/>
    <n v="1014"/>
    <n v="-146"/>
    <n v="1456"/>
    <n v="1456"/>
    <n v="1456"/>
    <m/>
  </r>
  <r>
    <x v="247"/>
    <n v="110"/>
    <n v="480"/>
    <n v="6120"/>
    <x v="4"/>
    <x v="0"/>
    <x v="35"/>
    <s v="Materials &amp; Services"/>
    <s v="Contract Services"/>
    <s v="110-480-6120"/>
    <s v="Governmental Activities"/>
    <s v="Municipal Court"/>
    <s v="Expenses"/>
    <s v="Judge Contract"/>
    <n v="750"/>
    <n v="450"/>
    <n v="0"/>
    <n v="1250"/>
    <n v="1250"/>
    <n v="1250"/>
    <n v="1150"/>
    <n v="1350"/>
    <n v="1533.3333333333333"/>
    <n v="1441"/>
    <n v="-92.333333333333258"/>
    <n v="1250"/>
    <n v="1250"/>
    <n v="1250"/>
    <m/>
  </r>
  <r>
    <x v="248"/>
    <n v="110"/>
    <n v="480"/>
    <n v="6121"/>
    <x v="4"/>
    <x v="0"/>
    <x v="35"/>
    <s v="Materials &amp; Services"/>
    <s v="Contract Services"/>
    <s v="110-480-6121"/>
    <s v="Governmental Activities"/>
    <s v="Municipal Court"/>
    <s v="Expenses"/>
    <s v="Bailiff Contract"/>
    <n v="0"/>
    <n v="0"/>
    <n v="0"/>
    <n v="0"/>
    <n v="0"/>
    <n v="0"/>
    <n v="0"/>
    <n v="0"/>
    <n v="0"/>
    <n v="0"/>
    <n v="0"/>
    <n v="0"/>
    <n v="0"/>
    <n v="0"/>
    <m/>
  </r>
  <r>
    <x v="249"/>
    <n v="110"/>
    <n v="480"/>
    <n v="6128"/>
    <x v="4"/>
    <x v="0"/>
    <x v="35"/>
    <s v="Materials &amp; Services"/>
    <s v="Contract Services"/>
    <s v="110-480-6128"/>
    <s v="Governmental Activities"/>
    <s v="Municipal Court"/>
    <s v="Expenses"/>
    <s v="Other Contract Services"/>
    <n v="362"/>
    <n v="882"/>
    <n v="824"/>
    <n v="1000"/>
    <n v="1000"/>
    <n v="1000"/>
    <n v="713"/>
    <n v="916"/>
    <n v="950.66666666666663"/>
    <n v="978"/>
    <n v="27.333333333333371"/>
    <n v="1000"/>
    <n v="1000"/>
    <n v="1000"/>
    <m/>
  </r>
  <r>
    <x v="250"/>
    <n v="110"/>
    <n v="480"/>
    <n v="6220"/>
    <x v="4"/>
    <x v="0"/>
    <x v="35"/>
    <s v="Materials &amp; Services"/>
    <s v="Office Expenses &amp; Supplies"/>
    <s v="110-480-6220"/>
    <s v="Governmental Activities"/>
    <s v="Municipal Court"/>
    <s v="Expenses"/>
    <s v="Publications, Printing &amp; Dues"/>
    <n v="0"/>
    <n v="0"/>
    <n v="0"/>
    <n v="0"/>
    <n v="0"/>
    <n v="0"/>
    <n v="0"/>
    <n v="7"/>
    <n v="0"/>
    <n v="8"/>
    <n v="8"/>
    <n v="0"/>
    <n v="0"/>
    <n v="0"/>
    <m/>
  </r>
  <r>
    <x v="251"/>
    <n v="110"/>
    <n v="480"/>
    <n v="6226"/>
    <x v="4"/>
    <x v="0"/>
    <x v="35"/>
    <s v="Materials &amp; Services"/>
    <s v="Office Expenses &amp; Supplies"/>
    <s v="110-480-6226"/>
    <s v="Governmental Activities"/>
    <s v="Municipal Court"/>
    <s v="Expenses"/>
    <s v="Postage"/>
    <n v="0"/>
    <n v="0"/>
    <n v="29"/>
    <n v="50"/>
    <n v="50"/>
    <n v="50"/>
    <n v="20"/>
    <n v="25"/>
    <n v="26.666666666666664"/>
    <n v="27"/>
    <n v="0.3333333333333357"/>
    <n v="50"/>
    <n v="50"/>
    <n v="50"/>
    <m/>
  </r>
  <r>
    <x v="252"/>
    <n v="110"/>
    <n v="480"/>
    <n v="6238"/>
    <x v="4"/>
    <x v="0"/>
    <x v="35"/>
    <s v="Materials &amp; Services"/>
    <s v="Office Expenses &amp; Supplies"/>
    <s v="110-480-6238"/>
    <s v="Governmental Activities"/>
    <s v="Municipal Court"/>
    <s v="Expenses"/>
    <s v="Bank Service Charges"/>
    <n v="84"/>
    <n v="196"/>
    <n v="0"/>
    <n v="200"/>
    <n v="200"/>
    <n v="200"/>
    <n v="0"/>
    <n v="0"/>
    <n v="0"/>
    <n v="0"/>
    <n v="0"/>
    <n v="200"/>
    <n v="200"/>
    <n v="200"/>
    <m/>
  </r>
  <r>
    <x v="253"/>
    <n v="110"/>
    <n v="480"/>
    <n v="6290"/>
    <x v="4"/>
    <x v="0"/>
    <x v="35"/>
    <s v="Materials &amp; Services"/>
    <s v="Office Expenses &amp; Supplies"/>
    <s v="110-480-6290"/>
    <s v="Governmental Activities"/>
    <s v="Municipal Court"/>
    <s v="Expenses"/>
    <s v="Miscellaneous"/>
    <n v="0"/>
    <n v="0"/>
    <n v="0"/>
    <n v="0"/>
    <n v="0"/>
    <n v="0"/>
    <n v="0"/>
    <n v="0"/>
    <n v="0"/>
    <n v="0"/>
    <n v="0"/>
    <n v="0"/>
    <n v="0"/>
    <n v="0"/>
    <m/>
  </r>
  <r>
    <x v="254"/>
    <n v="110"/>
    <n v="480"/>
    <n v="6560"/>
    <x v="4"/>
    <x v="0"/>
    <x v="35"/>
    <s v="Materials &amp; Services"/>
    <s v="Other Expenses"/>
    <s v="110-480-6560"/>
    <s v="Governmental Activities"/>
    <s v="Municipal Court"/>
    <s v="Expenses"/>
    <s v="State Assessments"/>
    <n v="45"/>
    <n v="225"/>
    <n v="287"/>
    <n v="500"/>
    <n v="500"/>
    <n v="1500"/>
    <n v="630"/>
    <n v="810"/>
    <n v="840"/>
    <n v="865"/>
    <n v="25"/>
    <n v="630"/>
    <n v="630"/>
    <n v="630"/>
    <m/>
  </r>
  <r>
    <x v="255"/>
    <n v="110"/>
    <n v="480"/>
    <n v="6565"/>
    <x v="4"/>
    <x v="0"/>
    <x v="35"/>
    <s v="Materials &amp; Services"/>
    <s v="Other Expenses"/>
    <s v="110-480-6565"/>
    <s v="Governmental Activities"/>
    <s v="Municipal Court"/>
    <s v="Expenses"/>
    <s v="Court Collection Fees"/>
    <n v="0"/>
    <n v="0"/>
    <n v="128"/>
    <n v="0"/>
    <n v="0"/>
    <n v="0"/>
    <n v="80"/>
    <n v="122"/>
    <n v="106.66666666666666"/>
    <n v="131"/>
    <n v="24.333333333333343"/>
    <n v="61"/>
    <n v="61"/>
    <n v="61"/>
    <m/>
  </r>
  <r>
    <x v="256"/>
    <n v="110"/>
    <n v="800"/>
    <n v="7110"/>
    <x v="4"/>
    <x v="0"/>
    <x v="36"/>
    <s v="Debt Service"/>
    <s v="Principal Payments"/>
    <s v="110-800-7110"/>
    <s v="Governmental Activities"/>
    <s v="General Government"/>
    <s v="None"/>
    <s v="Loan Principal"/>
    <n v="0"/>
    <n v="0"/>
    <n v="0"/>
    <n v="0"/>
    <n v="6000"/>
    <n v="6000"/>
    <n v="0"/>
    <n v="0"/>
    <n v="6000"/>
    <n v="6000"/>
    <n v="0"/>
    <n v="6000"/>
    <n v="298000"/>
    <n v="298000"/>
    <s v="Early pay off of loan principal for E Main Street properties (due  September 2022)."/>
  </r>
  <r>
    <x v="257"/>
    <n v="110"/>
    <n v="800"/>
    <n v="7111"/>
    <x v="4"/>
    <x v="0"/>
    <x v="36"/>
    <s v="Debt Service"/>
    <s v="Principal Payments"/>
    <s v="110-800-7111"/>
    <s v="Governmental Activities"/>
    <s v="General Government"/>
    <s v="None"/>
    <s v="Loan Principal - Library/City"/>
    <n v="0"/>
    <n v="0"/>
    <n v="9597"/>
    <n v="17846"/>
    <n v="17846"/>
    <n v="17846"/>
    <n v="0"/>
    <n v="10018"/>
    <n v="17846"/>
    <n v="17846"/>
    <n v="0"/>
    <n v="17846"/>
    <n v="10458"/>
    <n v="10458"/>
    <m/>
  </r>
  <r>
    <x v="258"/>
    <n v="110"/>
    <n v="800"/>
    <n v="7112"/>
    <x v="4"/>
    <x v="0"/>
    <x v="36"/>
    <s v="Debt Service"/>
    <s v="Principal Payments"/>
    <s v="110-800-7112"/>
    <s v="Governmental Activities"/>
    <s v="General Government"/>
    <s v="None"/>
    <s v="Loan Principal - Rolling Rock"/>
    <n v="0"/>
    <n v="0"/>
    <n v="7498"/>
    <n v="0"/>
    <n v="0"/>
    <n v="0"/>
    <n v="0"/>
    <n v="7827"/>
    <n v="0"/>
    <n v="0"/>
    <n v="0"/>
    <n v="0"/>
    <n v="68171"/>
    <n v="68171"/>
    <s v="$8,171 for property purchase; $60,000 estimated for loan for Rolling Rock Park."/>
  </r>
  <r>
    <x v="259"/>
    <n v="110"/>
    <n v="800"/>
    <n v="7120"/>
    <x v="4"/>
    <x v="0"/>
    <x v="36"/>
    <s v="Debt Service"/>
    <s v="Principal Payments"/>
    <s v="110-800-7120"/>
    <s v="Governmental Activities"/>
    <s v="General Government"/>
    <s v="None"/>
    <s v="Loan Principal - SDC Fund Loan"/>
    <n v="12895"/>
    <n v="0"/>
    <n v="0"/>
    <n v="0"/>
    <n v="0"/>
    <n v="0"/>
    <n v="0"/>
    <n v="0"/>
    <n v="0"/>
    <n v="0"/>
    <n v="0"/>
    <n v="0"/>
    <n v="0"/>
    <n v="0"/>
    <m/>
  </r>
  <r>
    <x v="260"/>
    <n v="110"/>
    <n v="800"/>
    <n v="7510"/>
    <x v="4"/>
    <x v="0"/>
    <x v="36"/>
    <s v="Debt Service"/>
    <s v="Interest Payments"/>
    <s v="110-800-7510"/>
    <s v="Governmental Activities"/>
    <s v="General Government"/>
    <s v="Expenses"/>
    <s v="Loan Interest"/>
    <n v="0"/>
    <n v="0"/>
    <n v="0"/>
    <n v="0"/>
    <n v="12000"/>
    <n v="12000"/>
    <n v="4004"/>
    <n v="5338"/>
    <n v="12000"/>
    <n v="12000"/>
    <n v="0"/>
    <n v="12000"/>
    <n v="8010"/>
    <n v="8010"/>
    <s v="Interest only loan for E Main Street payments. Principal due September 2022."/>
  </r>
  <r>
    <x v="261"/>
    <n v="110"/>
    <n v="800"/>
    <n v="7511"/>
    <x v="4"/>
    <x v="0"/>
    <x v="36"/>
    <s v="Debt Service"/>
    <s v="Interest Payments"/>
    <s v="110-800-7511"/>
    <s v="Governmental Activities"/>
    <s v="General Government"/>
    <s v="Expenses"/>
    <s v="Loan Interest - Library/City"/>
    <n v="0"/>
    <n v="0"/>
    <n v="13053"/>
    <n v="22502"/>
    <n v="22502"/>
    <n v="22502"/>
    <n v="0"/>
    <n v="12632"/>
    <n v="22502"/>
    <n v="22502"/>
    <n v="0"/>
    <n v="22502"/>
    <n v="12194"/>
    <n v="12194"/>
    <m/>
  </r>
  <r>
    <x v="262"/>
    <n v="110"/>
    <n v="800"/>
    <n v="7512"/>
    <x v="4"/>
    <x v="0"/>
    <x v="36"/>
    <s v="Debt Service"/>
    <s v="Interest Payments"/>
    <s v="110-800-7512"/>
    <s v="Governmental Activities"/>
    <s v="General Government"/>
    <s v="Expenses"/>
    <s v="Loan Interest - Rolling Rock"/>
    <n v="0"/>
    <n v="0"/>
    <n v="10198"/>
    <n v="0"/>
    <n v="0"/>
    <n v="0"/>
    <n v="0"/>
    <n v="9870"/>
    <n v="0"/>
    <n v="0"/>
    <n v="0"/>
    <n v="0"/>
    <n v="9526"/>
    <n v="9526"/>
    <m/>
  </r>
  <r>
    <x v="263"/>
    <n v="110"/>
    <n v="800"/>
    <n v="7520"/>
    <x v="4"/>
    <x v="0"/>
    <x v="36"/>
    <s v="Debt Service"/>
    <s v="Interest Payments"/>
    <s v="110-800-7520"/>
    <s v="Governmental Activities"/>
    <s v="General Government"/>
    <s v="Expenses"/>
    <s v="Loan Interest - SDC Fund Loan"/>
    <n v="0"/>
    <n v="0"/>
    <n v="0"/>
    <n v="0"/>
    <n v="0"/>
    <n v="0"/>
    <n v="0"/>
    <n v="0"/>
    <n v="0"/>
    <n v="0"/>
    <n v="0"/>
    <n v="0"/>
    <n v="0"/>
    <n v="0"/>
    <m/>
  </r>
  <r>
    <x v="264"/>
    <n v="110"/>
    <n v="900"/>
    <n v="9117"/>
    <x v="4"/>
    <x v="0"/>
    <x v="37"/>
    <s v="Transfers Out"/>
    <s v="Transfers Out"/>
    <s v="110-900-9117"/>
    <s v="General Revenues"/>
    <s v="Transfers"/>
    <s v="General Government"/>
    <s v="Transfer to SDC Fund"/>
    <n v="0"/>
    <n v="0"/>
    <n v="0"/>
    <n v="0"/>
    <n v="0"/>
    <n v="0"/>
    <n v="0"/>
    <n v="0"/>
    <n v="0"/>
    <n v="0"/>
    <n v="0"/>
    <n v="0"/>
    <n v="0"/>
    <n v="0"/>
    <m/>
  </r>
  <r>
    <x v="265"/>
    <n v="110"/>
    <n v="900"/>
    <n v="9120"/>
    <x v="4"/>
    <x v="0"/>
    <x v="37"/>
    <s v="Transfers Out"/>
    <s v="Transfers Out"/>
    <s v="110-900-9120"/>
    <s v="General Revenues"/>
    <s v="Transfers"/>
    <s v="General Government"/>
    <s v="Transfer to Building Fund"/>
    <n v="0"/>
    <n v="0"/>
    <n v="0"/>
    <n v="37200"/>
    <n v="37200"/>
    <n v="37200"/>
    <n v="37200"/>
    <n v="37200"/>
    <n v="37200"/>
    <n v="37200"/>
    <n v="0"/>
    <n v="37200"/>
    <n v="0"/>
    <n v="0"/>
    <m/>
  </r>
  <r>
    <x v="266"/>
    <n v="110"/>
    <n v="900"/>
    <n v="9130"/>
    <x v="4"/>
    <x v="0"/>
    <x v="37"/>
    <s v="Transfers Out"/>
    <s v="Transfers Out"/>
    <s v="110-900-9130"/>
    <s v="General Revenues"/>
    <s v="Transfers"/>
    <s v="General Government"/>
    <s v="Transfer to Water Fund"/>
    <n v="0"/>
    <n v="0"/>
    <n v="0"/>
    <n v="0"/>
    <n v="0"/>
    <n v="0"/>
    <n v="0"/>
    <n v="0"/>
    <n v="0"/>
    <n v="0"/>
    <n v="0"/>
    <n v="0"/>
    <n v="0"/>
    <n v="0"/>
    <m/>
  </r>
  <r>
    <x v="267"/>
    <n v="110"/>
    <n v="900"/>
    <n v="9140"/>
    <x v="4"/>
    <x v="0"/>
    <x v="37"/>
    <s v="Transfers Out"/>
    <s v="Transfers Out"/>
    <s v="110-900-9140"/>
    <s v="General Revenues"/>
    <s v="Transfers"/>
    <s v="General Government"/>
    <s v="Transfer to Sewer Fund"/>
    <n v="0"/>
    <n v="0"/>
    <n v="0"/>
    <n v="0"/>
    <n v="0"/>
    <n v="0"/>
    <n v="0"/>
    <n v="0"/>
    <n v="0"/>
    <n v="0"/>
    <n v="0"/>
    <n v="0"/>
    <n v="0"/>
    <n v="0"/>
    <m/>
  </r>
  <r>
    <x v="268"/>
    <n v="110"/>
    <n v="900"/>
    <n v="9150"/>
    <x v="4"/>
    <x v="0"/>
    <x v="37"/>
    <s v="Transfers Out"/>
    <s v="Transfers Out"/>
    <s v="110-900-9150"/>
    <s v="General Revenues"/>
    <s v="Transfers"/>
    <s v="General Government"/>
    <s v="Transfer to Equipment Fund"/>
    <n v="2000"/>
    <n v="2000"/>
    <n v="6000"/>
    <n v="0"/>
    <n v="0"/>
    <n v="0"/>
    <n v="0"/>
    <n v="0"/>
    <n v="0"/>
    <n v="0"/>
    <n v="0"/>
    <n v="0"/>
    <n v="0"/>
    <n v="0"/>
    <m/>
  </r>
  <r>
    <x v="269"/>
    <n v="110"/>
    <n v="900"/>
    <n v="9590"/>
    <x v="4"/>
    <x v="0"/>
    <x v="37"/>
    <s v="Contingencies"/>
    <s v="Contingencies"/>
    <s v="110-900-9590"/>
    <s v="Governmental Activities"/>
    <s v="General Government"/>
    <s v="None"/>
    <s v="Contingency"/>
    <n v="0"/>
    <n v="0"/>
    <n v="0"/>
    <n v="57314"/>
    <n v="57314"/>
    <n v="57314"/>
    <n v="0"/>
    <n v="0"/>
    <n v="0"/>
    <n v="0"/>
    <n v="0"/>
    <n v="0"/>
    <n v="39825"/>
    <n v="39825"/>
    <s v="$39,825 - 10% of personnel and operations costs per Res. 644."/>
  </r>
  <r>
    <x v="270"/>
    <n v="110"/>
    <n v="900"/>
    <n v="9895"/>
    <x v="4"/>
    <x v="0"/>
    <x v="37"/>
    <s v="Reserves &amp; Ending Balances"/>
    <s v="Reserves"/>
    <s v="110-900-9895"/>
    <s v="Governmental Activities"/>
    <s v="None"/>
    <s v="None"/>
    <s v="Reserved for future use - Park"/>
    <n v="0"/>
    <n v="0"/>
    <n v="0"/>
    <n v="2500"/>
    <n v="2500"/>
    <n v="2500"/>
    <n v="0"/>
    <n v="0"/>
    <n v="0"/>
    <n v="0"/>
    <n v="0"/>
    <n v="2500"/>
    <n v="2500"/>
    <n v="2500"/>
    <m/>
  </r>
  <r>
    <x v="271"/>
    <n v="110"/>
    <n v="900"/>
    <n v="9899"/>
    <x v="4"/>
    <x v="0"/>
    <x v="37"/>
    <s v="Reserves &amp; Ending Balances"/>
    <s v="Ending Balance"/>
    <s v="110-900-9899"/>
    <s v="Governmental Activities"/>
    <s v="None"/>
    <s v="None"/>
    <s v="Unappropriated Ending Balance"/>
    <n v="225395"/>
    <n v="297503"/>
    <n v="272113"/>
    <n v="0"/>
    <n v="0"/>
    <n v="0"/>
    <n v="0"/>
    <n v="0"/>
    <n v="410423"/>
    <n v="0"/>
    <n v="-410423"/>
    <n v="0"/>
    <n v="178248"/>
    <n v="168248"/>
    <m/>
  </r>
  <r>
    <x v="272"/>
    <n v="220"/>
    <n v="1110"/>
    <m/>
    <x v="0"/>
    <x v="1"/>
    <x v="0"/>
    <s v="Current Assets"/>
    <s v="Cash"/>
    <s v="220-1110"/>
    <s v="Business-type Activities"/>
    <s v="None"/>
    <s v="None"/>
    <s v="ALLOCATED CASH"/>
    <n v="0"/>
    <n v="0"/>
    <n v="0"/>
    <n v="0"/>
    <n v="0"/>
    <n v="0"/>
    <n v="29804"/>
    <n v="32941"/>
    <n v="29804"/>
    <n v="0"/>
    <n v="-29804"/>
    <n v="29804"/>
    <n v="29804"/>
    <n v="29804"/>
    <m/>
  </r>
  <r>
    <x v="273"/>
    <n v="220"/>
    <n v="1115"/>
    <m/>
    <x v="0"/>
    <x v="1"/>
    <x v="0"/>
    <s v="Current Assets"/>
    <s v="Cash"/>
    <s v="220-1115"/>
    <s v="Business-type Activities"/>
    <s v="None"/>
    <s v="None"/>
    <s v="Cash in Bank - LGIP"/>
    <n v="0"/>
    <n v="0"/>
    <n v="0"/>
    <n v="0"/>
    <n v="0"/>
    <n v="0"/>
    <n v="0"/>
    <n v="0"/>
    <n v="0"/>
    <n v="0"/>
    <n v="0"/>
    <n v="0"/>
    <n v="0"/>
    <n v="0"/>
    <m/>
  </r>
  <r>
    <x v="274"/>
    <n v="220"/>
    <n v="1510"/>
    <m/>
    <x v="0"/>
    <x v="1"/>
    <x v="2"/>
    <s v="Current Assets"/>
    <s v="Accounts Receivable"/>
    <s v="220-1510"/>
    <s v="Business-type Activities"/>
    <s v="None"/>
    <s v="None"/>
    <s v="Accounts Receivable"/>
    <n v="0"/>
    <n v="0"/>
    <n v="0"/>
    <n v="0"/>
    <n v="0"/>
    <n v="0"/>
    <n v="0"/>
    <n v="0"/>
    <n v="0"/>
    <n v="0"/>
    <n v="0"/>
    <n v="0"/>
    <n v="0"/>
    <n v="0"/>
    <m/>
  </r>
  <r>
    <x v="275"/>
    <n v="220"/>
    <n v="1620"/>
    <m/>
    <x v="0"/>
    <x v="1"/>
    <x v="3"/>
    <s v="Other Assets"/>
    <s v="Inventory"/>
    <s v="220-1620"/>
    <s v="Business-type Activities"/>
    <s v="None"/>
    <s v="None"/>
    <s v="Inventory"/>
    <n v="0"/>
    <n v="0"/>
    <n v="0"/>
    <n v="0"/>
    <n v="0"/>
    <n v="0"/>
    <n v="0"/>
    <n v="0"/>
    <n v="0"/>
    <n v="0"/>
    <n v="0"/>
    <n v="0"/>
    <n v="0"/>
    <n v="0"/>
    <m/>
  </r>
  <r>
    <x v="276"/>
    <n v="220"/>
    <n v="1710"/>
    <m/>
    <x v="0"/>
    <x v="1"/>
    <x v="4"/>
    <s v="Other Assets"/>
    <s v="Fixed Assets"/>
    <s v="220-1710"/>
    <s v="Business-type Activities"/>
    <s v="None"/>
    <s v="None"/>
    <s v="Land"/>
    <n v="0"/>
    <n v="0"/>
    <n v="0"/>
    <n v="0"/>
    <n v="0"/>
    <n v="0"/>
    <n v="0"/>
    <n v="0"/>
    <n v="0"/>
    <n v="0"/>
    <n v="0"/>
    <n v="0"/>
    <n v="0"/>
    <n v="0"/>
    <m/>
  </r>
  <r>
    <x v="277"/>
    <n v="220"/>
    <n v="1720"/>
    <m/>
    <x v="0"/>
    <x v="1"/>
    <x v="4"/>
    <s v="Other Assets"/>
    <s v="Fixed Assets"/>
    <s v="220-1720"/>
    <s v="Business-type Activities"/>
    <s v="None"/>
    <s v="None"/>
    <s v="Buildings &amp; Facilities"/>
    <n v="0"/>
    <n v="0"/>
    <n v="0"/>
    <n v="0"/>
    <n v="0"/>
    <n v="0"/>
    <n v="0"/>
    <n v="0"/>
    <n v="0"/>
    <n v="0"/>
    <n v="0"/>
    <n v="0"/>
    <n v="0"/>
    <n v="0"/>
    <m/>
  </r>
  <r>
    <x v="278"/>
    <n v="220"/>
    <n v="1730"/>
    <m/>
    <x v="0"/>
    <x v="1"/>
    <x v="4"/>
    <s v="Other Assets"/>
    <s v="Fixed Assets"/>
    <s v="220-1730"/>
    <s v="Business-type Activities"/>
    <s v="None"/>
    <s v="None"/>
    <s v="Equipment &amp; Furnishings"/>
    <n v="0"/>
    <n v="0"/>
    <n v="0"/>
    <n v="0"/>
    <n v="0"/>
    <n v="0"/>
    <n v="0"/>
    <n v="0"/>
    <n v="0"/>
    <n v="0"/>
    <n v="0"/>
    <n v="0"/>
    <n v="0"/>
    <n v="0"/>
    <m/>
  </r>
  <r>
    <x v="279"/>
    <n v="220"/>
    <n v="1740"/>
    <m/>
    <x v="0"/>
    <x v="1"/>
    <x v="4"/>
    <s v="Other Assets"/>
    <s v="Fixed Assets"/>
    <s v="220-1740"/>
    <s v="Business-type Activities"/>
    <s v="None"/>
    <s v="None"/>
    <s v="Vehicles &amp; Rolling Stock"/>
    <n v="0"/>
    <n v="0"/>
    <n v="0"/>
    <n v="0"/>
    <n v="0"/>
    <n v="0"/>
    <n v="0"/>
    <n v="0"/>
    <n v="0"/>
    <n v="0"/>
    <n v="0"/>
    <n v="0"/>
    <n v="0"/>
    <n v="0"/>
    <m/>
  </r>
  <r>
    <x v="280"/>
    <n v="220"/>
    <n v="1795"/>
    <m/>
    <x v="0"/>
    <x v="1"/>
    <x v="4"/>
    <s v="Other Assets"/>
    <s v="Fixed Assets"/>
    <s v="220-1795"/>
    <s v="Business-type Activities"/>
    <s v="None"/>
    <s v="None"/>
    <s v="Construction in Progress"/>
    <n v="0"/>
    <n v="0"/>
    <n v="0"/>
    <n v="0"/>
    <n v="0"/>
    <n v="0"/>
    <n v="0"/>
    <n v="0"/>
    <n v="0"/>
    <n v="0"/>
    <n v="0"/>
    <n v="0"/>
    <n v="0"/>
    <n v="0"/>
    <m/>
  </r>
  <r>
    <x v="281"/>
    <n v="220"/>
    <n v="1820"/>
    <m/>
    <x v="0"/>
    <x v="1"/>
    <x v="5"/>
    <s v="Other Assets"/>
    <s v="Depreciation"/>
    <s v="220-1820"/>
    <s v="Business-type Activities"/>
    <s v="None"/>
    <s v="None"/>
    <s v="AD - Buildings &amp; Facilities"/>
    <n v="0"/>
    <n v="0"/>
    <n v="0"/>
    <n v="0"/>
    <n v="0"/>
    <n v="0"/>
    <n v="0"/>
    <n v="0"/>
    <n v="0"/>
    <n v="0"/>
    <n v="0"/>
    <n v="0"/>
    <n v="0"/>
    <n v="0"/>
    <m/>
  </r>
  <r>
    <x v="282"/>
    <n v="220"/>
    <n v="1830"/>
    <m/>
    <x v="0"/>
    <x v="1"/>
    <x v="5"/>
    <s v="Other Assets"/>
    <s v="Depreciation"/>
    <s v="220-1830"/>
    <s v="Business-type Activities"/>
    <s v="None"/>
    <s v="None"/>
    <s v="AD - Equipment &amp; Furnishings"/>
    <n v="0"/>
    <n v="0"/>
    <n v="0"/>
    <n v="0"/>
    <n v="0"/>
    <n v="0"/>
    <n v="0"/>
    <n v="0"/>
    <n v="0"/>
    <n v="0"/>
    <n v="0"/>
    <n v="0"/>
    <n v="0"/>
    <n v="0"/>
    <m/>
  </r>
  <r>
    <x v="283"/>
    <n v="220"/>
    <n v="1840"/>
    <m/>
    <x v="0"/>
    <x v="1"/>
    <x v="5"/>
    <s v="Other Assets"/>
    <s v="Depreciation"/>
    <s v="220-1840"/>
    <s v="Business-type Activities"/>
    <s v="None"/>
    <s v="None"/>
    <s v="AD - Vehicles &amp; Rolling Stock"/>
    <n v="0"/>
    <n v="0"/>
    <n v="0"/>
    <n v="0"/>
    <n v="0"/>
    <n v="0"/>
    <n v="0"/>
    <n v="0"/>
    <n v="0"/>
    <n v="0"/>
    <n v="0"/>
    <n v="0"/>
    <n v="0"/>
    <n v="0"/>
    <m/>
  </r>
  <r>
    <x v="284"/>
    <n v="220"/>
    <n v="2125"/>
    <m/>
    <x v="1"/>
    <x v="1"/>
    <x v="6"/>
    <s v="Current Liabilities"/>
    <s v="Accounts Payable"/>
    <s v="220-2125"/>
    <s v="Business-type Activities"/>
    <s v="Building"/>
    <s v="None"/>
    <s v="Accounts Payable"/>
    <n v="0"/>
    <n v="0"/>
    <n v="0"/>
    <n v="0"/>
    <n v="0"/>
    <n v="0"/>
    <n v="0"/>
    <n v="0"/>
    <n v="0"/>
    <n v="0"/>
    <n v="0"/>
    <n v="0"/>
    <n v="0"/>
    <n v="0"/>
    <m/>
  </r>
  <r>
    <x v="285"/>
    <n v="220"/>
    <n v="2205"/>
    <m/>
    <x v="1"/>
    <x v="1"/>
    <x v="7"/>
    <s v="Current Liabilities"/>
    <s v="Payroll Payable"/>
    <s v="220-2205"/>
    <s v="Business-type Activities"/>
    <s v="None"/>
    <s v="None"/>
    <s v="Wages Payable"/>
    <n v="0"/>
    <n v="0"/>
    <n v="0"/>
    <n v="0"/>
    <n v="0"/>
    <n v="0"/>
    <n v="89"/>
    <n v="89"/>
    <n v="89"/>
    <n v="0"/>
    <n v="-89"/>
    <n v="89"/>
    <n v="89"/>
    <n v="89"/>
    <m/>
  </r>
  <r>
    <x v="286"/>
    <n v="220"/>
    <n v="2210"/>
    <m/>
    <x v="1"/>
    <x v="1"/>
    <x v="7"/>
    <s v="Current Liabilities"/>
    <s v="Payroll Payable"/>
    <s v="220-2210"/>
    <s v="Business-type Activities"/>
    <s v="None"/>
    <s v="None"/>
    <s v="Payroll Taxes Payable"/>
    <n v="0"/>
    <n v="0"/>
    <n v="0"/>
    <n v="0"/>
    <n v="0"/>
    <n v="0"/>
    <n v="29"/>
    <n v="29"/>
    <n v="29"/>
    <n v="0"/>
    <n v="-29"/>
    <n v="29"/>
    <n v="29"/>
    <n v="29"/>
    <m/>
  </r>
  <r>
    <x v="287"/>
    <n v="220"/>
    <n v="2245"/>
    <m/>
    <x v="1"/>
    <x v="1"/>
    <x v="7"/>
    <s v="Current Liabilities"/>
    <s v="Payroll Payable"/>
    <s v="220-2245"/>
    <s v="Business-type Activities"/>
    <s v="None"/>
    <s v="None"/>
    <s v="Health Insurance Payable"/>
    <n v="0"/>
    <n v="0"/>
    <n v="0"/>
    <n v="0"/>
    <n v="0"/>
    <n v="0"/>
    <n v="68"/>
    <n v="68"/>
    <n v="68"/>
    <n v="0"/>
    <n v="-68"/>
    <n v="68"/>
    <n v="68"/>
    <n v="68"/>
    <m/>
  </r>
  <r>
    <x v="288"/>
    <n v="220"/>
    <n v="2250"/>
    <m/>
    <x v="1"/>
    <x v="1"/>
    <x v="7"/>
    <s v="Current Liabilities"/>
    <s v="Payroll Payable"/>
    <s v="220-2250"/>
    <s v="Business-type Activities"/>
    <s v="None"/>
    <s v="None"/>
    <s v="Retirement Payable"/>
    <n v="0"/>
    <n v="0"/>
    <n v="0"/>
    <n v="0"/>
    <n v="0"/>
    <n v="0"/>
    <n v="27"/>
    <n v="27"/>
    <n v="27"/>
    <n v="0"/>
    <n v="-27"/>
    <n v="27"/>
    <n v="27"/>
    <n v="27"/>
    <m/>
  </r>
  <r>
    <x v="289"/>
    <n v="220"/>
    <n v="2255"/>
    <m/>
    <x v="1"/>
    <x v="1"/>
    <x v="7"/>
    <s v="Current Liabilities"/>
    <s v="Payroll Payable"/>
    <s v="220-2255"/>
    <s v="Business-type Activities"/>
    <s v="None"/>
    <s v="None"/>
    <s v="Deferred Comp Payable"/>
    <n v="0"/>
    <n v="0"/>
    <n v="0"/>
    <n v="0"/>
    <n v="0"/>
    <n v="0"/>
    <n v="0"/>
    <n v="0"/>
    <n v="0"/>
    <n v="0"/>
    <n v="0"/>
    <n v="0"/>
    <n v="0"/>
    <n v="0"/>
    <m/>
  </r>
  <r>
    <x v="290"/>
    <n v="220"/>
    <n v="3100"/>
    <m/>
    <x v="2"/>
    <x v="1"/>
    <x v="10"/>
    <s v="Beginning Balance"/>
    <s v="Beginning Balance"/>
    <s v="220-3100"/>
    <s v="Business-type Activities"/>
    <s v="None"/>
    <s v="None"/>
    <s v="Beginning Fund Balance"/>
    <n v="0"/>
    <n v="0"/>
    <n v="0"/>
    <n v="0"/>
    <n v="0"/>
    <n v="0"/>
    <n v="0"/>
    <n v="0"/>
    <n v="0"/>
    <n v="0"/>
    <n v="0"/>
    <n v="0"/>
    <n v="19854"/>
    <n v="19855"/>
    <m/>
  </r>
  <r>
    <x v="291"/>
    <n v="220"/>
    <n v="315"/>
    <n v="4125"/>
    <x v="3"/>
    <x v="1"/>
    <x v="12"/>
    <s v="Revenue"/>
    <s v="Investment Revenue"/>
    <s v="220-315-4125"/>
    <s v="General Revenues"/>
    <s v="Investment Earnings"/>
    <s v="General Business"/>
    <s v="Interest Earned"/>
    <n v="0"/>
    <n v="0"/>
    <n v="0"/>
    <n v="150"/>
    <n v="150"/>
    <n v="150"/>
    <n v="6"/>
    <n v="8"/>
    <n v="8"/>
    <n v="9"/>
    <n v="1"/>
    <n v="150"/>
    <n v="0"/>
    <n v="0"/>
    <m/>
  </r>
  <r>
    <x v="292"/>
    <n v="220"/>
    <n v="3250"/>
    <m/>
    <x v="2"/>
    <x v="1"/>
    <x v="14"/>
    <s v="Current Year Change"/>
    <s v="Current Year Change"/>
    <s v="220-3250"/>
    <s v="Business-type Activities"/>
    <s v="None"/>
    <s v="None"/>
    <s v="Current Year Change in Fund Ba"/>
    <n v="0"/>
    <n v="0"/>
    <n v="0"/>
    <n v="0"/>
    <n v="0"/>
    <n v="0"/>
    <n v="0"/>
    <n v="0"/>
    <n v="0"/>
    <n v="0"/>
    <n v="0"/>
    <n v="0"/>
    <n v="0"/>
    <n v="0"/>
    <m/>
  </r>
  <r>
    <x v="293"/>
    <n v="220"/>
    <n v="3275"/>
    <m/>
    <x v="2"/>
    <x v="1"/>
    <x v="14"/>
    <s v="Current Year Change"/>
    <s v="Current Year Change"/>
    <s v="220-3275"/>
    <s v="Business-type Activities"/>
    <s v="None"/>
    <s v="None"/>
    <s v="GASB - Fixed Assets"/>
    <n v="0"/>
    <n v="0"/>
    <n v="0"/>
    <n v="0"/>
    <n v="0"/>
    <n v="0"/>
    <n v="0"/>
    <n v="0"/>
    <n v="0"/>
    <n v="0"/>
    <n v="0"/>
    <n v="0"/>
    <n v="0"/>
    <n v="0"/>
    <m/>
  </r>
  <r>
    <x v="294"/>
    <n v="220"/>
    <n v="3300"/>
    <m/>
    <x v="2"/>
    <x v="1"/>
    <x v="16"/>
    <s v="Ending Balance"/>
    <s v="Ending Balance"/>
    <s v="220-3300"/>
    <s v="Business-type Activities"/>
    <s v="None"/>
    <s v="None"/>
    <s v="Ending Fund Balance"/>
    <n v="0"/>
    <n v="0"/>
    <n v="0"/>
    <n v="0"/>
    <n v="0"/>
    <n v="0"/>
    <n v="0"/>
    <n v="0"/>
    <n v="0"/>
    <n v="0"/>
    <n v="0"/>
    <n v="0"/>
    <n v="0"/>
    <n v="0"/>
    <m/>
  </r>
  <r>
    <x v="295"/>
    <n v="220"/>
    <n v="335"/>
    <n v="4356"/>
    <x v="3"/>
    <x v="1"/>
    <x v="18"/>
    <s v="Revenue"/>
    <s v="Licenses &amp; Permits"/>
    <s v="220-335-4356"/>
    <s v="Business-type Activities"/>
    <s v="Building"/>
    <s v="Charges for Services"/>
    <s v="Building Permit Fees"/>
    <n v="0"/>
    <n v="0"/>
    <n v="0"/>
    <n v="57160"/>
    <n v="57160"/>
    <n v="57160"/>
    <n v="11416"/>
    <n v="15955"/>
    <n v="15221.333333333332"/>
    <n v="17028"/>
    <n v="1806.6666666666679"/>
    <n v="45000"/>
    <n v="45000"/>
    <n v="45000"/>
    <m/>
  </r>
  <r>
    <x v="296"/>
    <n v="220"/>
    <n v="335"/>
    <n v="4358"/>
    <x v="3"/>
    <x v="1"/>
    <x v="18"/>
    <s v="Revenue"/>
    <s v="Licenses &amp; Permits"/>
    <s v="220-335-4358"/>
    <s v="Business-type Activities"/>
    <s v="Building"/>
    <s v="Charges for Services"/>
    <s v="Electrical Permit Fees"/>
    <n v="0"/>
    <n v="0"/>
    <n v="0"/>
    <n v="9472"/>
    <n v="9472"/>
    <n v="9472"/>
    <n v="2210"/>
    <n v="2546"/>
    <n v="2946.6666666666665"/>
    <n v="2718"/>
    <n v="-228.66666666666652"/>
    <n v="5250"/>
    <n v="5250"/>
    <n v="5250"/>
    <m/>
  </r>
  <r>
    <x v="297"/>
    <n v="220"/>
    <n v="370"/>
    <n v="4849"/>
    <x v="3"/>
    <x v="1"/>
    <x v="24"/>
    <s v="Revenue"/>
    <s v="Other Revenue"/>
    <s v="220-370-4849"/>
    <s v="General Revenues"/>
    <s v="Gain (Loss) Assets"/>
    <s v="General Business"/>
    <s v="Capital Asset Disposal"/>
    <n v="0"/>
    <n v="0"/>
    <n v="0"/>
    <n v="0"/>
    <n v="0"/>
    <n v="0"/>
    <n v="0"/>
    <n v="0"/>
    <n v="0"/>
    <n v="0"/>
    <n v="0"/>
    <n v="0"/>
    <n v="0"/>
    <n v="0"/>
    <m/>
  </r>
  <r>
    <x v="298"/>
    <n v="220"/>
    <n v="385"/>
    <n v="4895"/>
    <x v="3"/>
    <x v="1"/>
    <x v="26"/>
    <s v="Revenue"/>
    <s v="Miscellaneous Revenue"/>
    <s v="220-385-4895"/>
    <s v="General Revenues"/>
    <s v="Miscellaneous"/>
    <s v="General Business"/>
    <s v="Miscellaneous Revenue"/>
    <n v="0"/>
    <n v="0"/>
    <n v="0"/>
    <n v="100"/>
    <n v="100"/>
    <n v="100"/>
    <n v="19"/>
    <n v="19"/>
    <n v="25.333333333333332"/>
    <n v="21"/>
    <n v="-4.3333333333333321"/>
    <n v="100"/>
    <n v="0"/>
    <n v="0"/>
    <m/>
  </r>
  <r>
    <x v="299"/>
    <n v="220"/>
    <n v="390"/>
    <n v="4910"/>
    <x v="3"/>
    <x v="1"/>
    <x v="27"/>
    <s v="Revenue"/>
    <s v="Transfers In"/>
    <s v="220-390-4910"/>
    <s v="General Revenues"/>
    <s v="Transfers"/>
    <s v="General Business"/>
    <s v="Transfer from General Fund"/>
    <n v="0"/>
    <n v="0"/>
    <n v="0"/>
    <n v="37200"/>
    <n v="37200"/>
    <n v="37200"/>
    <n v="37200"/>
    <n v="37200"/>
    <n v="49600"/>
    <n v="39702"/>
    <n v="-9898"/>
    <n v="37200"/>
    <n v="0"/>
    <n v="0"/>
    <m/>
  </r>
  <r>
    <x v="300"/>
    <n v="220"/>
    <n v="490"/>
    <n v="5110"/>
    <x v="4"/>
    <x v="1"/>
    <x v="38"/>
    <s v="Personal Services"/>
    <s v="Wages"/>
    <s v="220-490-5110"/>
    <s v="Business-type Activities"/>
    <s v="Building"/>
    <s v="Expenses"/>
    <s v="City Administrator"/>
    <n v="0"/>
    <n v="0"/>
    <n v="0"/>
    <n v="0"/>
    <n v="0"/>
    <n v="0"/>
    <n v="0"/>
    <n v="0"/>
    <n v="0"/>
    <n v="0"/>
    <n v="0"/>
    <n v="0"/>
    <n v="0"/>
    <n v="0"/>
    <m/>
  </r>
  <r>
    <x v="301"/>
    <n v="220"/>
    <n v="490"/>
    <n v="5114"/>
    <x v="4"/>
    <x v="1"/>
    <x v="38"/>
    <s v="Personal Services"/>
    <s v="Wages"/>
    <s v="220-490-5114"/>
    <s v="Business-type Activities"/>
    <s v="Building"/>
    <s v="Expenses"/>
    <s v="City Clerk"/>
    <n v="0"/>
    <n v="0"/>
    <n v="0"/>
    <n v="2775"/>
    <n v="2775"/>
    <n v="2775"/>
    <n v="2086"/>
    <n v="2549"/>
    <n v="2781.333333333333"/>
    <n v="2721"/>
    <n v="-60.33333333333303"/>
    <n v="2914"/>
    <n v="2914"/>
    <n v="2914"/>
    <m/>
  </r>
  <r>
    <x v="302"/>
    <n v="220"/>
    <n v="490"/>
    <n v="5220"/>
    <x v="4"/>
    <x v="1"/>
    <x v="38"/>
    <s v="Personal Services"/>
    <s v="Other Wages"/>
    <s v="220-490-5220"/>
    <s v="Business-type Activities"/>
    <s v="Building"/>
    <s v="Expenses"/>
    <s v="Overtime"/>
    <n v="0"/>
    <n v="0"/>
    <n v="0"/>
    <n v="40"/>
    <n v="40"/>
    <n v="40"/>
    <n v="15"/>
    <n v="15"/>
    <n v="20"/>
    <n v="17"/>
    <n v="-3"/>
    <n v="42"/>
    <n v="42"/>
    <n v="42"/>
    <m/>
  </r>
  <r>
    <x v="303"/>
    <n v="220"/>
    <n v="490"/>
    <n v="5315"/>
    <x v="4"/>
    <x v="1"/>
    <x v="38"/>
    <s v="Personal Services"/>
    <s v="Payroll Taxes"/>
    <s v="220-490-5315"/>
    <s v="Business-type Activities"/>
    <s v="Building"/>
    <s v="Expenses"/>
    <s v="Social Security/Medicare"/>
    <n v="0"/>
    <n v="0"/>
    <n v="0"/>
    <n v="215"/>
    <n v="215"/>
    <n v="215"/>
    <n v="161"/>
    <n v="196"/>
    <n v="214.66666666666666"/>
    <n v="210"/>
    <n v="-4.6666666666666572"/>
    <n v="226"/>
    <n v="226"/>
    <n v="226"/>
    <m/>
  </r>
  <r>
    <x v="304"/>
    <n v="220"/>
    <n v="490"/>
    <n v="5320"/>
    <x v="4"/>
    <x v="1"/>
    <x v="38"/>
    <s v="Personal Services"/>
    <s v="Payroll Taxes"/>
    <s v="220-490-5320"/>
    <s v="Business-type Activities"/>
    <s v="Building"/>
    <s v="Expenses"/>
    <s v="Worker's Comp"/>
    <n v="0"/>
    <n v="0"/>
    <n v="0"/>
    <n v="50"/>
    <n v="50"/>
    <n v="50"/>
    <n v="81"/>
    <n v="81"/>
    <n v="108"/>
    <n v="87"/>
    <n v="-21"/>
    <n v="12"/>
    <n v="54"/>
    <n v="54"/>
    <m/>
  </r>
  <r>
    <x v="305"/>
    <n v="220"/>
    <n v="490"/>
    <n v="5350"/>
    <x v="4"/>
    <x v="1"/>
    <x v="38"/>
    <s v="Personal Services"/>
    <s v="Payroll Taxes"/>
    <s v="220-490-5350"/>
    <s v="Business-type Activities"/>
    <s v="Building"/>
    <s v="Expenses"/>
    <s v="Unemployment"/>
    <n v="0"/>
    <n v="0"/>
    <n v="0"/>
    <n v="250"/>
    <n v="250"/>
    <n v="250"/>
    <n v="0"/>
    <n v="0"/>
    <n v="0"/>
    <n v="0"/>
    <n v="0"/>
    <n v="198"/>
    <n v="240"/>
    <n v="240"/>
    <m/>
  </r>
  <r>
    <x v="306"/>
    <n v="220"/>
    <n v="490"/>
    <n v="5410"/>
    <x v="4"/>
    <x v="1"/>
    <x v="38"/>
    <s v="Personal Services"/>
    <s v="Benefits"/>
    <s v="220-490-5410"/>
    <s v="Business-type Activities"/>
    <s v="Building"/>
    <s v="Expenses"/>
    <s v="Health Insurance"/>
    <n v="0"/>
    <n v="0"/>
    <n v="0"/>
    <n v="791"/>
    <n v="791"/>
    <n v="791"/>
    <n v="738"/>
    <n v="875"/>
    <n v="984"/>
    <n v="934"/>
    <n v="-50"/>
    <n v="780"/>
    <n v="984"/>
    <n v="984"/>
    <m/>
  </r>
  <r>
    <x v="307"/>
    <n v="220"/>
    <n v="490"/>
    <n v="5450"/>
    <x v="4"/>
    <x v="1"/>
    <x v="38"/>
    <s v="Personal Services"/>
    <s v="Benefits"/>
    <s v="220-490-5450"/>
    <s v="Business-type Activities"/>
    <s v="Building"/>
    <s v="Expenses"/>
    <s v="Public Employees Retirement"/>
    <n v="0"/>
    <n v="0"/>
    <n v="0"/>
    <n v="525"/>
    <n v="525"/>
    <n v="525"/>
    <n v="362"/>
    <n v="442"/>
    <n v="482.66666666666663"/>
    <n v="472"/>
    <n v="-10.666666666666629"/>
    <n v="580"/>
    <n v="580"/>
    <n v="580"/>
    <m/>
  </r>
  <r>
    <x v="308"/>
    <n v="220"/>
    <n v="490"/>
    <n v="6110"/>
    <x v="4"/>
    <x v="1"/>
    <x v="38"/>
    <s v="Materials &amp; Services"/>
    <s v="Contract Services"/>
    <s v="220-490-6110"/>
    <s v="Business-type Activities"/>
    <s v="Building"/>
    <s v="Expenses"/>
    <s v="Auditing"/>
    <n v="0"/>
    <n v="0"/>
    <n v="0"/>
    <n v="500"/>
    <n v="500"/>
    <n v="500"/>
    <n v="0"/>
    <n v="0"/>
    <n v="0"/>
    <n v="0"/>
    <n v="0"/>
    <n v="500"/>
    <n v="500"/>
    <n v="500"/>
    <m/>
  </r>
  <r>
    <x v="309"/>
    <n v="220"/>
    <n v="490"/>
    <n v="6112"/>
    <x v="4"/>
    <x v="1"/>
    <x v="38"/>
    <s v="Materials &amp; Services"/>
    <s v="Contract Services"/>
    <s v="220-490-6112"/>
    <s v="Business-type Activities"/>
    <s v="Building"/>
    <s v="Expenses"/>
    <s v="Legal Services"/>
    <n v="0"/>
    <n v="0"/>
    <n v="0"/>
    <n v="500"/>
    <n v="500"/>
    <n v="500"/>
    <n v="0"/>
    <n v="0"/>
    <n v="0"/>
    <n v="0"/>
    <n v="0"/>
    <n v="500"/>
    <n v="500"/>
    <n v="500"/>
    <m/>
  </r>
  <r>
    <x v="310"/>
    <n v="220"/>
    <n v="490"/>
    <n v="6122"/>
    <x v="4"/>
    <x v="1"/>
    <x v="38"/>
    <s v="Materials &amp; Services"/>
    <s v="Contract Services"/>
    <s v="220-490-6122"/>
    <s v="Business-type Activities"/>
    <s v="Building"/>
    <s v="Expenses"/>
    <s v="IT Services"/>
    <n v="0"/>
    <n v="0"/>
    <n v="0"/>
    <n v="2400"/>
    <n v="2400"/>
    <n v="2400"/>
    <n v="272"/>
    <n v="316"/>
    <n v="362.66666666666663"/>
    <n v="338"/>
    <n v="-24.666666666666629"/>
    <n v="2400"/>
    <n v="2400"/>
    <n v="2400"/>
    <m/>
  </r>
  <r>
    <x v="311"/>
    <n v="220"/>
    <n v="490"/>
    <n v="6128"/>
    <x v="4"/>
    <x v="1"/>
    <x v="38"/>
    <s v="Materials &amp; Services"/>
    <s v="Contract Services"/>
    <s v="220-490-6128"/>
    <s v="Business-type Activities"/>
    <s v="Building"/>
    <s v="Expenses"/>
    <s v="Other Contract Services"/>
    <n v="0"/>
    <n v="0"/>
    <n v="0"/>
    <n v="500"/>
    <n v="500"/>
    <n v="500"/>
    <n v="0"/>
    <n v="0"/>
    <n v="0"/>
    <n v="0"/>
    <n v="0"/>
    <n v="500"/>
    <n v="0"/>
    <n v="0"/>
    <m/>
  </r>
  <r>
    <x v="312"/>
    <n v="220"/>
    <n v="490"/>
    <n v="6150"/>
    <x v="4"/>
    <x v="1"/>
    <x v="38"/>
    <s v="Materials &amp; Services"/>
    <s v="Contract Services"/>
    <s v="220-490-6150"/>
    <s v="Business-type Activities"/>
    <s v="Building"/>
    <s v="Expenses"/>
    <s v="Building Inspection Services"/>
    <n v="0"/>
    <n v="0"/>
    <n v="0"/>
    <n v="45470"/>
    <n v="45470"/>
    <n v="45470"/>
    <n v="12396"/>
    <n v="15952"/>
    <n v="25000"/>
    <n v="17025"/>
    <n v="-7975"/>
    <n v="45470"/>
    <n v="22500"/>
    <n v="22500"/>
    <m/>
  </r>
  <r>
    <x v="313"/>
    <n v="220"/>
    <n v="490"/>
    <n v="6152"/>
    <x v="4"/>
    <x v="1"/>
    <x v="38"/>
    <s v="Materials &amp; Services"/>
    <s v="Contract Services"/>
    <s v="220-490-6152"/>
    <s v="Business-type Activities"/>
    <s v="Building"/>
    <s v="Expenses"/>
    <s v="Electrical Inspection Services"/>
    <n v="0"/>
    <n v="0"/>
    <n v="0"/>
    <n v="8803"/>
    <n v="8803"/>
    <n v="8803"/>
    <n v="1787"/>
    <n v="2234"/>
    <n v="2382.6666666666665"/>
    <n v="2385"/>
    <n v="2.3333333333334849"/>
    <n v="8803"/>
    <n v="2625"/>
    <n v="2625"/>
    <m/>
  </r>
  <r>
    <x v="314"/>
    <n v="220"/>
    <n v="490"/>
    <n v="6220"/>
    <x v="4"/>
    <x v="1"/>
    <x v="38"/>
    <s v="Materials &amp; Services"/>
    <s v="Office Expenses &amp; Supplies"/>
    <s v="220-490-6220"/>
    <s v="Business-type Activities"/>
    <s v="Building"/>
    <s v="Expenses"/>
    <s v="Publications, Printing &amp; Dues"/>
    <n v="0"/>
    <n v="0"/>
    <n v="0"/>
    <n v="125"/>
    <n v="125"/>
    <n v="125"/>
    <n v="0"/>
    <n v="0"/>
    <n v="0"/>
    <n v="0"/>
    <n v="0"/>
    <n v="125"/>
    <n v="0"/>
    <n v="0"/>
    <m/>
  </r>
  <r>
    <x v="315"/>
    <n v="220"/>
    <n v="490"/>
    <n v="6226"/>
    <x v="4"/>
    <x v="1"/>
    <x v="38"/>
    <s v="Materials &amp; Services"/>
    <s v="Office Expenses &amp; Supplies"/>
    <s v="220-490-6226"/>
    <s v="Business-type Activities"/>
    <s v="Building"/>
    <s v="Expenses"/>
    <s v="Postage"/>
    <n v="0"/>
    <n v="0"/>
    <n v="0"/>
    <n v="75"/>
    <n v="75"/>
    <n v="75"/>
    <n v="20"/>
    <n v="25"/>
    <n v="26.666666666666664"/>
    <n v="27"/>
    <n v="0.3333333333333357"/>
    <n v="75"/>
    <n v="0"/>
    <n v="0"/>
    <m/>
  </r>
  <r>
    <x v="316"/>
    <n v="220"/>
    <n v="490"/>
    <n v="6230"/>
    <x v="4"/>
    <x v="1"/>
    <x v="38"/>
    <s v="Materials &amp; Services"/>
    <s v="Office Expenses &amp; Supplies"/>
    <s v="220-490-6230"/>
    <s v="Business-type Activities"/>
    <s v="Building"/>
    <s v="Expenses"/>
    <s v="Office Supplies/Equipment"/>
    <n v="0"/>
    <n v="0"/>
    <n v="0"/>
    <n v="150"/>
    <n v="150"/>
    <n v="150"/>
    <n v="0"/>
    <n v="0"/>
    <n v="0"/>
    <n v="0"/>
    <n v="0"/>
    <n v="150"/>
    <n v="0"/>
    <n v="0"/>
    <m/>
  </r>
  <r>
    <x v="317"/>
    <n v="220"/>
    <n v="490"/>
    <n v="6238"/>
    <x v="4"/>
    <x v="1"/>
    <x v="38"/>
    <s v="Materials &amp; Services"/>
    <s v="Office Expenses &amp; Supplies"/>
    <s v="220-490-6238"/>
    <s v="Business-type Activities"/>
    <s v="Building"/>
    <s v="Expenses"/>
    <s v="Bank Service Charges"/>
    <n v="0"/>
    <n v="0"/>
    <n v="0"/>
    <n v="125"/>
    <n v="125"/>
    <n v="125"/>
    <n v="0"/>
    <n v="0"/>
    <n v="0"/>
    <n v="0"/>
    <n v="0"/>
    <n v="125"/>
    <n v="125"/>
    <n v="125"/>
    <m/>
  </r>
  <r>
    <x v="318"/>
    <n v="220"/>
    <n v="490"/>
    <n v="6240"/>
    <x v="4"/>
    <x v="1"/>
    <x v="38"/>
    <s v="Materials &amp; Services"/>
    <s v="Office Expenses &amp; Supplies"/>
    <s v="220-490-6240"/>
    <s v="Business-type Activities"/>
    <s v="Building"/>
    <s v="Expenses"/>
    <s v="Travel &amp; Training"/>
    <n v="0"/>
    <n v="0"/>
    <n v="0"/>
    <n v="100"/>
    <n v="100"/>
    <n v="100"/>
    <n v="0"/>
    <n v="0"/>
    <n v="0"/>
    <n v="0"/>
    <n v="0"/>
    <n v="100"/>
    <n v="0"/>
    <n v="0"/>
    <m/>
  </r>
  <r>
    <x v="319"/>
    <n v="220"/>
    <n v="490"/>
    <n v="6290"/>
    <x v="4"/>
    <x v="1"/>
    <x v="38"/>
    <s v="Materials &amp; Services"/>
    <s v="Office Expenses &amp; Supplies"/>
    <s v="220-490-6290"/>
    <s v="Business-type Activities"/>
    <s v="Building"/>
    <s v="Expenses"/>
    <s v="Miscellaneous"/>
    <n v="0"/>
    <n v="0"/>
    <n v="0"/>
    <n v="100"/>
    <n v="100"/>
    <n v="100"/>
    <n v="0"/>
    <n v="0"/>
    <n v="0"/>
    <n v="0"/>
    <n v="0"/>
    <n v="100"/>
    <n v="100"/>
    <n v="100"/>
    <m/>
  </r>
  <r>
    <x v="320"/>
    <n v="220"/>
    <n v="490"/>
    <n v="6330"/>
    <x v="4"/>
    <x v="1"/>
    <x v="38"/>
    <s v="Materials &amp; Services"/>
    <s v="Maintenance &amp; Repairs"/>
    <s v="220-490-6330"/>
    <s v="Business-type Activities"/>
    <s v="Building"/>
    <s v="General Business"/>
    <s v="Other Repair &amp; Maintenance"/>
    <n v="0"/>
    <n v="0"/>
    <n v="0"/>
    <n v="200"/>
    <n v="200"/>
    <n v="200"/>
    <n v="0"/>
    <n v="0"/>
    <n v="0"/>
    <n v="0"/>
    <n v="0"/>
    <n v="200"/>
    <n v="0"/>
    <n v="0"/>
    <m/>
  </r>
  <r>
    <x v="321"/>
    <n v="220"/>
    <n v="490"/>
    <n v="6334"/>
    <x v="4"/>
    <x v="1"/>
    <x v="38"/>
    <s v="Materials &amp; Services"/>
    <s v="Maintenance &amp; Repairs"/>
    <s v="220-490-6334"/>
    <s v="Business-type Activities"/>
    <s v="Building"/>
    <s v="Expenses"/>
    <s v="Non-Capitalized Assets"/>
    <n v="0"/>
    <n v="0"/>
    <n v="0"/>
    <n v="500"/>
    <n v="500"/>
    <n v="500"/>
    <n v="0"/>
    <n v="0"/>
    <n v="0"/>
    <n v="0"/>
    <n v="0"/>
    <n v="500"/>
    <n v="0"/>
    <n v="0"/>
    <m/>
  </r>
  <r>
    <x v="322"/>
    <n v="220"/>
    <n v="490"/>
    <n v="6420"/>
    <x v="4"/>
    <x v="1"/>
    <x v="38"/>
    <s v="Materials &amp; Services"/>
    <s v="Utilities"/>
    <s v="220-490-6420"/>
    <s v="Business-type Activities"/>
    <s v="Building"/>
    <s v="Expenses"/>
    <s v="Water Services"/>
    <n v="0"/>
    <n v="0"/>
    <n v="0"/>
    <n v="175"/>
    <n v="175"/>
    <n v="175"/>
    <n v="33"/>
    <n v="36"/>
    <n v="44"/>
    <n v="39"/>
    <n v="-5"/>
    <n v="175"/>
    <n v="175"/>
    <n v="175"/>
    <m/>
  </r>
  <r>
    <x v="323"/>
    <n v="220"/>
    <n v="490"/>
    <n v="6425"/>
    <x v="4"/>
    <x v="1"/>
    <x v="38"/>
    <s v="Materials &amp; Services"/>
    <s v="Utilities"/>
    <s v="220-490-6425"/>
    <s v="Business-type Activities"/>
    <s v="Building"/>
    <s v="Expenses"/>
    <s v="Sewer Services"/>
    <n v="0"/>
    <n v="0"/>
    <n v="0"/>
    <n v="125"/>
    <n v="125"/>
    <n v="125"/>
    <n v="62"/>
    <n v="68"/>
    <n v="82.666666666666657"/>
    <n v="73"/>
    <n v="-9.6666666666666572"/>
    <n v="125"/>
    <n v="125"/>
    <n v="125"/>
    <m/>
  </r>
  <r>
    <x v="324"/>
    <n v="220"/>
    <n v="490"/>
    <n v="6430"/>
    <x v="4"/>
    <x v="1"/>
    <x v="38"/>
    <s v="Materials &amp; Services"/>
    <s v="Utilities"/>
    <s v="220-490-6430"/>
    <s v="Business-type Activities"/>
    <s v="Building"/>
    <s v="Expenses"/>
    <s v="Electricity Services"/>
    <n v="0"/>
    <n v="0"/>
    <n v="0"/>
    <n v="225"/>
    <n v="225"/>
    <n v="225"/>
    <n v="154"/>
    <n v="190"/>
    <n v="205.33333333333331"/>
    <n v="203"/>
    <n v="-2.3333333333333144"/>
    <n v="225"/>
    <n v="225"/>
    <n v="225"/>
    <m/>
  </r>
  <r>
    <x v="325"/>
    <n v="220"/>
    <n v="490"/>
    <n v="6435"/>
    <x v="4"/>
    <x v="1"/>
    <x v="38"/>
    <s v="Materials &amp; Services"/>
    <s v="Utilities"/>
    <s v="220-490-6435"/>
    <s v="Business-type Activities"/>
    <s v="Building"/>
    <s v="Expenses"/>
    <s v="Internet Services"/>
    <n v="0"/>
    <n v="0"/>
    <n v="0"/>
    <n v="95"/>
    <n v="95"/>
    <n v="95"/>
    <n v="166"/>
    <n v="203"/>
    <n v="221.33333333333331"/>
    <n v="217"/>
    <n v="-4.3333333333333144"/>
    <n v="148"/>
    <n v="148"/>
    <n v="148"/>
    <m/>
  </r>
  <r>
    <x v="326"/>
    <n v="220"/>
    <n v="490"/>
    <n v="6440"/>
    <x v="4"/>
    <x v="1"/>
    <x v="38"/>
    <s v="Materials &amp; Services"/>
    <s v="Utilities"/>
    <s v="220-490-6440"/>
    <s v="Business-type Activities"/>
    <s v="Building"/>
    <s v="Expenses"/>
    <s v="Telephone Services"/>
    <n v="0"/>
    <n v="0"/>
    <n v="0"/>
    <n v="225"/>
    <n v="225"/>
    <n v="225"/>
    <n v="143"/>
    <n v="179"/>
    <n v="190.66666666666666"/>
    <n v="192"/>
    <n v="1.3333333333333428"/>
    <n v="225"/>
    <n v="225"/>
    <n v="225"/>
    <m/>
  </r>
  <r>
    <x v="327"/>
    <n v="220"/>
    <n v="490"/>
    <n v="6445"/>
    <x v="4"/>
    <x v="1"/>
    <x v="38"/>
    <s v="Materials &amp; Services"/>
    <s v="Utilities"/>
    <s v="220-490-6445"/>
    <s v="Business-type Activities"/>
    <s v="Building"/>
    <s v="Expenses"/>
    <s v="Refuse Services"/>
    <n v="0"/>
    <n v="0"/>
    <n v="0"/>
    <n v="50"/>
    <n v="50"/>
    <n v="50"/>
    <n v="0"/>
    <n v="0"/>
    <n v="0"/>
    <n v="0"/>
    <n v="0"/>
    <n v="50"/>
    <n v="50"/>
    <n v="50"/>
    <m/>
  </r>
  <r>
    <x v="328"/>
    <n v="220"/>
    <n v="490"/>
    <n v="6524"/>
    <x v="4"/>
    <x v="1"/>
    <x v="38"/>
    <s v="Materials &amp; Services"/>
    <s v="Other Expenses"/>
    <s v="220-490-6524"/>
    <s v="Business-type Activities"/>
    <s v="Building"/>
    <s v="Expenses"/>
    <s v="Building State Surcharge"/>
    <n v="0"/>
    <n v="0"/>
    <n v="0"/>
    <n v="11432"/>
    <n v="11432"/>
    <n v="11432"/>
    <n v="1640"/>
    <n v="1932"/>
    <n v="2186.6666666666665"/>
    <n v="2062"/>
    <n v="-124.66666666666652"/>
    <n v="5850"/>
    <n v="5850"/>
    <n v="5850"/>
    <m/>
  </r>
  <r>
    <x v="329"/>
    <n v="220"/>
    <n v="490"/>
    <n v="6525"/>
    <x v="4"/>
    <x v="1"/>
    <x v="38"/>
    <s v="Materials &amp; Services"/>
    <s v="Other Expenses"/>
    <s v="220-490-6525"/>
    <s v="Business-type Activities"/>
    <s v="Building"/>
    <s v="Expenses"/>
    <s v="Electrical State Surcharge"/>
    <n v="0"/>
    <n v="0"/>
    <n v="0"/>
    <n v="1894"/>
    <n v="1894"/>
    <n v="1894"/>
    <n v="393"/>
    <n v="468"/>
    <n v="524"/>
    <n v="500"/>
    <n v="-24"/>
    <n v="683"/>
    <n v="683"/>
    <n v="683"/>
    <m/>
  </r>
  <r>
    <x v="330"/>
    <n v="220"/>
    <n v="700"/>
    <n v="8320"/>
    <x v="4"/>
    <x v="1"/>
    <x v="39"/>
    <s v="Capital Outlay"/>
    <s v="Software &amp; Technology"/>
    <s v="220-700-8320"/>
    <s v="Business-type Activities"/>
    <s v="Building"/>
    <s v="None"/>
    <s v="Software"/>
    <n v="0"/>
    <n v="0"/>
    <n v="0"/>
    <n v="8525"/>
    <n v="8525"/>
    <n v="8525"/>
    <n v="0"/>
    <n v="0"/>
    <n v="0"/>
    <n v="0"/>
    <n v="0"/>
    <n v="8525"/>
    <n v="0"/>
    <n v="0"/>
    <m/>
  </r>
  <r>
    <x v="331"/>
    <n v="220"/>
    <n v="700"/>
    <n v="8335"/>
    <x v="4"/>
    <x v="1"/>
    <x v="39"/>
    <s v="Capital Outlay"/>
    <s v="Equipment &amp; Furnishings"/>
    <s v="220-700-8335"/>
    <s v="Business-type Activities"/>
    <s v="Building"/>
    <s v="None"/>
    <s v="Equipment &amp; Furnishings"/>
    <n v="0"/>
    <n v="0"/>
    <n v="0"/>
    <n v="0"/>
    <n v="0"/>
    <n v="0"/>
    <n v="0"/>
    <n v="0"/>
    <n v="0"/>
    <n v="0"/>
    <n v="0"/>
    <n v="0"/>
    <n v="0"/>
    <n v="0"/>
    <m/>
  </r>
  <r>
    <x v="332"/>
    <n v="220"/>
    <n v="900"/>
    <n v="9590"/>
    <x v="4"/>
    <x v="1"/>
    <x v="37"/>
    <s v="Contingencies"/>
    <s v="Contingencies"/>
    <s v="220-900-9590"/>
    <s v="Business-type Activities"/>
    <s v="Building"/>
    <s v="None"/>
    <s v="Contingency"/>
    <n v="0"/>
    <n v="0"/>
    <n v="0"/>
    <n v="17142"/>
    <n v="17142"/>
    <n v="17142"/>
    <n v="0"/>
    <n v="0"/>
    <n v="0"/>
    <n v="0"/>
    <n v="0"/>
    <n v="17142"/>
    <n v="7959"/>
    <n v="7959"/>
    <s v="Budgeted at 10% of personnel and operations costs per Res. 644."/>
  </r>
  <r>
    <x v="333"/>
    <n v="220"/>
    <n v="900"/>
    <n v="9893"/>
    <x v="4"/>
    <x v="1"/>
    <x v="37"/>
    <s v="Reserves &amp; Ending Balances"/>
    <s v="Reserves"/>
    <s v="220-900-9893"/>
    <s v="Business-type Activities"/>
    <s v="Building"/>
    <s v="None"/>
    <s v="Reserved for future use - Bldg"/>
    <n v="0"/>
    <n v="0"/>
    <n v="0"/>
    <n v="0"/>
    <n v="0"/>
    <n v="0"/>
    <n v="0"/>
    <n v="0"/>
    <n v="0"/>
    <n v="0"/>
    <n v="0"/>
    <n v="0"/>
    <n v="0"/>
    <n v="0"/>
    <m/>
  </r>
  <r>
    <x v="334"/>
    <n v="220"/>
    <n v="900"/>
    <n v="9899"/>
    <x v="4"/>
    <x v="1"/>
    <x v="37"/>
    <s v="Reserves &amp; Ending Balances"/>
    <s v="Ending Balance"/>
    <s v="220-900-9899"/>
    <s v="Governmental Activities"/>
    <s v="None"/>
    <s v="None"/>
    <s v="Unappropriated Ending Balance"/>
    <n v="0"/>
    <n v="0"/>
    <n v="0"/>
    <n v="0"/>
    <n v="0"/>
    <n v="0"/>
    <n v="0"/>
    <n v="0"/>
    <n v="31984"/>
    <n v="0"/>
    <n v="-31984"/>
    <n v="0"/>
    <n v="20875"/>
    <n v="20875"/>
    <m/>
  </r>
  <r>
    <x v="335"/>
    <n v="230"/>
    <n v="1110"/>
    <m/>
    <x v="0"/>
    <x v="2"/>
    <x v="0"/>
    <s v="Current Assets"/>
    <s v="Cash"/>
    <s v="230-1110"/>
    <s v="Business-type Activities"/>
    <s v="None"/>
    <s v="None"/>
    <s v="ALLOCATED CASH"/>
    <n v="162830"/>
    <n v="87256"/>
    <n v="59826"/>
    <n v="0"/>
    <n v="0"/>
    <n v="0"/>
    <n v="140606"/>
    <n v="76881"/>
    <n v="140606"/>
    <n v="0"/>
    <n v="-140606"/>
    <n v="140606"/>
    <n v="140606"/>
    <n v="140606"/>
    <m/>
  </r>
  <r>
    <x v="336"/>
    <n v="230"/>
    <n v="1115"/>
    <m/>
    <x v="0"/>
    <x v="2"/>
    <x v="0"/>
    <s v="Current Assets"/>
    <s v="Cash"/>
    <s v="230-1115"/>
    <s v="Business-type Activities"/>
    <s v="None"/>
    <s v="None"/>
    <s v="Cash in Bank - LGIP"/>
    <n v="8839"/>
    <n v="87071"/>
    <n v="88991"/>
    <n v="0"/>
    <n v="0"/>
    <n v="0"/>
    <n v="329"/>
    <n v="329"/>
    <n v="329"/>
    <n v="0"/>
    <n v="-329"/>
    <n v="329"/>
    <n v="329"/>
    <n v="329"/>
    <m/>
  </r>
  <r>
    <x v="337"/>
    <n v="230"/>
    <n v="1250"/>
    <m/>
    <x v="0"/>
    <x v="2"/>
    <x v="1"/>
    <s v="Current Assets"/>
    <s v="Other Current Assets"/>
    <s v="230-1250"/>
    <s v="Business-type Activities"/>
    <s v="None"/>
    <s v="None"/>
    <s v="Due from Other Funds"/>
    <n v="0"/>
    <n v="0"/>
    <n v="0"/>
    <n v="0"/>
    <n v="0"/>
    <n v="0"/>
    <n v="0"/>
    <n v="0"/>
    <n v="0"/>
    <n v="0"/>
    <n v="0"/>
    <n v="0"/>
    <n v="0"/>
    <n v="0"/>
    <m/>
  </r>
  <r>
    <x v="338"/>
    <n v="230"/>
    <n v="1510"/>
    <m/>
    <x v="0"/>
    <x v="2"/>
    <x v="2"/>
    <s v="Current Assets"/>
    <s v="Accounts Receivable"/>
    <s v="230-1510"/>
    <s v="Business-type Activities"/>
    <s v="None"/>
    <s v="None"/>
    <s v="Accounts Receivable"/>
    <n v="0"/>
    <n v="0"/>
    <n v="0"/>
    <n v="0"/>
    <n v="0"/>
    <n v="0"/>
    <n v="23718"/>
    <n v="31654"/>
    <n v="23718"/>
    <n v="0"/>
    <n v="-23718"/>
    <n v="24205"/>
    <n v="24205"/>
    <n v="24205"/>
    <m/>
  </r>
  <r>
    <x v="339"/>
    <n v="230"/>
    <n v="1530"/>
    <m/>
    <x v="0"/>
    <x v="2"/>
    <x v="2"/>
    <s v="Current Assets"/>
    <s v="Accounts Receivable"/>
    <s v="230-1530"/>
    <s v="Business-type Activities"/>
    <s v="None"/>
    <s v="None"/>
    <s v="Grants Receivable"/>
    <n v="0"/>
    <n v="0"/>
    <n v="0"/>
    <n v="0"/>
    <n v="0"/>
    <n v="0"/>
    <n v="0"/>
    <n v="0"/>
    <n v="0"/>
    <n v="0"/>
    <n v="0"/>
    <n v="0"/>
    <n v="0"/>
    <n v="0"/>
    <m/>
  </r>
  <r>
    <x v="340"/>
    <n v="230"/>
    <n v="1540"/>
    <m/>
    <x v="0"/>
    <x v="2"/>
    <x v="2"/>
    <s v="Current Assets"/>
    <s v="Accounts Receivable"/>
    <s v="230-1540"/>
    <s v="Business-type Activities"/>
    <s v="None"/>
    <s v="None"/>
    <s v="Loans Receivable"/>
    <n v="0"/>
    <n v="0"/>
    <n v="0"/>
    <n v="0"/>
    <n v="0"/>
    <n v="0"/>
    <n v="0"/>
    <n v="0"/>
    <n v="0"/>
    <n v="0"/>
    <n v="0"/>
    <n v="0"/>
    <n v="0"/>
    <n v="0"/>
    <m/>
  </r>
  <r>
    <x v="341"/>
    <n v="230"/>
    <n v="1620"/>
    <m/>
    <x v="0"/>
    <x v="2"/>
    <x v="3"/>
    <s v="Other Assets"/>
    <s v="Inventory"/>
    <s v="230-1620"/>
    <s v="Business-type Activities"/>
    <s v="None"/>
    <s v="None"/>
    <s v="Inventory"/>
    <n v="0"/>
    <n v="0"/>
    <n v="0"/>
    <n v="0"/>
    <n v="0"/>
    <n v="0"/>
    <n v="0"/>
    <n v="0"/>
    <n v="0"/>
    <n v="0"/>
    <n v="0"/>
    <n v="0"/>
    <n v="0"/>
    <n v="0"/>
    <m/>
  </r>
  <r>
    <x v="342"/>
    <n v="230"/>
    <n v="1710"/>
    <m/>
    <x v="0"/>
    <x v="2"/>
    <x v="4"/>
    <s v="Other Assets"/>
    <s v="Fixed Assets"/>
    <s v="230-1710"/>
    <s v="Business-type Activities"/>
    <s v="None"/>
    <s v="None"/>
    <s v="Land"/>
    <n v="0"/>
    <n v="81179"/>
    <n v="81179"/>
    <n v="0"/>
    <n v="0"/>
    <n v="0"/>
    <n v="81179"/>
    <n v="81179"/>
    <n v="81179"/>
    <n v="0"/>
    <n v="-81179"/>
    <n v="81179"/>
    <n v="81179"/>
    <n v="81179"/>
    <m/>
  </r>
  <r>
    <x v="343"/>
    <n v="230"/>
    <n v="1720"/>
    <m/>
    <x v="0"/>
    <x v="2"/>
    <x v="4"/>
    <s v="Other Assets"/>
    <s v="Fixed Assets"/>
    <s v="230-1720"/>
    <s v="Business-type Activities"/>
    <s v="None"/>
    <s v="None"/>
    <s v="Buildings &amp; Facilities"/>
    <n v="0"/>
    <n v="34291"/>
    <n v="35875"/>
    <n v="0"/>
    <n v="0"/>
    <n v="0"/>
    <n v="35875"/>
    <n v="35875"/>
    <n v="35875"/>
    <n v="0"/>
    <n v="-35875"/>
    <n v="35875"/>
    <n v="35875"/>
    <n v="35875"/>
    <m/>
  </r>
  <r>
    <x v="344"/>
    <n v="230"/>
    <n v="1730"/>
    <m/>
    <x v="0"/>
    <x v="2"/>
    <x v="4"/>
    <s v="Other Assets"/>
    <s v="Fixed Assets"/>
    <s v="230-1730"/>
    <s v="Business-type Activities"/>
    <s v="None"/>
    <s v="None"/>
    <s v="Equipment &amp; Furnishings"/>
    <n v="0"/>
    <n v="105274"/>
    <n v="113715"/>
    <n v="0"/>
    <n v="0"/>
    <n v="0"/>
    <n v="113715"/>
    <n v="113715"/>
    <n v="113715"/>
    <n v="0"/>
    <n v="-113715"/>
    <n v="113715"/>
    <n v="113715"/>
    <n v="113715"/>
    <m/>
  </r>
  <r>
    <x v="345"/>
    <n v="230"/>
    <n v="1740"/>
    <m/>
    <x v="0"/>
    <x v="2"/>
    <x v="4"/>
    <s v="Other Assets"/>
    <s v="Fixed Assets"/>
    <s v="230-1740"/>
    <s v="Business-type Activities"/>
    <s v="None"/>
    <s v="None"/>
    <s v="Vehicles &amp; Rolling Stock"/>
    <n v="0"/>
    <n v="34067"/>
    <n v="34067"/>
    <n v="0"/>
    <n v="0"/>
    <n v="0"/>
    <n v="34067"/>
    <n v="34067"/>
    <n v="34067"/>
    <n v="0"/>
    <n v="-34067"/>
    <n v="34067"/>
    <n v="34067"/>
    <n v="34067"/>
    <m/>
  </r>
  <r>
    <x v="346"/>
    <n v="230"/>
    <n v="1750"/>
    <m/>
    <x v="0"/>
    <x v="2"/>
    <x v="4"/>
    <s v="Other Assets"/>
    <s v="Fixed Assets"/>
    <s v="230-1750"/>
    <s v="Business-type Activities"/>
    <s v="None"/>
    <s v="None"/>
    <s v="Infrastructure"/>
    <n v="0"/>
    <n v="4238861"/>
    <n v="4238861"/>
    <n v="0"/>
    <n v="0"/>
    <n v="0"/>
    <n v="4238861"/>
    <n v="4238861"/>
    <n v="4238861"/>
    <n v="0"/>
    <n v="-4238861"/>
    <n v="4238861"/>
    <n v="4238861"/>
    <n v="4238861"/>
    <m/>
  </r>
  <r>
    <x v="347"/>
    <n v="230"/>
    <n v="1795"/>
    <m/>
    <x v="0"/>
    <x v="2"/>
    <x v="4"/>
    <s v="Other Assets"/>
    <s v="Fixed Assets"/>
    <s v="230-1795"/>
    <s v="Business-type Activities"/>
    <s v="None"/>
    <s v="None"/>
    <s v="Construction in Progress"/>
    <n v="0"/>
    <n v="0"/>
    <n v="5806"/>
    <n v="0"/>
    <n v="0"/>
    <n v="0"/>
    <n v="5806"/>
    <n v="5806"/>
    <n v="5806"/>
    <n v="0"/>
    <n v="-5806"/>
    <n v="5806"/>
    <n v="5806"/>
    <n v="5806"/>
    <m/>
  </r>
  <r>
    <x v="348"/>
    <n v="230"/>
    <n v="1820"/>
    <m/>
    <x v="0"/>
    <x v="2"/>
    <x v="5"/>
    <s v="Other Assets"/>
    <s v="Depreciation"/>
    <s v="230-1820"/>
    <s v="Business-type Activities"/>
    <s v="None"/>
    <s v="None"/>
    <s v="AD - Buildings &amp; Facilities"/>
    <n v="0"/>
    <n v="17892"/>
    <n v="18802"/>
    <n v="0"/>
    <n v="0"/>
    <n v="0"/>
    <n v="18802"/>
    <n v="18802"/>
    <n v="18802"/>
    <n v="0"/>
    <n v="-18802"/>
    <n v="18802"/>
    <n v="18802"/>
    <n v="18802"/>
    <m/>
  </r>
  <r>
    <x v="349"/>
    <n v="230"/>
    <n v="1830"/>
    <m/>
    <x v="0"/>
    <x v="2"/>
    <x v="5"/>
    <s v="Other Assets"/>
    <s v="Depreciation"/>
    <s v="230-1830"/>
    <s v="Business-type Activities"/>
    <s v="None"/>
    <s v="None"/>
    <s v="AD - Equipment &amp; Furnishings"/>
    <n v="0"/>
    <n v="71430"/>
    <n v="75490"/>
    <n v="0"/>
    <n v="0"/>
    <n v="0"/>
    <n v="75490"/>
    <n v="75490"/>
    <n v="75490"/>
    <n v="0"/>
    <n v="-75490"/>
    <n v="75490"/>
    <n v="75490"/>
    <n v="75490"/>
    <m/>
  </r>
  <r>
    <x v="350"/>
    <n v="230"/>
    <n v="1840"/>
    <m/>
    <x v="0"/>
    <x v="2"/>
    <x v="5"/>
    <s v="Other Assets"/>
    <s v="Depreciation"/>
    <s v="230-1840"/>
    <s v="Business-type Activities"/>
    <s v="None"/>
    <s v="None"/>
    <s v="AD - Vehicles &amp; Rolling Stock"/>
    <n v="0"/>
    <n v="13373"/>
    <n v="15551"/>
    <n v="0"/>
    <n v="0"/>
    <n v="0"/>
    <n v="15551"/>
    <n v="15551"/>
    <n v="15551"/>
    <n v="0"/>
    <n v="-15551"/>
    <n v="15551"/>
    <n v="15551"/>
    <n v="15551"/>
    <m/>
  </r>
  <r>
    <x v="351"/>
    <n v="230"/>
    <n v="1850"/>
    <m/>
    <x v="0"/>
    <x v="2"/>
    <x v="5"/>
    <s v="Other Assets"/>
    <s v="Depreciation"/>
    <s v="230-1850"/>
    <s v="Business-type Activities"/>
    <s v="None"/>
    <s v="None"/>
    <s v="AD - Infrastructure"/>
    <n v="0"/>
    <n v="2072930"/>
    <n v="2162944"/>
    <n v="0"/>
    <n v="0"/>
    <n v="0"/>
    <n v="2162944"/>
    <n v="2162944"/>
    <n v="2162944"/>
    <n v="0"/>
    <n v="-2162944"/>
    <n v="2162944"/>
    <n v="2162944"/>
    <n v="2162944"/>
    <m/>
  </r>
  <r>
    <x v="352"/>
    <n v="230"/>
    <n v="1950"/>
    <m/>
    <x v="0"/>
    <x v="2"/>
    <x v="1"/>
    <s v="Other Assets"/>
    <s v="Other Current Assets"/>
    <s v="230-1950"/>
    <s v="Business-type Activities"/>
    <s v="None"/>
    <s v="None"/>
    <s v="Deferred Outflows of Resources"/>
    <n v="0"/>
    <n v="0"/>
    <n v="0"/>
    <n v="0"/>
    <n v="0"/>
    <n v="0"/>
    <n v="0"/>
    <n v="0"/>
    <n v="0"/>
    <n v="0"/>
    <n v="0"/>
    <n v="0"/>
    <n v="0"/>
    <n v="0"/>
    <m/>
  </r>
  <r>
    <x v="353"/>
    <n v="230"/>
    <n v="2125"/>
    <m/>
    <x v="1"/>
    <x v="2"/>
    <x v="6"/>
    <s v="Current Liabilities"/>
    <s v="Accounts Payable"/>
    <s v="230-2125"/>
    <s v="Business-type Activities"/>
    <s v="Water"/>
    <s v="None"/>
    <s v="Accounts Payable"/>
    <n v="0"/>
    <n v="0"/>
    <n v="0"/>
    <n v="0"/>
    <n v="0"/>
    <n v="0"/>
    <n v="0"/>
    <n v="0"/>
    <n v="0"/>
    <n v="0"/>
    <n v="0"/>
    <n v="0"/>
    <n v="0"/>
    <n v="0"/>
    <m/>
  </r>
  <r>
    <x v="354"/>
    <n v="230"/>
    <n v="2205"/>
    <m/>
    <x v="1"/>
    <x v="2"/>
    <x v="7"/>
    <s v="Current Liabilities"/>
    <s v="Payroll Payable"/>
    <s v="230-2205"/>
    <s v="Business-type Activities"/>
    <s v="None"/>
    <s v="None"/>
    <s v="Wages Payable"/>
    <n v="0"/>
    <n v="0"/>
    <n v="0"/>
    <n v="0"/>
    <n v="0"/>
    <n v="0"/>
    <n v="3506"/>
    <n v="3584"/>
    <n v="3506"/>
    <n v="0"/>
    <n v="-3506"/>
    <n v="3676"/>
    <n v="3676"/>
    <n v="3676"/>
    <m/>
  </r>
  <r>
    <x v="355"/>
    <n v="230"/>
    <n v="2210"/>
    <m/>
    <x v="1"/>
    <x v="2"/>
    <x v="7"/>
    <s v="Current Liabilities"/>
    <s v="Payroll Payable"/>
    <s v="230-2210"/>
    <s v="Business-type Activities"/>
    <s v="None"/>
    <s v="None"/>
    <s v="Payroll Taxes Payable"/>
    <n v="0"/>
    <n v="0"/>
    <n v="0"/>
    <n v="0"/>
    <n v="0"/>
    <n v="0"/>
    <n v="1467"/>
    <n v="1503"/>
    <n v="1467"/>
    <n v="0"/>
    <n v="-1467"/>
    <n v="1559"/>
    <n v="1559"/>
    <n v="1559"/>
    <m/>
  </r>
  <r>
    <x v="356"/>
    <n v="230"/>
    <n v="2245"/>
    <m/>
    <x v="1"/>
    <x v="2"/>
    <x v="7"/>
    <s v="Current Liabilities"/>
    <s v="Payroll Payable"/>
    <s v="230-2245"/>
    <s v="Business-type Activities"/>
    <s v="None"/>
    <s v="None"/>
    <s v="Health Insurance Payable"/>
    <n v="0"/>
    <n v="0"/>
    <n v="0"/>
    <n v="0"/>
    <n v="0"/>
    <n v="0"/>
    <n v="2154"/>
    <n v="2154"/>
    <n v="2154"/>
    <n v="0"/>
    <n v="-2154"/>
    <n v="2154"/>
    <n v="2154"/>
    <n v="2154"/>
    <m/>
  </r>
  <r>
    <x v="357"/>
    <n v="230"/>
    <n v="2250"/>
    <m/>
    <x v="1"/>
    <x v="2"/>
    <x v="7"/>
    <s v="Current Liabilities"/>
    <s v="Payroll Payable"/>
    <s v="230-2250"/>
    <s v="Business-type Activities"/>
    <s v="None"/>
    <s v="None"/>
    <s v="Retirement Payable"/>
    <n v="0"/>
    <n v="0"/>
    <n v="0"/>
    <n v="0"/>
    <n v="0"/>
    <n v="0"/>
    <n v="926"/>
    <n v="953"/>
    <n v="926"/>
    <n v="0"/>
    <n v="-926"/>
    <n v="986"/>
    <n v="986"/>
    <n v="986"/>
    <m/>
  </r>
  <r>
    <x v="358"/>
    <n v="230"/>
    <n v="2255"/>
    <m/>
    <x v="1"/>
    <x v="2"/>
    <x v="7"/>
    <s v="Current Liabilities"/>
    <s v="Payroll Payable"/>
    <s v="230-2255"/>
    <s v="Business-type Activities"/>
    <s v="None"/>
    <s v="None"/>
    <s v="Deferred Comp Payable"/>
    <n v="0"/>
    <n v="0"/>
    <n v="0"/>
    <n v="0"/>
    <n v="0"/>
    <n v="0"/>
    <n v="128"/>
    <n v="128"/>
    <n v="128"/>
    <n v="0"/>
    <n v="-128"/>
    <n v="128"/>
    <n v="128"/>
    <n v="128"/>
    <m/>
  </r>
  <r>
    <x v="359"/>
    <n v="230"/>
    <n v="2450"/>
    <m/>
    <x v="1"/>
    <x v="2"/>
    <x v="8"/>
    <s v="Current Liabilities"/>
    <s v="Other Current Liabilities"/>
    <s v="230-2450"/>
    <s v="Business-type Activities"/>
    <s v="Water"/>
    <s v="None"/>
    <s v="Due to Other Funds"/>
    <n v="0"/>
    <n v="0"/>
    <n v="0"/>
    <n v="0"/>
    <n v="0"/>
    <n v="0"/>
    <n v="0"/>
    <n v="0"/>
    <n v="0"/>
    <n v="0"/>
    <n v="0"/>
    <n v="0"/>
    <n v="0"/>
    <n v="0"/>
    <m/>
  </r>
  <r>
    <x v="360"/>
    <n v="230"/>
    <n v="2520"/>
    <m/>
    <x v="1"/>
    <x v="2"/>
    <x v="8"/>
    <s v="Current Liabilities"/>
    <s v="Other Current Liabilities"/>
    <s v="230-2520"/>
    <s v="Business-type Activities"/>
    <s v="None"/>
    <s v="None"/>
    <s v="Utility Deposits"/>
    <n v="32560"/>
    <n v="34000"/>
    <n v="35860"/>
    <n v="0"/>
    <n v="0"/>
    <n v="0"/>
    <n v="37180"/>
    <n v="37360"/>
    <n v="37180"/>
    <n v="0"/>
    <n v="-37180"/>
    <n v="37180"/>
    <n v="37180"/>
    <n v="37180"/>
    <m/>
  </r>
  <r>
    <x v="361"/>
    <n v="230"/>
    <n v="2725"/>
    <m/>
    <x v="1"/>
    <x v="2"/>
    <x v="8"/>
    <s v="Current Liabilities"/>
    <s v="Other Current Liabilities"/>
    <s v="230-2725"/>
    <s v="Business-type Activities"/>
    <s v="None"/>
    <s v="None"/>
    <s v="Long Term Debt - Due in 1yr"/>
    <n v="0"/>
    <n v="0"/>
    <n v="37541"/>
    <n v="0"/>
    <n v="0"/>
    <n v="0"/>
    <n v="0"/>
    <n v="0"/>
    <n v="0"/>
    <n v="0"/>
    <n v="0"/>
    <n v="0"/>
    <n v="0"/>
    <n v="0"/>
    <m/>
  </r>
  <r>
    <x v="362"/>
    <n v="230"/>
    <n v="2750"/>
    <m/>
    <x v="1"/>
    <x v="2"/>
    <x v="9"/>
    <s v="Other Liabilities"/>
    <s v="Other Liabilities"/>
    <s v="230-2750"/>
    <s v="Business-type Activities"/>
    <s v="None"/>
    <s v="None"/>
    <s v="Long Term Debt"/>
    <n v="0"/>
    <n v="0"/>
    <n v="866468"/>
    <n v="0"/>
    <n v="0"/>
    <n v="0"/>
    <n v="904009"/>
    <n v="1051826"/>
    <n v="904009"/>
    <n v="0"/>
    <n v="-904009"/>
    <n v="904009"/>
    <n v="904009"/>
    <n v="904009"/>
    <m/>
  </r>
  <r>
    <x v="363"/>
    <n v="230"/>
    <n v="2950"/>
    <m/>
    <x v="1"/>
    <x v="2"/>
    <x v="9"/>
    <s v="Other Liabilities"/>
    <s v="Other Liabilities"/>
    <s v="230-2950"/>
    <s v="Business-type Activities"/>
    <s v="None"/>
    <s v="None"/>
    <s v="Deferred Inflows of Resources"/>
    <n v="0"/>
    <n v="0"/>
    <n v="0"/>
    <n v="0"/>
    <n v="0"/>
    <n v="0"/>
    <n v="0"/>
    <n v="0"/>
    <n v="0"/>
    <n v="0"/>
    <n v="0"/>
    <n v="0"/>
    <n v="0"/>
    <n v="0"/>
    <m/>
  </r>
  <r>
    <x v="364"/>
    <n v="230"/>
    <n v="3100"/>
    <m/>
    <x v="2"/>
    <x v="2"/>
    <x v="10"/>
    <s v="Beginning Balance"/>
    <s v="Beginning Balance"/>
    <s v="230-3100"/>
    <s v="Business-type Activities"/>
    <s v="None"/>
    <s v="None"/>
    <s v="Beginning Fund Balance"/>
    <n v="151833"/>
    <n v="139109"/>
    <n v="140328"/>
    <n v="140181"/>
    <n v="0"/>
    <n v="0"/>
    <n v="112957"/>
    <n v="112957"/>
    <n v="112957"/>
    <n v="0"/>
    <n v="-112957"/>
    <n v="112957"/>
    <n v="45555"/>
    <n v="45554"/>
    <m/>
  </r>
  <r>
    <x v="365"/>
    <n v="230"/>
    <n v="315"/>
    <n v="4125"/>
    <x v="3"/>
    <x v="2"/>
    <x v="12"/>
    <s v="Revenue"/>
    <s v="Investment Revenue"/>
    <s v="230-315-4125"/>
    <s v="General Revenues"/>
    <s v="Investment Earnings"/>
    <s v="General Business"/>
    <s v="Interest Earned"/>
    <n v="153"/>
    <n v="248"/>
    <n v="1978"/>
    <n v="2200"/>
    <n v="2200"/>
    <n v="2200"/>
    <n v="352"/>
    <n v="359"/>
    <n v="469.33333333333331"/>
    <n v="384"/>
    <n v="-85.333333333333314"/>
    <n v="2200"/>
    <n v="2200"/>
    <n v="2200"/>
    <m/>
  </r>
  <r>
    <x v="366"/>
    <n v="230"/>
    <n v="3250"/>
    <m/>
    <x v="2"/>
    <x v="2"/>
    <x v="14"/>
    <s v="Current Year Change"/>
    <s v="Current Year Change"/>
    <s v="230-3250"/>
    <s v="Business-type Activities"/>
    <s v="None"/>
    <s v="None"/>
    <s v="Current Year Change in Fund Ba"/>
    <n v="0"/>
    <n v="0"/>
    <n v="0"/>
    <n v="0"/>
    <n v="0"/>
    <n v="0"/>
    <n v="0"/>
    <n v="0"/>
    <n v="0"/>
    <n v="0"/>
    <n v="0"/>
    <n v="0"/>
    <n v="0"/>
    <n v="0"/>
    <m/>
  </r>
  <r>
    <x v="367"/>
    <n v="230"/>
    <n v="325"/>
    <n v="4151"/>
    <x v="3"/>
    <x v="2"/>
    <x v="15"/>
    <s v="Revenue"/>
    <s v="Grant Revenue"/>
    <s v="230-325-4151"/>
    <s v="Business-type Activities"/>
    <s v="Water"/>
    <s v="Capital Grants"/>
    <s v="Grant Revenue"/>
    <n v="0"/>
    <n v="0"/>
    <n v="0"/>
    <n v="90000"/>
    <n v="90000"/>
    <n v="90000"/>
    <n v="817"/>
    <n v="817"/>
    <n v="1089.3333333333333"/>
    <n v="872"/>
    <n v="-217.33333333333326"/>
    <n v="90000"/>
    <n v="120000"/>
    <n v="120000"/>
    <s v="$20,000 Business Oregon stormwater master plan; $100,000 from American Rescue Act for water infrastructure."/>
  </r>
  <r>
    <x v="368"/>
    <n v="230"/>
    <n v="325"/>
    <n v="4162"/>
    <x v="3"/>
    <x v="2"/>
    <x v="15"/>
    <s v="Revenue"/>
    <s v="Grant Revenue"/>
    <s v="230-325-4162"/>
    <s v="Business-type Activities"/>
    <s v="Water"/>
    <s v="Capital Grants"/>
    <s v="CDBG Grant"/>
    <n v="0"/>
    <n v="0"/>
    <n v="0"/>
    <n v="0"/>
    <n v="0"/>
    <n v="0"/>
    <n v="0"/>
    <n v="0"/>
    <n v="0"/>
    <n v="0"/>
    <n v="0"/>
    <n v="0"/>
    <n v="0"/>
    <n v="0"/>
    <m/>
  </r>
  <r>
    <x v="369"/>
    <n v="230"/>
    <n v="3275"/>
    <m/>
    <x v="2"/>
    <x v="2"/>
    <x v="14"/>
    <s v="Current Year Change"/>
    <s v="Current Year Change"/>
    <s v="230-3275"/>
    <s v="Business-type Activities"/>
    <s v="Water"/>
    <s v="None"/>
    <s v="GASB - Fixed Assets"/>
    <n v="0"/>
    <n v="2318047"/>
    <n v="2236716"/>
    <n v="0"/>
    <n v="0"/>
    <n v="0"/>
    <n v="2236716"/>
    <n v="2236716"/>
    <n v="2236716"/>
    <n v="0"/>
    <n v="-2236716"/>
    <n v="2236716"/>
    <n v="2236716"/>
    <n v="2236716"/>
    <m/>
  </r>
  <r>
    <x v="370"/>
    <n v="230"/>
    <n v="3277"/>
    <m/>
    <x v="2"/>
    <x v="2"/>
    <x v="14"/>
    <s v="Current Year Change"/>
    <s v="Current Year Change"/>
    <s v="230-3277"/>
    <s v="Business-type Activities"/>
    <s v="Water"/>
    <s v="None"/>
    <s v="GAAP - Long Term Debt"/>
    <n v="0"/>
    <n v="0"/>
    <n v="904009"/>
    <n v="0"/>
    <n v="0"/>
    <n v="0"/>
    <n v="904009"/>
    <n v="1051826"/>
    <n v="904009"/>
    <n v="0"/>
    <n v="-904009"/>
    <n v="904009"/>
    <n v="904009"/>
    <n v="904009"/>
    <m/>
  </r>
  <r>
    <x v="371"/>
    <n v="230"/>
    <n v="3300"/>
    <m/>
    <x v="2"/>
    <x v="2"/>
    <x v="16"/>
    <s v="Ending Balance"/>
    <s v="Ending Balance"/>
    <s v="230-3300"/>
    <s v="Business-type Activities"/>
    <s v="Water"/>
    <s v="None"/>
    <s v="Ending Fund Balance"/>
    <n v="0"/>
    <n v="0"/>
    <n v="0"/>
    <n v="0"/>
    <n v="0"/>
    <n v="0"/>
    <n v="0"/>
    <n v="0"/>
    <n v="0"/>
    <n v="0"/>
    <n v="0"/>
    <n v="0"/>
    <n v="0"/>
    <n v="0"/>
    <m/>
  </r>
  <r>
    <x v="372"/>
    <n v="230"/>
    <n v="335"/>
    <n v="4370"/>
    <x v="3"/>
    <x v="2"/>
    <x v="18"/>
    <s v="Revenue"/>
    <s v="Licenses &amp; Permits"/>
    <s v="230-335-4370"/>
    <s v="Business-type Activities"/>
    <s v="Water"/>
    <s v="Charges for Services"/>
    <s v="Water/Sewer Connection Permit"/>
    <n v="3715"/>
    <n v="4165"/>
    <n v="1250"/>
    <n v="5250"/>
    <n v="5250"/>
    <n v="5250"/>
    <n v="6250"/>
    <n v="6500"/>
    <n v="8333.3333333333321"/>
    <n v="6938"/>
    <n v="-1395.3333333333321"/>
    <n v="6250"/>
    <n v="2750"/>
    <n v="2750"/>
    <s v="SDC reimbursement for 10 new homes."/>
  </r>
  <r>
    <x v="373"/>
    <n v="230"/>
    <n v="340"/>
    <n v="4425"/>
    <x v="3"/>
    <x v="2"/>
    <x v="19"/>
    <s v="Revenue"/>
    <s v="Charges for Services"/>
    <s v="230-340-4425"/>
    <s v="Business-type Activities"/>
    <s v="Water"/>
    <s v="Charges for Services"/>
    <s v="Water/Sewer Sales"/>
    <n v="284832"/>
    <n v="300281"/>
    <n v="314970"/>
    <n v="350275"/>
    <n v="350275"/>
    <n v="350275"/>
    <n v="289757"/>
    <n v="344898"/>
    <n v="386342.66666666663"/>
    <n v="368093"/>
    <n v="-18249.666666666628"/>
    <n v="350275"/>
    <n v="364700"/>
    <n v="364700"/>
    <s v="Includes 3% increase."/>
  </r>
  <r>
    <x v="374"/>
    <n v="230"/>
    <n v="340"/>
    <n v="4426"/>
    <x v="3"/>
    <x v="2"/>
    <x v="19"/>
    <s v="Revenue"/>
    <s v="Charges for Services"/>
    <s v="230-340-4426"/>
    <s v="Business-type Activities"/>
    <s v="Water"/>
    <s v="Charges for Services"/>
    <s v="Bulk Water Sales"/>
    <n v="2744"/>
    <n v="566"/>
    <n v="0"/>
    <n v="500"/>
    <n v="500"/>
    <n v="500"/>
    <n v="437"/>
    <n v="477"/>
    <n v="582.66666666666663"/>
    <n v="510"/>
    <n v="-72.666666666666629"/>
    <n v="500"/>
    <n v="10000"/>
    <n v="10000"/>
    <s v="Due to new customer estimated to use 200,000 gallons per month."/>
  </r>
  <r>
    <x v="375"/>
    <n v="230"/>
    <n v="340"/>
    <n v="4430"/>
    <x v="3"/>
    <x v="2"/>
    <x v="19"/>
    <s v="Revenue"/>
    <s v="Charges for Services"/>
    <s v="230-340-4430"/>
    <s v="Business-type Activities"/>
    <s v="Water"/>
    <s v="Charges for Services"/>
    <s v="Water/Sewer Connection Fees"/>
    <n v="0"/>
    <n v="0"/>
    <n v="0"/>
    <n v="0"/>
    <n v="0"/>
    <n v="0"/>
    <n v="301"/>
    <n v="301"/>
    <n v="401.33333333333331"/>
    <n v="322"/>
    <n v="-79.333333333333314"/>
    <n v="301"/>
    <n v="0"/>
    <n v="0"/>
    <s v="Recommended reduction."/>
  </r>
  <r>
    <x v="376"/>
    <n v="230"/>
    <n v="340"/>
    <n v="4435"/>
    <x v="3"/>
    <x v="2"/>
    <x v="19"/>
    <s v="Revenue"/>
    <s v="Charges for Services"/>
    <s v="230-340-4435"/>
    <s v="Business-type Activities"/>
    <s v="Water"/>
    <s v="Charges for Services"/>
    <s v="Fire Hydrant Fee"/>
    <n v="3760"/>
    <n v="4136"/>
    <n v="3874"/>
    <n v="4750"/>
    <n v="4750"/>
    <n v="4750"/>
    <n v="3462"/>
    <n v="4150"/>
    <n v="4616"/>
    <n v="4430"/>
    <n v="-186"/>
    <n v="4750"/>
    <n v="4240"/>
    <n v="4240"/>
    <s v="28 fire hydrants - $12.64 per month fee with proposed 3% increase."/>
  </r>
  <r>
    <x v="377"/>
    <n v="230"/>
    <n v="340"/>
    <n v="4450"/>
    <x v="3"/>
    <x v="2"/>
    <x v="19"/>
    <s v="Revenue"/>
    <s v="Miscellaneous Revenue"/>
    <s v="230-340-4450"/>
    <s v="General Revenues"/>
    <s v="Miscellaneous"/>
    <s v="General Business"/>
    <s v="Water/Sewer Penalties"/>
    <n v="0"/>
    <n v="100"/>
    <n v="2194"/>
    <n v="3012"/>
    <n v="3012"/>
    <n v="3012"/>
    <n v="1755"/>
    <n v="2028"/>
    <n v="2340"/>
    <n v="2165"/>
    <n v="-175"/>
    <n v="3012"/>
    <n v="1500"/>
    <n v="1500"/>
    <m/>
  </r>
  <r>
    <x v="378"/>
    <n v="230"/>
    <n v="345"/>
    <n v="4531"/>
    <x v="3"/>
    <x v="2"/>
    <x v="20"/>
    <s v="Revenue"/>
    <s v="SDC Revenue"/>
    <s v="230-345-4531"/>
    <s v="Business-type Activities"/>
    <s v="Water"/>
    <s v="Charges for Services"/>
    <s v="Water Reimbursement SDC"/>
    <n v="6653"/>
    <n v="13410"/>
    <n v="7823"/>
    <n v="11175"/>
    <n v="11175"/>
    <n v="11175"/>
    <n v="2235"/>
    <n v="2980"/>
    <n v="2980"/>
    <n v="3181"/>
    <n v="201"/>
    <n v="11175"/>
    <n v="7450"/>
    <n v="7450"/>
    <s v="10 new homes at $745 per home."/>
  </r>
  <r>
    <x v="379"/>
    <n v="230"/>
    <n v="360"/>
    <n v="4210"/>
    <x v="3"/>
    <x v="2"/>
    <x v="22"/>
    <s v="Revenue"/>
    <s v="Loan Payments &amp; Proceeds"/>
    <s v="230-360-4210"/>
    <s v="General Revenues"/>
    <s v="Miscellaneous"/>
    <s v="General Business"/>
    <s v="Principal Payments Recieved"/>
    <n v="0"/>
    <n v="0"/>
    <n v="0"/>
    <n v="0"/>
    <n v="0"/>
    <n v="0"/>
    <n v="0"/>
    <n v="0"/>
    <n v="0"/>
    <n v="0"/>
    <n v="0"/>
    <n v="0"/>
    <n v="0"/>
    <n v="0"/>
    <m/>
  </r>
  <r>
    <x v="380"/>
    <n v="230"/>
    <n v="360"/>
    <n v="4220"/>
    <x v="3"/>
    <x v="2"/>
    <x v="22"/>
    <s v="Revenue"/>
    <s v="Loan Payments &amp; Proceeds"/>
    <s v="230-360-4220"/>
    <s v="General Revenues"/>
    <s v="Miscellaneous"/>
    <s v="General Business"/>
    <s v="Interim Financing Revenue"/>
    <n v="0"/>
    <n v="0"/>
    <n v="0"/>
    <n v="0"/>
    <n v="0"/>
    <n v="0"/>
    <n v="0"/>
    <n v="0"/>
    <n v="0"/>
    <n v="0"/>
    <n v="0"/>
    <n v="0"/>
    <n v="0"/>
    <n v="0"/>
    <m/>
  </r>
  <r>
    <x v="381"/>
    <n v="230"/>
    <n v="360"/>
    <n v="4225"/>
    <x v="3"/>
    <x v="2"/>
    <x v="22"/>
    <s v="Revenue"/>
    <s v="Loan Payments &amp; Proceeds"/>
    <s v="230-360-4225"/>
    <s v="General Revenues"/>
    <s v="Miscellaneous"/>
    <s v="General Business"/>
    <s v="Loan Proceeds"/>
    <n v="0"/>
    <n v="0"/>
    <n v="0"/>
    <n v="250000"/>
    <n v="250000"/>
    <n v="250000"/>
    <n v="185358"/>
    <n v="185358"/>
    <n v="185358"/>
    <n v="185358"/>
    <n v="0"/>
    <n v="0"/>
    <n v="0"/>
    <n v="0"/>
    <m/>
  </r>
  <r>
    <x v="382"/>
    <n v="230"/>
    <n v="365"/>
    <n v="4752"/>
    <x v="3"/>
    <x v="2"/>
    <x v="23"/>
    <s v="Revenue"/>
    <s v="Reimbursement Revenue"/>
    <s v="230-365-4752"/>
    <s v="General Revenues"/>
    <s v="Miscellaneous"/>
    <s v="General Business"/>
    <s v="Reimbursement Revenue"/>
    <n v="274"/>
    <n v="35"/>
    <n v="0"/>
    <n v="0"/>
    <n v="0"/>
    <n v="0"/>
    <n v="0"/>
    <n v="0"/>
    <n v="0"/>
    <n v="0"/>
    <n v="0"/>
    <n v="0"/>
    <n v="0"/>
    <n v="0"/>
    <m/>
  </r>
  <r>
    <x v="383"/>
    <n v="230"/>
    <n v="365"/>
    <n v="4790"/>
    <x v="3"/>
    <x v="2"/>
    <x v="23"/>
    <s v="Revenue"/>
    <s v="Reimbursement Revenue"/>
    <s v="230-365-4790"/>
    <s v="General Revenues"/>
    <s v="Miscellaneous"/>
    <s v="General Business"/>
    <s v="SVDP Project Reimbursement"/>
    <n v="0"/>
    <n v="0"/>
    <n v="0"/>
    <n v="0"/>
    <n v="0"/>
    <n v="0"/>
    <n v="0"/>
    <n v="0"/>
    <n v="0"/>
    <n v="0"/>
    <n v="0"/>
    <n v="0"/>
    <n v="0"/>
    <n v="0"/>
    <m/>
  </r>
  <r>
    <x v="384"/>
    <n v="230"/>
    <n v="370"/>
    <n v="4849"/>
    <x v="3"/>
    <x v="2"/>
    <x v="24"/>
    <s v="Revenue"/>
    <s v="Other Revenue"/>
    <s v="230-370-4849"/>
    <s v="General Revenues"/>
    <s v="Gain (Loss) Assets"/>
    <s v="General Business"/>
    <s v="Capital Asset Disposal"/>
    <n v="0"/>
    <n v="0"/>
    <n v="800"/>
    <n v="0"/>
    <n v="0"/>
    <n v="0"/>
    <n v="0"/>
    <n v="0"/>
    <n v="0"/>
    <n v="0"/>
    <n v="0"/>
    <n v="0"/>
    <n v="0"/>
    <n v="0"/>
    <m/>
  </r>
  <r>
    <x v="385"/>
    <n v="230"/>
    <n v="385"/>
    <n v="4895"/>
    <x v="3"/>
    <x v="2"/>
    <x v="26"/>
    <s v="Revenue"/>
    <s v="Miscellaneous Revenue"/>
    <s v="230-385-4895"/>
    <s v="General Revenues"/>
    <s v="Miscellaneous"/>
    <s v="General Business"/>
    <s v="Miscellaneous Revenue"/>
    <n v="6434"/>
    <n v="5413"/>
    <n v="205"/>
    <n v="350"/>
    <n v="350"/>
    <n v="350"/>
    <n v="1315"/>
    <n v="2924"/>
    <n v="1753.3333333333333"/>
    <n v="3121"/>
    <n v="1367.6666666666667"/>
    <n v="1315"/>
    <n v="500"/>
    <n v="500"/>
    <m/>
  </r>
  <r>
    <x v="386"/>
    <n v="230"/>
    <n v="390"/>
    <n v="4910"/>
    <x v="3"/>
    <x v="2"/>
    <x v="27"/>
    <s v="Revenue"/>
    <s v="Transfers In"/>
    <s v="230-390-4910"/>
    <s v="General Revenues"/>
    <s v="Transfers"/>
    <s v="General Business"/>
    <s v="Transfer from General Fund"/>
    <n v="0"/>
    <n v="0"/>
    <n v="0"/>
    <n v="0"/>
    <n v="0"/>
    <n v="0"/>
    <n v="0"/>
    <n v="0"/>
    <n v="0"/>
    <n v="0"/>
    <n v="0"/>
    <n v="0"/>
    <n v="0"/>
    <n v="0"/>
    <m/>
  </r>
  <r>
    <x v="387"/>
    <n v="230"/>
    <n v="390"/>
    <n v="4917"/>
    <x v="3"/>
    <x v="2"/>
    <x v="27"/>
    <s v="Revenue"/>
    <s v="Transfers In"/>
    <s v="230-390-4917"/>
    <s v="General Revenues"/>
    <s v="Transfers"/>
    <s v="General Business"/>
    <s v="Transfer from SDC Fund"/>
    <n v="0"/>
    <n v="0"/>
    <n v="0"/>
    <n v="0"/>
    <n v="0"/>
    <n v="0"/>
    <n v="0"/>
    <n v="0"/>
    <n v="0"/>
    <n v="0"/>
    <n v="0"/>
    <n v="0"/>
    <n v="0"/>
    <n v="0"/>
    <m/>
  </r>
  <r>
    <x v="388"/>
    <n v="230"/>
    <n v="390"/>
    <n v="4940"/>
    <x v="3"/>
    <x v="2"/>
    <x v="27"/>
    <s v="Revenue"/>
    <s v="Transfers In"/>
    <s v="230-390-4940"/>
    <s v="General Revenues"/>
    <s v="Transfers"/>
    <s v="General Business"/>
    <s v="Transfer from Sewer Fund"/>
    <n v="0"/>
    <n v="0"/>
    <n v="0"/>
    <n v="0"/>
    <n v="0"/>
    <n v="0"/>
    <n v="0"/>
    <n v="0"/>
    <n v="0"/>
    <n v="0"/>
    <n v="0"/>
    <n v="0"/>
    <n v="0"/>
    <n v="0"/>
    <m/>
  </r>
  <r>
    <x v="389"/>
    <n v="230"/>
    <n v="390"/>
    <n v="4950"/>
    <x v="3"/>
    <x v="2"/>
    <x v="27"/>
    <s v="Revenue"/>
    <s v="Transfers In"/>
    <s v="230-390-4950"/>
    <s v="General Revenues"/>
    <s v="Transfers"/>
    <s v="General Business"/>
    <s v="Transfer from Equipment Fund"/>
    <n v="0"/>
    <n v="0"/>
    <n v="0"/>
    <n v="6051"/>
    <n v="6051"/>
    <n v="6051"/>
    <n v="6049"/>
    <n v="6049"/>
    <n v="6049"/>
    <n v="6456"/>
    <n v="407"/>
    <n v="6051"/>
    <n v="0"/>
    <n v="0"/>
    <m/>
  </r>
  <r>
    <x v="390"/>
    <n v="230"/>
    <n v="390"/>
    <n v="4955"/>
    <x v="3"/>
    <x v="2"/>
    <x v="27"/>
    <s v="Revenue"/>
    <s v="Transfers In"/>
    <s v="230-390-4955"/>
    <s v="General Revenues"/>
    <s v="Transfers"/>
    <s v="General Business"/>
    <s v="Transfer from Debt Reserve Fun"/>
    <n v="7715"/>
    <n v="0"/>
    <n v="0"/>
    <n v="0"/>
    <n v="0"/>
    <n v="0"/>
    <n v="0"/>
    <n v="0"/>
    <n v="0"/>
    <n v="0"/>
    <n v="0"/>
    <n v="0"/>
    <n v="0"/>
    <n v="0"/>
    <m/>
  </r>
  <r>
    <x v="391"/>
    <n v="230"/>
    <n v="490"/>
    <n v="5110"/>
    <x v="4"/>
    <x v="2"/>
    <x v="38"/>
    <s v="Personal Services"/>
    <s v="Wages"/>
    <s v="230-490-5110"/>
    <s v="Business-type Activities"/>
    <s v="Water"/>
    <s v="Expenses"/>
    <s v="City Administrator"/>
    <n v="18925"/>
    <n v="22893"/>
    <n v="23737"/>
    <n v="24750"/>
    <n v="24750"/>
    <n v="24750"/>
    <n v="20383"/>
    <n v="24278"/>
    <n v="27177.333333333332"/>
    <n v="25911"/>
    <n v="-1266.3333333333321"/>
    <n v="24544"/>
    <n v="24544"/>
    <n v="24544"/>
    <m/>
  </r>
  <r>
    <x v="392"/>
    <n v="230"/>
    <n v="490"/>
    <n v="5112"/>
    <x v="4"/>
    <x v="2"/>
    <x v="38"/>
    <s v="Personal Services"/>
    <s v="Wages"/>
    <s v="230-490-5112"/>
    <s v="Business-type Activities"/>
    <s v="Water"/>
    <s v="Expenses"/>
    <s v="Finance Clerk"/>
    <n v="0"/>
    <n v="839"/>
    <n v="0"/>
    <n v="0"/>
    <n v="0"/>
    <n v="0"/>
    <n v="0"/>
    <n v="0"/>
    <n v="0"/>
    <n v="0"/>
    <n v="0"/>
    <n v="0"/>
    <n v="0"/>
    <n v="0"/>
    <m/>
  </r>
  <r>
    <x v="393"/>
    <n v="230"/>
    <n v="490"/>
    <n v="5114"/>
    <x v="4"/>
    <x v="2"/>
    <x v="38"/>
    <s v="Personal Services"/>
    <s v="Wages"/>
    <s v="230-490-5114"/>
    <s v="Business-type Activities"/>
    <s v="Water"/>
    <s v="Expenses"/>
    <s v="City Clerk"/>
    <n v="19175"/>
    <n v="19272"/>
    <n v="21101"/>
    <n v="22200"/>
    <n v="22200"/>
    <n v="22200"/>
    <n v="17571"/>
    <n v="21271"/>
    <n v="23428"/>
    <n v="22702"/>
    <n v="-726"/>
    <n v="23310"/>
    <n v="23310"/>
    <n v="23310"/>
    <m/>
  </r>
  <r>
    <x v="394"/>
    <n v="230"/>
    <n v="490"/>
    <n v="5150"/>
    <x v="4"/>
    <x v="2"/>
    <x v="38"/>
    <s v="Personal Services"/>
    <s v="Wages"/>
    <s v="230-490-5150"/>
    <s v="Business-type Activities"/>
    <s v="Water"/>
    <s v="Expenses"/>
    <s v="Public Works Director"/>
    <n v="21872"/>
    <n v="24376"/>
    <n v="29266"/>
    <n v="30747"/>
    <n v="30747"/>
    <n v="30747"/>
    <n v="24323"/>
    <n v="29447"/>
    <n v="32430.666666666664"/>
    <n v="31428"/>
    <n v="-1002.6666666666642"/>
    <n v="32284"/>
    <n v="32284"/>
    <n v="32284"/>
    <m/>
  </r>
  <r>
    <x v="395"/>
    <n v="230"/>
    <n v="490"/>
    <n v="5152"/>
    <x v="4"/>
    <x v="2"/>
    <x v="38"/>
    <s v="Personal Services"/>
    <s v="Wages"/>
    <s v="230-490-5152"/>
    <s v="Business-type Activities"/>
    <s v="Water"/>
    <s v="Expenses"/>
    <s v="Utility Worker I"/>
    <n v="12417"/>
    <n v="0"/>
    <n v="31127"/>
    <n v="35500"/>
    <n v="35500"/>
    <n v="35500"/>
    <n v="31329"/>
    <n v="37949"/>
    <n v="41772"/>
    <n v="40502"/>
    <n v="-1270"/>
    <n v="18420"/>
    <n v="19341"/>
    <n v="19341"/>
    <m/>
  </r>
  <r>
    <x v="396"/>
    <n v="230"/>
    <n v="490"/>
    <n v="5154"/>
    <x v="4"/>
    <x v="2"/>
    <x v="38"/>
    <s v="Personal Services"/>
    <s v="Wages"/>
    <s v="230-490-5154"/>
    <s v="Business-type Activities"/>
    <s v="Water"/>
    <s v="Expenses"/>
    <s v="Utility Worker II"/>
    <n v="14489"/>
    <n v="15747"/>
    <n v="0"/>
    <n v="0"/>
    <n v="0"/>
    <n v="0"/>
    <n v="0"/>
    <n v="0"/>
    <n v="0"/>
    <n v="0"/>
    <n v="0"/>
    <n v="18420"/>
    <n v="19341"/>
    <n v="19341"/>
    <m/>
  </r>
  <r>
    <x v="397"/>
    <n v="230"/>
    <n v="490"/>
    <n v="5156"/>
    <x v="4"/>
    <x v="2"/>
    <x v="38"/>
    <s v="Personal Services"/>
    <s v="Wages"/>
    <s v="230-490-5156"/>
    <s v="Business-type Activities"/>
    <s v="Water"/>
    <s v="Expenses"/>
    <s v="Temporary/ Seasonal"/>
    <n v="0"/>
    <n v="0"/>
    <n v="0"/>
    <n v="577"/>
    <n v="577"/>
    <n v="577"/>
    <n v="0"/>
    <n v="0"/>
    <n v="0"/>
    <n v="0"/>
    <n v="0"/>
    <n v="1210"/>
    <n v="606"/>
    <n v="606"/>
    <m/>
  </r>
  <r>
    <x v="398"/>
    <n v="230"/>
    <n v="490"/>
    <n v="5158"/>
    <x v="4"/>
    <x v="2"/>
    <x v="38"/>
    <s v="Personal Services"/>
    <s v="Wages"/>
    <s v="230-490-5158"/>
    <s v="Business-type Activities"/>
    <s v="Water"/>
    <s v="Expenses"/>
    <s v="Maintenance Worker I"/>
    <n v="3199"/>
    <n v="3233"/>
    <n v="2488"/>
    <n v="2987"/>
    <n v="2987"/>
    <n v="2987"/>
    <n v="1892"/>
    <n v="2411"/>
    <n v="2522.6666666666665"/>
    <n v="2574"/>
    <n v="51.333333333333485"/>
    <n v="3136"/>
    <n v="3293"/>
    <n v="3293"/>
    <m/>
  </r>
  <r>
    <x v="399"/>
    <n v="230"/>
    <n v="490"/>
    <n v="5220"/>
    <x v="4"/>
    <x v="2"/>
    <x v="38"/>
    <s v="Personal Services"/>
    <s v="Other Wages"/>
    <s v="230-490-5220"/>
    <s v="Business-type Activities"/>
    <s v="Water"/>
    <s v="Expenses"/>
    <s v="Overtime"/>
    <n v="5059"/>
    <n v="6474"/>
    <n v="1605"/>
    <n v="6020"/>
    <n v="6020"/>
    <n v="6020"/>
    <n v="2558"/>
    <n v="2879"/>
    <n v="3410.6666666666665"/>
    <n v="3073"/>
    <n v="-337.66666666666652"/>
    <n v="7663"/>
    <n v="5000"/>
    <n v="5000"/>
    <s v="Recommended reduction."/>
  </r>
  <r>
    <x v="400"/>
    <n v="230"/>
    <n v="490"/>
    <n v="5315"/>
    <x v="4"/>
    <x v="2"/>
    <x v="38"/>
    <s v="Personal Services"/>
    <s v="Payroll Taxes"/>
    <s v="230-490-5315"/>
    <s v="Business-type Activities"/>
    <s v="Water"/>
    <s v="Expenses"/>
    <s v="Social Security/Medicare"/>
    <n v="7277"/>
    <n v="6716"/>
    <n v="8363"/>
    <n v="9360"/>
    <n v="9360"/>
    <n v="9360"/>
    <n v="7501"/>
    <n v="9045"/>
    <n v="10001.333333333332"/>
    <n v="9654"/>
    <n v="-347.33333333333212"/>
    <n v="9867"/>
    <n v="9993"/>
    <n v="9993"/>
    <m/>
  </r>
  <r>
    <x v="401"/>
    <n v="230"/>
    <n v="490"/>
    <n v="5320"/>
    <x v="4"/>
    <x v="2"/>
    <x v="38"/>
    <s v="Personal Services"/>
    <s v="Payroll Taxes"/>
    <s v="230-490-5320"/>
    <s v="Business-type Activities"/>
    <s v="Water"/>
    <s v="Expenses"/>
    <s v="Worker's Comp"/>
    <n v="3359"/>
    <n v="2922"/>
    <n v="3571"/>
    <n v="1880"/>
    <n v="1880"/>
    <n v="1880"/>
    <n v="3051"/>
    <n v="3058"/>
    <n v="4068"/>
    <n v="3264"/>
    <n v="-804"/>
    <n v="4412"/>
    <n v="6317"/>
    <n v="6317"/>
    <m/>
  </r>
  <r>
    <x v="402"/>
    <n v="230"/>
    <n v="490"/>
    <n v="5350"/>
    <x v="4"/>
    <x v="2"/>
    <x v="38"/>
    <s v="Personal Services"/>
    <s v="Payroll Taxes"/>
    <s v="230-490-5350"/>
    <s v="Business-type Activities"/>
    <s v="Water"/>
    <s v="Expenses"/>
    <s v="Unemployment"/>
    <n v="0"/>
    <n v="0"/>
    <n v="0"/>
    <n v="8500"/>
    <n v="8500"/>
    <n v="8500"/>
    <n v="0"/>
    <n v="0"/>
    <n v="0"/>
    <n v="0"/>
    <n v="0"/>
    <n v="8615"/>
    <n v="10420"/>
    <n v="10420"/>
    <m/>
  </r>
  <r>
    <x v="403"/>
    <n v="230"/>
    <n v="490"/>
    <n v="5410"/>
    <x v="4"/>
    <x v="2"/>
    <x v="38"/>
    <s v="Personal Services"/>
    <s v="Benefits"/>
    <s v="230-490-5410"/>
    <s v="Business-type Activities"/>
    <s v="Water"/>
    <s v="Expenses"/>
    <s v="Health Insurance"/>
    <n v="27840"/>
    <n v="21354"/>
    <n v="29898"/>
    <n v="29750"/>
    <n v="29750"/>
    <n v="29750"/>
    <n v="24825"/>
    <n v="28714"/>
    <n v="33100"/>
    <n v="30646"/>
    <n v="-2454"/>
    <n v="24601"/>
    <n v="31270"/>
    <n v="31270"/>
    <m/>
  </r>
  <r>
    <x v="404"/>
    <n v="230"/>
    <n v="490"/>
    <n v="5450"/>
    <x v="4"/>
    <x v="2"/>
    <x v="38"/>
    <s v="Personal Services"/>
    <s v="Benefits"/>
    <s v="230-490-5450"/>
    <s v="Business-type Activities"/>
    <s v="Water"/>
    <s v="Expenses"/>
    <s v="Public Employees Retirement"/>
    <n v="10895"/>
    <n v="9627"/>
    <n v="18139"/>
    <n v="21150"/>
    <n v="21150"/>
    <n v="21150"/>
    <n v="16081"/>
    <n v="18889"/>
    <n v="21441.333333333332"/>
    <n v="20160"/>
    <n v="-1281.3333333333321"/>
    <n v="25321"/>
    <n v="25639"/>
    <n v="25639"/>
    <m/>
  </r>
  <r>
    <x v="405"/>
    <n v="230"/>
    <n v="490"/>
    <n v="6110"/>
    <x v="4"/>
    <x v="2"/>
    <x v="38"/>
    <s v="Materials &amp; Services"/>
    <s v="Contract Services"/>
    <s v="230-490-6110"/>
    <s v="Business-type Activities"/>
    <s v="Water"/>
    <s v="Expenses"/>
    <s v="Auditing"/>
    <n v="3900"/>
    <n v="3900"/>
    <n v="3975"/>
    <n v="4419"/>
    <n v="4419"/>
    <n v="4419"/>
    <n v="5436"/>
    <n v="5436"/>
    <n v="7248"/>
    <n v="5802"/>
    <n v="-1446"/>
    <n v="5436"/>
    <n v="6000"/>
    <n v="6000"/>
    <m/>
  </r>
  <r>
    <x v="406"/>
    <n v="230"/>
    <n v="490"/>
    <n v="6112"/>
    <x v="4"/>
    <x v="2"/>
    <x v="38"/>
    <s v="Materials &amp; Services"/>
    <s v="Contract Services"/>
    <s v="230-490-6112"/>
    <s v="Business-type Activities"/>
    <s v="Water"/>
    <s v="Expenses"/>
    <s v="Legal Services"/>
    <n v="0"/>
    <n v="0"/>
    <n v="0"/>
    <n v="500"/>
    <n v="500"/>
    <n v="500"/>
    <n v="0"/>
    <n v="0"/>
    <n v="0"/>
    <n v="0"/>
    <n v="0"/>
    <n v="500"/>
    <n v="500"/>
    <n v="500"/>
    <m/>
  </r>
  <r>
    <x v="407"/>
    <n v="230"/>
    <n v="490"/>
    <n v="6114"/>
    <x v="4"/>
    <x v="2"/>
    <x v="38"/>
    <s v="Materials &amp; Services"/>
    <s v="Contract Services"/>
    <s v="230-490-6114"/>
    <s v="Business-type Activities"/>
    <s v="Water"/>
    <s v="Expenses"/>
    <s v="Financial Services"/>
    <n v="2256"/>
    <n v="3543"/>
    <n v="5657"/>
    <n v="5212"/>
    <n v="5212"/>
    <n v="5212"/>
    <n v="2842"/>
    <n v="3467"/>
    <n v="3789.333333333333"/>
    <n v="3701"/>
    <n v="-88.33333333333303"/>
    <n v="5212"/>
    <n v="4100"/>
    <n v="4100"/>
    <m/>
  </r>
  <r>
    <x v="408"/>
    <n v="230"/>
    <n v="490"/>
    <n v="6116"/>
    <x v="4"/>
    <x v="2"/>
    <x v="38"/>
    <s v="Materials &amp; Services"/>
    <s v="Contract Services"/>
    <s v="230-490-6116"/>
    <s v="Business-type Activities"/>
    <s v="Water"/>
    <s v="Expenses"/>
    <s v="Engineering Services"/>
    <n v="0"/>
    <n v="0"/>
    <n v="948"/>
    <n v="40000"/>
    <n v="40000"/>
    <n v="40000"/>
    <n v="0"/>
    <n v="2016"/>
    <n v="0"/>
    <n v="2152"/>
    <n v="2152"/>
    <n v="40000"/>
    <n v="1500"/>
    <n v="1500"/>
    <s v="Recommended reduction. Water line replacement done in FY 21 is not repeated in FY 22."/>
  </r>
  <r>
    <x v="409"/>
    <n v="230"/>
    <n v="490"/>
    <n v="6122"/>
    <x v="4"/>
    <x v="2"/>
    <x v="38"/>
    <s v="Materials &amp; Services"/>
    <s v="Contract Services"/>
    <s v="230-490-6122"/>
    <s v="Business-type Activities"/>
    <s v="Water"/>
    <s v="Expenses"/>
    <s v="IT Services"/>
    <n v="1838"/>
    <n v="2463"/>
    <n v="3828"/>
    <n v="6304"/>
    <n v="6304"/>
    <n v="6304"/>
    <n v="3626"/>
    <n v="4341"/>
    <n v="4834.6666666666661"/>
    <n v="4633"/>
    <n v="-201.66666666666606"/>
    <n v="6304"/>
    <n v="5500"/>
    <n v="5500"/>
    <m/>
  </r>
  <r>
    <x v="410"/>
    <n v="230"/>
    <n v="490"/>
    <n v="6128"/>
    <x v="4"/>
    <x v="2"/>
    <x v="38"/>
    <s v="Materials &amp; Services"/>
    <s v="Contract Services"/>
    <s v="230-490-6128"/>
    <s v="Business-type Activities"/>
    <s v="Water"/>
    <s v="Expenses"/>
    <s v="Other Contract Services"/>
    <n v="3565"/>
    <n v="3828"/>
    <n v="853"/>
    <n v="2000"/>
    <n v="2000"/>
    <n v="2000"/>
    <n v="889"/>
    <n v="1046"/>
    <n v="1185.3333333333333"/>
    <n v="1117"/>
    <n v="-68.333333333333258"/>
    <n v="2000"/>
    <n v="8500"/>
    <n v="8500"/>
    <s v="Includes meter system support at $1464 annually; $5,000 for income survey."/>
  </r>
  <r>
    <x v="411"/>
    <n v="230"/>
    <n v="490"/>
    <n v="6130"/>
    <x v="4"/>
    <x v="2"/>
    <x v="38"/>
    <s v="Materials &amp; Services"/>
    <s v="Contract Services"/>
    <s v="230-490-6130"/>
    <s v="Business-type Activities"/>
    <s v="Water"/>
    <s v="Expenses"/>
    <s v="General Contract Services"/>
    <n v="0"/>
    <n v="0"/>
    <n v="0"/>
    <n v="0"/>
    <n v="0"/>
    <n v="0"/>
    <n v="0"/>
    <n v="0"/>
    <n v="0"/>
    <n v="0"/>
    <n v="0"/>
    <n v="0"/>
    <n v="0"/>
    <n v="0"/>
    <m/>
  </r>
  <r>
    <x v="412"/>
    <n v="230"/>
    <n v="490"/>
    <n v="6190"/>
    <x v="4"/>
    <x v="2"/>
    <x v="38"/>
    <s v="Materials &amp; Services"/>
    <s v="Contract Services"/>
    <s v="230-490-6190"/>
    <s v="Business-type Activities"/>
    <s v="Water"/>
    <s v="Expenses"/>
    <s v="Computer Serv/Warr/Contracts"/>
    <n v="0"/>
    <n v="0"/>
    <n v="0"/>
    <n v="0"/>
    <n v="0"/>
    <n v="0"/>
    <n v="0"/>
    <n v="0"/>
    <n v="0"/>
    <n v="0"/>
    <n v="0"/>
    <n v="0"/>
    <n v="0"/>
    <n v="0"/>
    <m/>
  </r>
  <r>
    <x v="413"/>
    <n v="230"/>
    <n v="490"/>
    <n v="6210"/>
    <x v="4"/>
    <x v="2"/>
    <x v="38"/>
    <s v="Materials &amp; Services"/>
    <s v="Office Expenses &amp; Supplies"/>
    <s v="230-490-6210"/>
    <s v="Business-type Activities"/>
    <s v="Water"/>
    <s v="Expenses"/>
    <s v="Insurance &amp; Bonds"/>
    <n v="5731"/>
    <n v="5643"/>
    <n v="5968"/>
    <n v="6427"/>
    <n v="6427"/>
    <n v="6427"/>
    <n v="7666"/>
    <n v="7666"/>
    <n v="7666"/>
    <n v="8182"/>
    <n v="516"/>
    <n v="7666"/>
    <n v="8000"/>
    <n v="8000"/>
    <m/>
  </r>
  <r>
    <x v="414"/>
    <n v="230"/>
    <n v="490"/>
    <n v="6220"/>
    <x v="4"/>
    <x v="2"/>
    <x v="38"/>
    <s v="Materials &amp; Services"/>
    <s v="Office Expenses &amp; Supplies"/>
    <s v="230-490-6220"/>
    <s v="Business-type Activities"/>
    <s v="Water"/>
    <s v="Expenses"/>
    <s v="Publications, Printing &amp; Dues"/>
    <n v="800"/>
    <n v="555"/>
    <n v="1205"/>
    <n v="1000"/>
    <n v="1000"/>
    <n v="1000"/>
    <n v="767"/>
    <n v="1667"/>
    <n v="1022.6666666666666"/>
    <n v="1780"/>
    <n v="757.33333333333337"/>
    <n v="1000"/>
    <n v="1200"/>
    <n v="1200"/>
    <m/>
  </r>
  <r>
    <x v="415"/>
    <n v="230"/>
    <n v="490"/>
    <n v="6226"/>
    <x v="4"/>
    <x v="2"/>
    <x v="38"/>
    <s v="Materials &amp; Services"/>
    <s v="Office Expenses &amp; Supplies"/>
    <s v="230-490-6226"/>
    <s v="Business-type Activities"/>
    <s v="Water"/>
    <s v="Expenses"/>
    <s v="Postage"/>
    <n v="1163"/>
    <n v="1544"/>
    <n v="1402"/>
    <n v="2100"/>
    <n v="2100"/>
    <n v="2100"/>
    <n v="760"/>
    <n v="950"/>
    <n v="1013.3333333333333"/>
    <n v="1014"/>
    <n v="0.66666666666674246"/>
    <n v="2100"/>
    <n v="1100"/>
    <n v="1100"/>
    <m/>
  </r>
  <r>
    <x v="416"/>
    <n v="230"/>
    <n v="490"/>
    <n v="6230"/>
    <x v="4"/>
    <x v="2"/>
    <x v="38"/>
    <s v="Materials &amp; Services"/>
    <s v="Office Expenses &amp; Supplies"/>
    <s v="230-490-6230"/>
    <s v="Business-type Activities"/>
    <s v="Water"/>
    <s v="Expenses"/>
    <s v="Office Supplies/Equipment"/>
    <n v="205"/>
    <n v="1274"/>
    <n v="475"/>
    <n v="1500"/>
    <n v="1500"/>
    <n v="1500"/>
    <n v="536"/>
    <n v="876"/>
    <n v="714.66666666666663"/>
    <n v="935"/>
    <n v="220.33333333333337"/>
    <n v="1500"/>
    <n v="3500"/>
    <n v="3500"/>
    <s v="Includes one time purchase of new Casselle module of $1700 for auto meter system."/>
  </r>
  <r>
    <x v="417"/>
    <n v="230"/>
    <n v="490"/>
    <n v="6234"/>
    <x v="4"/>
    <x v="2"/>
    <x v="38"/>
    <s v="Materials &amp; Services"/>
    <s v="Office Expenses &amp; Supplies"/>
    <s v="230-490-6234"/>
    <s v="Business-type Activities"/>
    <s v="Water"/>
    <s v="Expenses"/>
    <s v="General Supplies"/>
    <n v="2549"/>
    <n v="8995"/>
    <n v="6385"/>
    <n v="2750"/>
    <n v="2750"/>
    <n v="2750"/>
    <n v="18818"/>
    <n v="19207"/>
    <n v="25090.666666666664"/>
    <n v="20499"/>
    <n v="-4591.6666666666642"/>
    <n v="18227"/>
    <n v="3000"/>
    <n v="3000"/>
    <m/>
  </r>
  <r>
    <x v="418"/>
    <n v="230"/>
    <n v="490"/>
    <n v="6238"/>
    <x v="4"/>
    <x v="2"/>
    <x v="38"/>
    <s v="Materials &amp; Services"/>
    <s v="Office Expenses &amp; Supplies"/>
    <s v="230-490-6238"/>
    <s v="Business-type Activities"/>
    <s v="Water"/>
    <s v="Expenses"/>
    <s v="Bank Service Charges"/>
    <n v="3876"/>
    <n v="4089"/>
    <n v="3385"/>
    <n v="3850"/>
    <n v="3850"/>
    <n v="3850"/>
    <n v="2069"/>
    <n v="2547"/>
    <n v="2758.6666666666665"/>
    <n v="2719"/>
    <n v="-39.666666666666515"/>
    <n v="3850"/>
    <n v="4000"/>
    <n v="4000"/>
    <m/>
  </r>
  <r>
    <x v="419"/>
    <n v="230"/>
    <n v="490"/>
    <n v="6240"/>
    <x v="4"/>
    <x v="2"/>
    <x v="38"/>
    <s v="Materials &amp; Services"/>
    <s v="Office Expenses &amp; Supplies"/>
    <s v="230-490-6240"/>
    <s v="Business-type Activities"/>
    <s v="Water"/>
    <s v="Expenses"/>
    <s v="Travel &amp; Training"/>
    <n v="148"/>
    <n v="1113"/>
    <n v="721"/>
    <n v="1500"/>
    <n v="1500"/>
    <n v="1500"/>
    <n v="366"/>
    <n v="366"/>
    <n v="488"/>
    <n v="391"/>
    <n v="-97"/>
    <n v="1500"/>
    <n v="1500"/>
    <n v="1500"/>
    <m/>
  </r>
  <r>
    <x v="420"/>
    <n v="230"/>
    <n v="490"/>
    <n v="6290"/>
    <x v="4"/>
    <x v="2"/>
    <x v="38"/>
    <s v="Materials &amp; Services"/>
    <s v="Office Expenses &amp; Supplies"/>
    <s v="230-490-6290"/>
    <s v="Business-type Activities"/>
    <s v="Water"/>
    <s v="Expenses"/>
    <s v="Miscellaneous"/>
    <n v="1544"/>
    <n v="671"/>
    <n v="130"/>
    <n v="1500"/>
    <n v="1500"/>
    <n v="1500"/>
    <n v="158"/>
    <n v="182"/>
    <n v="210.66666666666666"/>
    <n v="195"/>
    <n v="-15.666666666666657"/>
    <n v="1500"/>
    <n v="1500"/>
    <n v="1500"/>
    <m/>
  </r>
  <r>
    <x v="421"/>
    <n v="230"/>
    <n v="490"/>
    <n v="6320"/>
    <x v="4"/>
    <x v="2"/>
    <x v="38"/>
    <s v="Materials &amp; Services"/>
    <s v="Maintenance &amp; Repairs"/>
    <s v="230-490-6320"/>
    <s v="Business-type Activities"/>
    <s v="Water"/>
    <s v="Expenses"/>
    <s v="Building Repair &amp; Maintenance"/>
    <n v="459"/>
    <n v="1913"/>
    <n v="1307"/>
    <n v="2500"/>
    <n v="2500"/>
    <n v="2500"/>
    <n v="5093"/>
    <n v="5093"/>
    <n v="6790.6666666666661"/>
    <n v="5436"/>
    <n v="-1354.6666666666661"/>
    <n v="5093"/>
    <n v="3000"/>
    <n v="3000"/>
    <m/>
  </r>
  <r>
    <x v="422"/>
    <n v="230"/>
    <n v="490"/>
    <n v="6324"/>
    <x v="4"/>
    <x v="2"/>
    <x v="38"/>
    <s v="Materials &amp; Services"/>
    <s v="Maintenance &amp; Repairs"/>
    <s v="230-490-6324"/>
    <s v="Business-type Activities"/>
    <s v="Water"/>
    <s v="Expenses"/>
    <s v="Equipment Repair &amp; Maintenance"/>
    <n v="2136"/>
    <n v="2427"/>
    <n v="1796"/>
    <n v="1500"/>
    <n v="1500"/>
    <n v="1500"/>
    <n v="8554"/>
    <n v="8554"/>
    <n v="11405.333333333332"/>
    <n v="9130"/>
    <n v="-2275.3333333333321"/>
    <n v="8554"/>
    <n v="5000"/>
    <n v="5000"/>
    <m/>
  </r>
  <r>
    <x v="423"/>
    <n v="230"/>
    <n v="490"/>
    <n v="6330"/>
    <x v="4"/>
    <x v="2"/>
    <x v="38"/>
    <s v="Materials &amp; Services"/>
    <s v="Maintenance &amp; Repairs"/>
    <s v="230-490-6330"/>
    <s v="Business-type Activities"/>
    <s v="Water"/>
    <s v="Expenses"/>
    <s v="Other Repair &amp; Maintenance"/>
    <n v="12776"/>
    <n v="16962"/>
    <n v="10571"/>
    <n v="15000"/>
    <n v="15000"/>
    <n v="15000"/>
    <n v="11467"/>
    <n v="19541"/>
    <n v="15289.333333333332"/>
    <n v="20856"/>
    <n v="5566.6666666666679"/>
    <n v="15000"/>
    <n v="17000"/>
    <n v="17000"/>
    <s v="To repair water leaks and other service line/distribution issues."/>
  </r>
  <r>
    <x v="424"/>
    <n v="230"/>
    <n v="490"/>
    <n v="6334"/>
    <x v="4"/>
    <x v="2"/>
    <x v="38"/>
    <s v="Materials &amp; Services"/>
    <s v="Maintenance &amp; Repairs"/>
    <s v="230-490-6334"/>
    <s v="Business-type Activities"/>
    <s v="Water"/>
    <s v="Expenses"/>
    <s v="Non-Capitalized Assets"/>
    <n v="2338"/>
    <n v="1030"/>
    <n v="4308"/>
    <n v="2750"/>
    <n v="2750"/>
    <n v="2750"/>
    <n v="0"/>
    <n v="0"/>
    <n v="0"/>
    <n v="0"/>
    <n v="0"/>
    <n v="2750"/>
    <n v="2000"/>
    <n v="2000"/>
    <m/>
  </r>
  <r>
    <x v="425"/>
    <n v="230"/>
    <n v="490"/>
    <n v="6420"/>
    <x v="4"/>
    <x v="2"/>
    <x v="38"/>
    <s v="Materials &amp; Services"/>
    <s v="Utilities"/>
    <s v="230-490-6420"/>
    <s v="Business-type Activities"/>
    <s v="Water"/>
    <s v="Expenses"/>
    <s v="Water Services"/>
    <n v="494"/>
    <n v="1733"/>
    <n v="598"/>
    <n v="1825"/>
    <n v="1825"/>
    <n v="1825"/>
    <n v="468"/>
    <n v="505"/>
    <n v="624"/>
    <n v="539"/>
    <n v="-85"/>
    <n v="1825"/>
    <n v="500"/>
    <n v="500"/>
    <m/>
  </r>
  <r>
    <x v="426"/>
    <n v="230"/>
    <n v="490"/>
    <n v="6425"/>
    <x v="4"/>
    <x v="2"/>
    <x v="38"/>
    <s v="Materials &amp; Services"/>
    <s v="Utilities"/>
    <s v="230-490-6425"/>
    <s v="Business-type Activities"/>
    <s v="Water"/>
    <s v="Expenses"/>
    <s v="Sewer Services"/>
    <n v="679"/>
    <n v="700"/>
    <n v="721"/>
    <n v="775"/>
    <n v="775"/>
    <n v="775"/>
    <n v="619"/>
    <n v="681"/>
    <n v="825.33333333333326"/>
    <n v="727"/>
    <n v="-98.333333333333258"/>
    <n v="775"/>
    <n v="775"/>
    <n v="775"/>
    <m/>
  </r>
  <r>
    <x v="427"/>
    <n v="230"/>
    <n v="490"/>
    <n v="6430"/>
    <x v="4"/>
    <x v="2"/>
    <x v="38"/>
    <s v="Materials &amp; Services"/>
    <s v="Utilities"/>
    <s v="230-490-6430"/>
    <s v="Business-type Activities"/>
    <s v="Water"/>
    <s v="Expenses"/>
    <s v="Electricity Services"/>
    <n v="13976"/>
    <n v="16930"/>
    <n v="16681"/>
    <n v="19500"/>
    <n v="19500"/>
    <n v="19500"/>
    <n v="14808"/>
    <n v="17706"/>
    <n v="19744"/>
    <n v="18897"/>
    <n v="-847"/>
    <n v="19500"/>
    <n v="19800"/>
    <n v="19800"/>
    <m/>
  </r>
  <r>
    <x v="428"/>
    <n v="230"/>
    <n v="490"/>
    <n v="6435"/>
    <x v="4"/>
    <x v="2"/>
    <x v="38"/>
    <s v="Materials &amp; Services"/>
    <s v="Utilities"/>
    <s v="230-490-6435"/>
    <s v="Business-type Activities"/>
    <s v="Water"/>
    <s v="Expenses"/>
    <s v="Internet Services"/>
    <n v="840"/>
    <n v="840"/>
    <n v="840"/>
    <n v="875"/>
    <n v="875"/>
    <n v="875"/>
    <n v="630"/>
    <n v="780"/>
    <n v="840"/>
    <n v="833"/>
    <n v="-7"/>
    <n v="875"/>
    <n v="900"/>
    <n v="900"/>
    <m/>
  </r>
  <r>
    <x v="429"/>
    <n v="230"/>
    <n v="490"/>
    <n v="6440"/>
    <x v="4"/>
    <x v="2"/>
    <x v="38"/>
    <s v="Materials &amp; Services"/>
    <s v="Utilities"/>
    <s v="230-490-6440"/>
    <s v="Business-type Activities"/>
    <s v="Water"/>
    <s v="Expenses"/>
    <s v="Telephone Services"/>
    <n v="3485"/>
    <n v="3552"/>
    <n v="3073"/>
    <n v="3950"/>
    <n v="3950"/>
    <n v="3950"/>
    <n v="2006"/>
    <n v="2523"/>
    <n v="2674.6666666666665"/>
    <n v="2693"/>
    <n v="18.333333333333485"/>
    <n v="3950"/>
    <n v="3950"/>
    <n v="3950"/>
    <m/>
  </r>
  <r>
    <x v="430"/>
    <n v="230"/>
    <n v="490"/>
    <n v="6445"/>
    <x v="4"/>
    <x v="2"/>
    <x v="38"/>
    <s v="Materials &amp; Services"/>
    <s v="Utilities"/>
    <s v="230-490-6445"/>
    <s v="Business-type Activities"/>
    <s v="Water"/>
    <s v="Expenses"/>
    <s v="Refuse Services"/>
    <n v="232"/>
    <n v="226"/>
    <n v="268"/>
    <n v="275"/>
    <n v="275"/>
    <n v="275"/>
    <n v="374"/>
    <n v="457"/>
    <n v="500"/>
    <n v="488"/>
    <n v="-12"/>
    <n v="333"/>
    <n v="540"/>
    <n v="540"/>
    <m/>
  </r>
  <r>
    <x v="431"/>
    <n v="230"/>
    <n v="490"/>
    <n v="6520"/>
    <x v="4"/>
    <x v="2"/>
    <x v="38"/>
    <s v="Materials &amp; Services"/>
    <s v="Other Expenses"/>
    <s v="230-490-6520"/>
    <s v="Business-type Activities"/>
    <s v="Water"/>
    <s v="Expenses"/>
    <s v="Permits"/>
    <n v="2700"/>
    <n v="0"/>
    <n v="0"/>
    <n v="0"/>
    <n v="0"/>
    <n v="0"/>
    <n v="0"/>
    <n v="0"/>
    <n v="0"/>
    <n v="0"/>
    <n v="0"/>
    <n v="0"/>
    <n v="0"/>
    <n v="0"/>
    <m/>
  </r>
  <r>
    <x v="432"/>
    <n v="230"/>
    <n v="490"/>
    <n v="6710"/>
    <x v="4"/>
    <x v="2"/>
    <x v="38"/>
    <s v="Materials &amp; Services"/>
    <s v="Other Operational Expenses"/>
    <s v="230-490-6710"/>
    <s v="Business-type Activities"/>
    <s v="Water"/>
    <s v="Expenses"/>
    <s v="Gas &amp; Oil"/>
    <n v="892"/>
    <n v="1981"/>
    <n v="546"/>
    <n v="1600"/>
    <n v="1600"/>
    <n v="1600"/>
    <n v="675"/>
    <n v="805"/>
    <n v="900"/>
    <n v="860"/>
    <n v="-40"/>
    <n v="1600"/>
    <n v="2000"/>
    <n v="2000"/>
    <m/>
  </r>
  <r>
    <x v="433"/>
    <n v="230"/>
    <n v="490"/>
    <n v="6712"/>
    <x v="4"/>
    <x v="2"/>
    <x v="38"/>
    <s v="Materials &amp; Services"/>
    <s v="Other Operational Expenses"/>
    <s v="230-490-6712"/>
    <s v="Business-type Activities"/>
    <s v="Water"/>
    <s v="Expenses"/>
    <s v="Operations &amp; Supplies"/>
    <n v="0"/>
    <n v="27"/>
    <n v="2048"/>
    <n v="1675"/>
    <n v="1675"/>
    <n v="1675"/>
    <n v="13"/>
    <n v="43"/>
    <n v="20"/>
    <n v="46"/>
    <n v="26"/>
    <n v="1675"/>
    <n v="1500"/>
    <n v="1500"/>
    <m/>
  </r>
  <r>
    <x v="434"/>
    <n v="230"/>
    <n v="490"/>
    <n v="6750"/>
    <x v="4"/>
    <x v="2"/>
    <x v="38"/>
    <s v="Materials &amp; Services"/>
    <s v="Other Operational Expenses"/>
    <s v="230-490-6750"/>
    <s v="Business-type Activities"/>
    <s v="Water"/>
    <s v="Expenses"/>
    <s v="Chemicals &amp; Lab Supplies"/>
    <n v="18372"/>
    <n v="20200"/>
    <n v="17730"/>
    <n v="21500"/>
    <n v="21500"/>
    <n v="21500"/>
    <n v="14017"/>
    <n v="16453"/>
    <n v="18689.333333333332"/>
    <n v="17560"/>
    <n v="-1129.3333333333321"/>
    <n v="21500"/>
    <n v="18000"/>
    <n v="18000"/>
    <m/>
  </r>
  <r>
    <x v="435"/>
    <n v="230"/>
    <n v="490"/>
    <n v="6755"/>
    <x v="4"/>
    <x v="2"/>
    <x v="38"/>
    <s v="Materials &amp; Services"/>
    <s v="Other Operational Expenses"/>
    <s v="230-490-6755"/>
    <s v="Business-type Activities"/>
    <s v="Water"/>
    <s v="Expenses"/>
    <s v="Water/Sewer Analysis"/>
    <n v="2733"/>
    <n v="2967"/>
    <n v="3550"/>
    <n v="3375"/>
    <n v="3375"/>
    <n v="3375"/>
    <n v="1798"/>
    <n v="1917"/>
    <n v="2397.333333333333"/>
    <n v="2046"/>
    <n v="-351.33333333333303"/>
    <n v="3375"/>
    <n v="6400"/>
    <n v="6400"/>
    <s v="Includes blue gree algae, lead, copper, and other tests."/>
  </r>
  <r>
    <x v="436"/>
    <n v="230"/>
    <n v="490"/>
    <n v="6758"/>
    <x v="4"/>
    <x v="2"/>
    <x v="38"/>
    <s v="Materials &amp; Services"/>
    <s v="Other Operational Expenses"/>
    <s v="230-490-6758"/>
    <s v="Business-type Activities"/>
    <s v="Water"/>
    <s v="Expenses"/>
    <s v="Water/Sewer Connection Expendi"/>
    <n v="0"/>
    <n v="0"/>
    <n v="2158"/>
    <n v="0"/>
    <n v="0"/>
    <n v="0"/>
    <n v="35408"/>
    <n v="35408"/>
    <n v="40000"/>
    <n v="37790"/>
    <n v="-2210"/>
    <n v="8205"/>
    <n v="3200"/>
    <n v="3200"/>
    <m/>
  </r>
  <r>
    <x v="437"/>
    <n v="230"/>
    <n v="490"/>
    <n v="6760"/>
    <x v="4"/>
    <x v="2"/>
    <x v="38"/>
    <s v="Materials &amp; Services"/>
    <s v="Other Operational Expenses"/>
    <s v="230-490-6760"/>
    <s v="Business-type Activities"/>
    <s v="Water"/>
    <s v="Expenses"/>
    <s v="Water/Sewer Franchise Fees"/>
    <n v="0"/>
    <n v="0"/>
    <n v="0"/>
    <n v="17776"/>
    <n v="17776"/>
    <n v="17776"/>
    <n v="0"/>
    <n v="0"/>
    <n v="0"/>
    <n v="0"/>
    <n v="0"/>
    <n v="17776"/>
    <n v="18235"/>
    <n v="18235"/>
    <m/>
  </r>
  <r>
    <x v="438"/>
    <n v="230"/>
    <n v="700"/>
    <n v="8225"/>
    <x v="4"/>
    <x v="2"/>
    <x v="39"/>
    <s v="Capital Outlay"/>
    <s v="Buildings &amp; Facilities"/>
    <s v="230-700-8225"/>
    <s v="Business-type Activities"/>
    <s v="Water"/>
    <s v="None"/>
    <s v="Buildings &amp; Facilities"/>
    <n v="0"/>
    <n v="0"/>
    <n v="1584"/>
    <n v="0"/>
    <n v="0"/>
    <n v="0"/>
    <n v="0"/>
    <n v="0"/>
    <n v="0"/>
    <n v="0"/>
    <n v="0"/>
    <n v="0"/>
    <n v="0"/>
    <n v="0"/>
    <m/>
  </r>
  <r>
    <x v="439"/>
    <n v="230"/>
    <n v="700"/>
    <n v="8320"/>
    <x v="4"/>
    <x v="2"/>
    <x v="39"/>
    <s v="Capital Outlay"/>
    <s v="Software &amp; Technology"/>
    <s v="230-700-8320"/>
    <s v="Business-type Activities"/>
    <s v="Water"/>
    <s v="None"/>
    <s v="Software"/>
    <n v="150"/>
    <n v="6825"/>
    <n v="5925"/>
    <n v="0"/>
    <n v="0"/>
    <n v="0"/>
    <n v="0"/>
    <n v="0"/>
    <n v="0"/>
    <n v="0"/>
    <n v="0"/>
    <n v="0"/>
    <n v="0"/>
    <n v="0"/>
    <m/>
  </r>
  <r>
    <x v="440"/>
    <n v="230"/>
    <n v="700"/>
    <n v="8335"/>
    <x v="4"/>
    <x v="2"/>
    <x v="39"/>
    <s v="Capital Outlay"/>
    <s v="Equipment &amp; Furnishings"/>
    <s v="230-700-8335"/>
    <s v="Business-type Activities"/>
    <s v="Water"/>
    <s v="None"/>
    <s v="Equipment &amp; Furnishings"/>
    <n v="0"/>
    <n v="0"/>
    <n v="2711"/>
    <n v="0"/>
    <n v="0"/>
    <n v="0"/>
    <n v="383"/>
    <n v="383"/>
    <n v="400"/>
    <n v="409"/>
    <n v="9"/>
    <n v="0"/>
    <n v="27500"/>
    <n v="27500"/>
    <s v="Purchase of 100 water meters."/>
  </r>
  <r>
    <x v="441"/>
    <n v="230"/>
    <n v="700"/>
    <n v="8425"/>
    <x v="4"/>
    <x v="2"/>
    <x v="39"/>
    <s v="Capital Outlay"/>
    <s v="Vehicles &amp; Rolling Stock"/>
    <s v="230-700-8425"/>
    <s v="Business-type Activities"/>
    <s v="Water"/>
    <s v="None"/>
    <s v="Vehicles &amp; Rolling Stock"/>
    <n v="0"/>
    <n v="7733"/>
    <n v="0"/>
    <n v="0"/>
    <n v="0"/>
    <n v="0"/>
    <n v="0"/>
    <n v="0"/>
    <n v="0"/>
    <n v="0"/>
    <n v="0"/>
    <n v="0"/>
    <n v="0"/>
    <n v="0"/>
    <m/>
  </r>
  <r>
    <x v="442"/>
    <n v="230"/>
    <n v="700"/>
    <n v="8540"/>
    <x v="4"/>
    <x v="2"/>
    <x v="39"/>
    <s v="Capital Outlay"/>
    <s v="Infrastructure"/>
    <s v="230-700-8540"/>
    <s v="Business-type Activities"/>
    <s v="Water"/>
    <s v="None"/>
    <s v="Water Systems Improvemts"/>
    <n v="0"/>
    <n v="0"/>
    <n v="5806"/>
    <n v="340000"/>
    <n v="340000"/>
    <n v="340000"/>
    <n v="188103"/>
    <n v="188103"/>
    <n v="250804"/>
    <n v="200754"/>
    <n v="-50050"/>
    <n v="340000"/>
    <n v="0"/>
    <n v="0"/>
    <s v="Recommended reduction - no large projects anticipated in FY 22."/>
  </r>
  <r>
    <x v="443"/>
    <n v="230"/>
    <n v="700"/>
    <n v="8895"/>
    <x v="4"/>
    <x v="2"/>
    <x v="39"/>
    <s v="Capital Outlay"/>
    <s v="Other Improvements"/>
    <s v="230-700-8895"/>
    <s v="Business-type Activities"/>
    <s v="Water"/>
    <s v="None"/>
    <s v="Other Improvements"/>
    <n v="24640"/>
    <n v="0"/>
    <n v="0"/>
    <n v="0"/>
    <n v="0"/>
    <n v="0"/>
    <n v="0"/>
    <n v="0"/>
    <n v="0"/>
    <n v="0"/>
    <n v="0"/>
    <n v="0"/>
    <n v="0"/>
    <n v="0"/>
    <m/>
  </r>
  <r>
    <x v="444"/>
    <n v="230"/>
    <n v="800"/>
    <n v="7110"/>
    <x v="4"/>
    <x v="2"/>
    <x v="36"/>
    <s v="Debt Service"/>
    <s v="Principal Payments"/>
    <s v="230-800-7110"/>
    <s v="Business-type Activities"/>
    <s v="Water"/>
    <s v="None"/>
    <s v="Loan Principal - S00006"/>
    <n v="14438"/>
    <n v="15101"/>
    <n v="15794"/>
    <n v="16520"/>
    <n v="16520"/>
    <n v="16520"/>
    <n v="16519"/>
    <n v="16519"/>
    <n v="16520"/>
    <n v="17630"/>
    <n v="1110"/>
    <n v="16520"/>
    <n v="20000"/>
    <n v="0"/>
    <s v="Loan is retired as of FY 2021. New water line."/>
  </r>
  <r>
    <x v="445"/>
    <n v="230"/>
    <n v="800"/>
    <n v="7111"/>
    <x v="4"/>
    <x v="2"/>
    <x v="36"/>
    <s v="Debt Service"/>
    <s v="Principal Payments"/>
    <s v="230-800-7111"/>
    <s v="Business-type Activities"/>
    <s v="Water"/>
    <s v="None"/>
    <s v="Loan Principal - Library/City"/>
    <n v="0"/>
    <n v="0"/>
    <n v="0"/>
    <n v="0"/>
    <n v="0"/>
    <n v="0"/>
    <n v="0"/>
    <n v="0"/>
    <n v="0"/>
    <n v="0"/>
    <n v="0"/>
    <n v="0"/>
    <n v="0"/>
    <n v="0"/>
    <m/>
  </r>
  <r>
    <x v="446"/>
    <n v="230"/>
    <n v="800"/>
    <n v="7122"/>
    <x v="4"/>
    <x v="2"/>
    <x v="36"/>
    <s v="Debt Service"/>
    <s v="Principal Payments"/>
    <s v="230-800-7122"/>
    <s v="Business-type Activities"/>
    <s v="Water"/>
    <s v="None"/>
    <s v="Loan Principal - J05001 SPWF"/>
    <n v="3856"/>
    <n v="4056"/>
    <n v="4265"/>
    <n v="4486"/>
    <n v="4486"/>
    <n v="4486"/>
    <n v="4486"/>
    <n v="4486"/>
    <n v="4486"/>
    <n v="4788"/>
    <n v="302"/>
    <n v="4486"/>
    <n v="4962"/>
    <n v="4962"/>
    <s v="Pioneer St line relocation from Business Oregon."/>
  </r>
  <r>
    <x v="447"/>
    <n v="230"/>
    <n v="800"/>
    <n v="7124"/>
    <x v="4"/>
    <x v="2"/>
    <x v="36"/>
    <s v="Debt Service"/>
    <s v="Principal Payments"/>
    <s v="230-800-7124"/>
    <s v="Business-type Activities"/>
    <s v="Water"/>
    <s v="None"/>
    <s v="Loan Principal - RD"/>
    <n v="15244"/>
    <n v="15663"/>
    <n v="16094"/>
    <n v="16540"/>
    <n v="16540"/>
    <n v="16540"/>
    <n v="0"/>
    <n v="16536"/>
    <n v="0"/>
    <n v="17649"/>
    <n v="17649"/>
    <n v="16540"/>
    <n v="16991"/>
    <n v="16991"/>
    <s v="USDA RUS 91-03"/>
  </r>
  <r>
    <x v="448"/>
    <n v="230"/>
    <n v="800"/>
    <n v="7125"/>
    <x v="4"/>
    <x v="2"/>
    <x v="36"/>
    <s v="Debt Service"/>
    <s v="Principal Payments"/>
    <s v="230-800-7125"/>
    <s v="Business-type Activities"/>
    <s v="Water"/>
    <s v="Expenses"/>
    <s v="Loan Principal - Lakeview"/>
    <n v="0"/>
    <n v="0"/>
    <n v="0"/>
    <n v="0"/>
    <n v="0"/>
    <n v="0"/>
    <n v="0"/>
    <n v="0"/>
    <n v="0"/>
    <n v="0"/>
    <n v="0"/>
    <n v="0"/>
    <n v="0"/>
    <n v="7651"/>
    <s v="Lakeview and Main Street project"/>
  </r>
  <r>
    <x v="449"/>
    <n v="230"/>
    <n v="800"/>
    <n v="7510"/>
    <x v="4"/>
    <x v="2"/>
    <x v="36"/>
    <s v="Debt Service"/>
    <s v="Interest Payments"/>
    <s v="230-800-7510"/>
    <s v="Business-type Activities"/>
    <s v="Water"/>
    <s v="Expenses"/>
    <s v="Loan Interest - S00006"/>
    <n v="2839"/>
    <n v="5543"/>
    <n v="1483"/>
    <n v="760"/>
    <n v="760"/>
    <n v="760"/>
    <n v="758"/>
    <n v="758"/>
    <n v="758"/>
    <n v="809"/>
    <n v="51"/>
    <n v="760"/>
    <n v="0"/>
    <n v="0"/>
    <s v="Loan is retired as of FY 2021."/>
  </r>
  <r>
    <x v="450"/>
    <n v="230"/>
    <n v="800"/>
    <n v="7511"/>
    <x v="4"/>
    <x v="2"/>
    <x v="36"/>
    <s v="Debt Service"/>
    <s v="Interest Payments"/>
    <s v="230-800-7511"/>
    <s v="Business-type Activities"/>
    <s v="Water"/>
    <s v="Expenses"/>
    <s v="Loan Interest - Library/City"/>
    <n v="0"/>
    <n v="0"/>
    <n v="0"/>
    <n v="0"/>
    <n v="0"/>
    <n v="0"/>
    <n v="0"/>
    <n v="0"/>
    <n v="0"/>
    <n v="0"/>
    <n v="0"/>
    <n v="0"/>
    <n v="0"/>
    <n v="0"/>
    <m/>
  </r>
  <r>
    <x v="451"/>
    <n v="230"/>
    <n v="800"/>
    <n v="7522"/>
    <x v="4"/>
    <x v="2"/>
    <x v="36"/>
    <s v="Debt Service"/>
    <s v="Interest Payments"/>
    <s v="230-800-7522"/>
    <s v="Business-type Activities"/>
    <s v="Water"/>
    <s v="Expenses"/>
    <s v="Loan Interest - J05001 SPWF"/>
    <n v="3566"/>
    <n v="0"/>
    <n v="3157"/>
    <n v="2937"/>
    <n v="2937"/>
    <n v="2937"/>
    <n v="2937"/>
    <n v="2937"/>
    <n v="2937"/>
    <n v="3135"/>
    <n v="198"/>
    <n v="2937"/>
    <n v="2461"/>
    <n v="2705"/>
    <s v="Pioneer St line relocation from Business Oregon."/>
  </r>
  <r>
    <x v="452"/>
    <n v="230"/>
    <n v="800"/>
    <n v="7524"/>
    <x v="4"/>
    <x v="2"/>
    <x v="36"/>
    <s v="Debt Service"/>
    <s v="Interest Payments"/>
    <s v="230-800-7524"/>
    <s v="Business-type Activities"/>
    <s v="Water"/>
    <s v="Expenses"/>
    <s v="Loan Interest - RD"/>
    <n v="24136"/>
    <n v="23717"/>
    <n v="23286"/>
    <n v="22850"/>
    <n v="22850"/>
    <n v="22850"/>
    <n v="0"/>
    <n v="22844"/>
    <n v="0"/>
    <n v="24381"/>
    <n v="24381"/>
    <n v="22850"/>
    <n v="22390"/>
    <n v="22390"/>
    <s v="USDA RUS 91-03"/>
  </r>
  <r>
    <x v="453"/>
    <n v="230"/>
    <n v="800"/>
    <n v="7525"/>
    <x v="4"/>
    <x v="2"/>
    <x v="36"/>
    <s v="Debt Service"/>
    <s v="Principal Payments"/>
    <s v="230-800-7525"/>
    <s v="Business-type Activities"/>
    <s v="Water"/>
    <s v="Expenses"/>
    <s v="Loan Interest - Lakeview"/>
    <n v="0"/>
    <n v="0"/>
    <n v="0"/>
    <n v="0"/>
    <n v="0"/>
    <n v="0"/>
    <n v="0"/>
    <n v="0"/>
    <n v="0"/>
    <n v="0"/>
    <n v="0"/>
    <n v="0"/>
    <n v="0"/>
    <n v="3915"/>
    <s v="Lakeview and Main Street project"/>
  </r>
  <r>
    <x v="454"/>
    <n v="230"/>
    <n v="900"/>
    <n v="9117"/>
    <x v="4"/>
    <x v="2"/>
    <x v="37"/>
    <s v="Transfers Out"/>
    <s v="Transfers Out"/>
    <s v="230-900-9117"/>
    <s v="General Revenues"/>
    <s v="Transfers"/>
    <s v="General Business"/>
    <s v="Transfer to SDC Fund"/>
    <n v="0"/>
    <n v="0"/>
    <n v="0"/>
    <n v="0"/>
    <n v="0"/>
    <n v="0"/>
    <n v="0"/>
    <n v="0"/>
    <n v="0"/>
    <n v="0"/>
    <n v="0"/>
    <n v="0"/>
    <n v="0"/>
    <n v="0"/>
    <m/>
  </r>
  <r>
    <x v="455"/>
    <n v="230"/>
    <n v="900"/>
    <n v="9120"/>
    <x v="4"/>
    <x v="2"/>
    <x v="37"/>
    <s v="Transfers Out"/>
    <s v="Transfers Out"/>
    <s v="230-900-9120"/>
    <s v="General Revenues"/>
    <s v="Transfers"/>
    <s v="General Business"/>
    <s v="Transfer to Water Reserve Fund"/>
    <n v="3938"/>
    <n v="3938"/>
    <n v="3938"/>
    <n v="15740"/>
    <n v="15740"/>
    <n v="15740"/>
    <n v="15740"/>
    <n v="15740"/>
    <n v="15740"/>
    <n v="16799"/>
    <n v="1059"/>
    <n v="15740"/>
    <n v="0"/>
    <n v="0"/>
    <m/>
  </r>
  <r>
    <x v="456"/>
    <n v="230"/>
    <n v="900"/>
    <n v="9140"/>
    <x v="4"/>
    <x v="2"/>
    <x v="37"/>
    <s v="Transfers Out"/>
    <s v="Transfers Out"/>
    <s v="230-900-9140"/>
    <s v="General Revenues"/>
    <s v="Transfers"/>
    <s v="General Business"/>
    <s v="Transfer to Sewer Fund"/>
    <n v="0"/>
    <n v="0"/>
    <n v="0"/>
    <n v="0"/>
    <n v="0"/>
    <n v="0"/>
    <n v="0"/>
    <n v="0"/>
    <n v="0"/>
    <n v="0"/>
    <n v="0"/>
    <n v="0"/>
    <n v="0"/>
    <n v="0"/>
    <s v="Reserve funds are now full funded."/>
  </r>
  <r>
    <x v="457"/>
    <n v="230"/>
    <n v="900"/>
    <n v="9150"/>
    <x v="4"/>
    <x v="2"/>
    <x v="37"/>
    <s v="Transfers Out"/>
    <s v="Transfers Out"/>
    <s v="230-900-9150"/>
    <s v="General Revenues"/>
    <s v="Transfers"/>
    <s v="General Business"/>
    <s v="Transfer to Equipment Fund"/>
    <n v="2000"/>
    <n v="2000"/>
    <n v="6000"/>
    <n v="0"/>
    <n v="0"/>
    <n v="0"/>
    <n v="0"/>
    <n v="0"/>
    <n v="0"/>
    <n v="0"/>
    <n v="0"/>
    <n v="0"/>
    <n v="0"/>
    <n v="0"/>
    <m/>
  </r>
  <r>
    <x v="458"/>
    <n v="230"/>
    <n v="900"/>
    <n v="9590"/>
    <x v="4"/>
    <x v="2"/>
    <x v="37"/>
    <s v="Contingencies"/>
    <s v="Contingencies"/>
    <s v="230-900-9590"/>
    <s v="Business-type Activities"/>
    <s v="Water"/>
    <s v="None"/>
    <s v="Contingency"/>
    <n v="0"/>
    <n v="0"/>
    <n v="0"/>
    <n v="76552"/>
    <n v="76552"/>
    <n v="76552"/>
    <n v="0"/>
    <n v="0"/>
    <n v="0"/>
    <n v="0"/>
    <n v="0"/>
    <n v="76552"/>
    <n v="35532"/>
    <n v="35532"/>
    <s v="Budgeted at 10% of personnel and operations costs per Res. 644."/>
  </r>
  <r>
    <x v="459"/>
    <n v="230"/>
    <n v="900"/>
    <n v="9893"/>
    <x v="4"/>
    <x v="2"/>
    <x v="37"/>
    <s v="Reserves &amp; Ending Balances"/>
    <s v="Reserves"/>
    <s v="230-900-9893"/>
    <s v="Business-type Activities"/>
    <s v="Water"/>
    <s v="None"/>
    <s v="Reserved for future use - Wate"/>
    <n v="0"/>
    <n v="0"/>
    <n v="0"/>
    <n v="0"/>
    <n v="0"/>
    <n v="0"/>
    <n v="0"/>
    <n v="0"/>
    <n v="0"/>
    <n v="0"/>
    <n v="0"/>
    <n v="0"/>
    <n v="0"/>
    <n v="0"/>
    <m/>
  </r>
  <r>
    <x v="460"/>
    <n v="230"/>
    <n v="900"/>
    <n v="9899"/>
    <x v="4"/>
    <x v="2"/>
    <x v="37"/>
    <s v="Reserves &amp; Ending Balances"/>
    <s v="Ending Balance"/>
    <s v="230-900-9899"/>
    <s v="Governmental Activities"/>
    <s v="None"/>
    <s v="None"/>
    <s v="Unappropriated Ending Balance"/>
    <n v="139109"/>
    <n v="140326"/>
    <n v="112958"/>
    <n v="0"/>
    <n v="0"/>
    <n v="0"/>
    <n v="0"/>
    <n v="0"/>
    <n v="45555"/>
    <n v="0"/>
    <n v="-45555"/>
    <n v="0"/>
    <n v="65000"/>
    <n v="73190"/>
    <m/>
  </r>
  <r>
    <x v="461"/>
    <n v="240"/>
    <n v="1110"/>
    <m/>
    <x v="0"/>
    <x v="3"/>
    <x v="0"/>
    <s v="Current Assets"/>
    <s v="Cash"/>
    <s v="240-1110"/>
    <s v="Business-type Activities"/>
    <s v="Sewer"/>
    <s v="None"/>
    <s v="ALLOCATED CASH"/>
    <n v="58167"/>
    <n v="92708"/>
    <n v="63476"/>
    <n v="0"/>
    <n v="0"/>
    <n v="0"/>
    <n v="86767"/>
    <n v="83787"/>
    <n v="86767"/>
    <n v="0"/>
    <n v="-86767"/>
    <n v="86767"/>
    <n v="86767"/>
    <n v="86767"/>
    <m/>
  </r>
  <r>
    <x v="462"/>
    <n v="240"/>
    <n v="1115"/>
    <m/>
    <x v="0"/>
    <x v="3"/>
    <x v="0"/>
    <s v="Current Assets"/>
    <s v="Cash"/>
    <s v="240-1115"/>
    <s v="Business-type Activities"/>
    <s v="Sewer"/>
    <s v="None"/>
    <s v="Cash in Bank - LGIP"/>
    <n v="179786"/>
    <n v="83440"/>
    <n v="86730"/>
    <n v="0"/>
    <n v="0"/>
    <n v="0"/>
    <n v="87251"/>
    <n v="87339"/>
    <n v="87251"/>
    <n v="0"/>
    <n v="-87251"/>
    <n v="87251"/>
    <n v="87251"/>
    <n v="87251"/>
    <m/>
  </r>
  <r>
    <x v="463"/>
    <n v="240"/>
    <n v="1510"/>
    <m/>
    <x v="0"/>
    <x v="3"/>
    <x v="2"/>
    <s v="Current Assets"/>
    <s v="Accounts Receivable"/>
    <s v="240-1510"/>
    <s v="Business-type Activities"/>
    <s v="Sewer"/>
    <s v="None"/>
    <s v="Accounts Receivable"/>
    <n v="0"/>
    <n v="0"/>
    <n v="0"/>
    <n v="0"/>
    <n v="0"/>
    <n v="0"/>
    <n v="32135"/>
    <n v="34140"/>
    <n v="32135"/>
    <n v="0"/>
    <n v="-32135"/>
    <n v="33262"/>
    <n v="33262"/>
    <n v="33262"/>
    <m/>
  </r>
  <r>
    <x v="464"/>
    <n v="240"/>
    <n v="1530"/>
    <m/>
    <x v="0"/>
    <x v="3"/>
    <x v="2"/>
    <s v="Current Assets"/>
    <s v="Accounts Receivable"/>
    <s v="240-1530"/>
    <s v="Business-type Activities"/>
    <s v="Sewer"/>
    <s v="None"/>
    <s v="Grants Receivable"/>
    <n v="0"/>
    <n v="0"/>
    <n v="0"/>
    <n v="0"/>
    <n v="0"/>
    <n v="0"/>
    <n v="0"/>
    <n v="0"/>
    <n v="0"/>
    <n v="0"/>
    <n v="0"/>
    <n v="0"/>
    <n v="0"/>
    <n v="0"/>
    <m/>
  </r>
  <r>
    <x v="465"/>
    <n v="240"/>
    <n v="1540"/>
    <m/>
    <x v="0"/>
    <x v="3"/>
    <x v="2"/>
    <s v="Current Assets"/>
    <s v="Accounts Receivable"/>
    <s v="240-1540"/>
    <s v="Business-type Activities"/>
    <s v="Sewer"/>
    <s v="None"/>
    <s v="Loans Receivable"/>
    <n v="0"/>
    <n v="0"/>
    <n v="0"/>
    <n v="0"/>
    <n v="0"/>
    <n v="0"/>
    <n v="0"/>
    <n v="0"/>
    <n v="0"/>
    <n v="0"/>
    <n v="0"/>
    <n v="0"/>
    <n v="0"/>
    <n v="0"/>
    <m/>
  </r>
  <r>
    <x v="466"/>
    <n v="240"/>
    <n v="1620"/>
    <m/>
    <x v="0"/>
    <x v="3"/>
    <x v="3"/>
    <s v="Other Assets"/>
    <s v="Inventory"/>
    <s v="240-1620"/>
    <s v="Business-type Activities"/>
    <s v="Sewer"/>
    <s v="None"/>
    <s v="Inventory"/>
    <n v="0"/>
    <n v="0"/>
    <n v="0"/>
    <n v="0"/>
    <n v="0"/>
    <n v="0"/>
    <n v="0"/>
    <n v="0"/>
    <n v="0"/>
    <n v="0"/>
    <n v="0"/>
    <n v="0"/>
    <n v="0"/>
    <n v="0"/>
    <m/>
  </r>
  <r>
    <x v="467"/>
    <n v="240"/>
    <n v="1710"/>
    <m/>
    <x v="0"/>
    <x v="3"/>
    <x v="4"/>
    <s v="Other Assets"/>
    <s v="Fixed Assets"/>
    <s v="240-1710"/>
    <s v="Business-type Activities"/>
    <s v="Sewer"/>
    <s v="None"/>
    <s v="Land"/>
    <n v="0"/>
    <n v="11000"/>
    <n v="11000"/>
    <n v="0"/>
    <n v="0"/>
    <n v="0"/>
    <n v="11000"/>
    <n v="11000"/>
    <n v="11000"/>
    <n v="0"/>
    <n v="-11000"/>
    <n v="11000"/>
    <n v="11000"/>
    <n v="11000"/>
    <m/>
  </r>
  <r>
    <x v="468"/>
    <n v="240"/>
    <n v="1720"/>
    <m/>
    <x v="0"/>
    <x v="3"/>
    <x v="4"/>
    <s v="Other Assets"/>
    <s v="Fixed Assets"/>
    <s v="240-1720"/>
    <s v="Business-type Activities"/>
    <s v="Sewer"/>
    <s v="None"/>
    <s v="Buildings &amp; Facilities"/>
    <n v="0"/>
    <n v="81869"/>
    <n v="89114"/>
    <n v="0"/>
    <n v="0"/>
    <n v="0"/>
    <n v="89114"/>
    <n v="89114"/>
    <n v="89114"/>
    <n v="0"/>
    <n v="-89114"/>
    <n v="89114"/>
    <n v="89114"/>
    <n v="89114"/>
    <m/>
  </r>
  <r>
    <x v="469"/>
    <n v="240"/>
    <n v="1730"/>
    <m/>
    <x v="0"/>
    <x v="3"/>
    <x v="4"/>
    <s v="Other Assets"/>
    <s v="Fixed Assets"/>
    <s v="240-1730"/>
    <s v="Business-type Activities"/>
    <s v="Sewer"/>
    <s v="None"/>
    <s v="Equipment &amp; Furnishings"/>
    <n v="0"/>
    <n v="33629"/>
    <n v="68935"/>
    <n v="0"/>
    <n v="0"/>
    <n v="0"/>
    <n v="68935"/>
    <n v="68935"/>
    <n v="68935"/>
    <n v="0"/>
    <n v="-68935"/>
    <n v="68935"/>
    <n v="68935"/>
    <n v="68935"/>
    <m/>
  </r>
  <r>
    <x v="470"/>
    <n v="240"/>
    <n v="1740"/>
    <m/>
    <x v="0"/>
    <x v="3"/>
    <x v="4"/>
    <s v="Other Assets"/>
    <s v="Fixed Assets"/>
    <s v="240-1740"/>
    <s v="Business-type Activities"/>
    <s v="Sewer"/>
    <s v="None"/>
    <s v="Vehicles &amp; Rolling Stock"/>
    <n v="0"/>
    <n v="34064"/>
    <n v="21780"/>
    <n v="0"/>
    <n v="0"/>
    <n v="0"/>
    <n v="21780"/>
    <n v="21780"/>
    <n v="21780"/>
    <n v="0"/>
    <n v="-21780"/>
    <n v="21780"/>
    <n v="21780"/>
    <n v="21780"/>
    <m/>
  </r>
  <r>
    <x v="471"/>
    <n v="240"/>
    <n v="1750"/>
    <m/>
    <x v="0"/>
    <x v="3"/>
    <x v="4"/>
    <s v="Other Assets"/>
    <s v="Fixed Assets"/>
    <s v="240-1750"/>
    <s v="Business-type Activities"/>
    <s v="Sewer"/>
    <s v="None"/>
    <s v="Infrastructure"/>
    <n v="0"/>
    <n v="4708963"/>
    <n v="4708963"/>
    <n v="0"/>
    <n v="0"/>
    <n v="0"/>
    <n v="4708963"/>
    <n v="4708963"/>
    <n v="4708963"/>
    <n v="0"/>
    <n v="-4708963"/>
    <n v="4708963"/>
    <n v="4708963"/>
    <n v="4708963"/>
    <m/>
  </r>
  <r>
    <x v="472"/>
    <n v="240"/>
    <n v="1795"/>
    <m/>
    <x v="0"/>
    <x v="3"/>
    <x v="4"/>
    <s v="Other Assets"/>
    <s v="Fixed Assets"/>
    <s v="240-1795"/>
    <s v="Business-type Activities"/>
    <s v="Sewer"/>
    <s v="None"/>
    <s v="Construction in Progress"/>
    <n v="0"/>
    <n v="0"/>
    <n v="0"/>
    <n v="0"/>
    <n v="0"/>
    <n v="0"/>
    <n v="0"/>
    <n v="0"/>
    <n v="0"/>
    <n v="0"/>
    <n v="0"/>
    <n v="0"/>
    <n v="0"/>
    <n v="0"/>
    <m/>
  </r>
  <r>
    <x v="473"/>
    <n v="240"/>
    <n v="1820"/>
    <m/>
    <x v="0"/>
    <x v="3"/>
    <x v="5"/>
    <s v="Other Assets"/>
    <s v="Depreciation"/>
    <s v="240-1820"/>
    <s v="Business-type Activities"/>
    <s v="Sewer"/>
    <s v="None"/>
    <s v="AD - Buildings &amp; Facilities"/>
    <n v="0"/>
    <n v="37398"/>
    <n v="39836"/>
    <n v="0"/>
    <n v="0"/>
    <n v="0"/>
    <n v="39836"/>
    <n v="39836"/>
    <n v="39836"/>
    <n v="0"/>
    <n v="-39836"/>
    <n v="39836"/>
    <n v="39836"/>
    <n v="39836"/>
    <m/>
  </r>
  <r>
    <x v="474"/>
    <n v="240"/>
    <n v="1830"/>
    <m/>
    <x v="0"/>
    <x v="3"/>
    <x v="5"/>
    <s v="Other Assets"/>
    <s v="Depreciation"/>
    <s v="240-1830"/>
    <s v="Business-type Activities"/>
    <s v="Sewer"/>
    <s v="None"/>
    <s v="AD - Equipment &amp; Furnishings"/>
    <n v="0"/>
    <n v="17521"/>
    <n v="23850"/>
    <n v="0"/>
    <n v="0"/>
    <n v="0"/>
    <n v="23850"/>
    <n v="23850"/>
    <n v="23850"/>
    <n v="0"/>
    <n v="-23850"/>
    <n v="23850"/>
    <n v="23850"/>
    <n v="23850"/>
    <m/>
  </r>
  <r>
    <x v="475"/>
    <n v="240"/>
    <n v="1840"/>
    <m/>
    <x v="0"/>
    <x v="3"/>
    <x v="5"/>
    <s v="Other Assets"/>
    <s v="Depreciation"/>
    <s v="240-1840"/>
    <s v="Business-type Activities"/>
    <s v="Sewer"/>
    <s v="None"/>
    <s v="AD - Vehicles &amp; Rolling Stock"/>
    <n v="0"/>
    <n v="13373"/>
    <n v="3267"/>
    <n v="0"/>
    <n v="0"/>
    <n v="0"/>
    <n v="3267"/>
    <n v="3267"/>
    <n v="3267"/>
    <n v="0"/>
    <n v="-3267"/>
    <n v="3267"/>
    <n v="3267"/>
    <n v="3267"/>
    <m/>
  </r>
  <r>
    <x v="476"/>
    <n v="240"/>
    <n v="1850"/>
    <m/>
    <x v="0"/>
    <x v="3"/>
    <x v="5"/>
    <s v="Other Assets"/>
    <s v="Depreciation"/>
    <s v="240-1850"/>
    <s v="Business-type Activities"/>
    <s v="Sewer"/>
    <s v="None"/>
    <s v="AD - Infrastructure"/>
    <n v="0"/>
    <n v="2689427"/>
    <n v="2793838"/>
    <n v="0"/>
    <n v="0"/>
    <n v="0"/>
    <n v="2793838"/>
    <n v="2793838"/>
    <n v="2793838"/>
    <n v="0"/>
    <n v="-2793838"/>
    <n v="2793838"/>
    <n v="2793838"/>
    <n v="2793838"/>
    <m/>
  </r>
  <r>
    <x v="477"/>
    <n v="240"/>
    <n v="1950"/>
    <m/>
    <x v="0"/>
    <x v="3"/>
    <x v="1"/>
    <s v="Other Assets"/>
    <s v="Other Current Assets"/>
    <s v="240-1950"/>
    <s v="Business-type Activities"/>
    <s v="Sewer"/>
    <s v="None"/>
    <s v="Deferred Outflows of Resources"/>
    <n v="0"/>
    <n v="0"/>
    <n v="0"/>
    <n v="0"/>
    <n v="0"/>
    <n v="0"/>
    <n v="0"/>
    <n v="0"/>
    <n v="0"/>
    <n v="0"/>
    <n v="0"/>
    <n v="0"/>
    <n v="0"/>
    <n v="0"/>
    <m/>
  </r>
  <r>
    <x v="478"/>
    <n v="240"/>
    <n v="2125"/>
    <m/>
    <x v="1"/>
    <x v="3"/>
    <x v="6"/>
    <s v="Current Liabilities"/>
    <s v="Accounts Payable"/>
    <s v="240-2125"/>
    <s v="Business-type Activities"/>
    <s v="Sewer"/>
    <s v="None"/>
    <s v="Accounts Payable"/>
    <n v="0"/>
    <n v="0"/>
    <n v="0"/>
    <n v="0"/>
    <n v="0"/>
    <n v="0"/>
    <n v="0"/>
    <n v="0"/>
    <n v="0"/>
    <n v="0"/>
    <n v="0"/>
    <n v="0"/>
    <n v="0"/>
    <n v="0"/>
    <m/>
  </r>
  <r>
    <x v="479"/>
    <n v="240"/>
    <n v="2205"/>
    <m/>
    <x v="1"/>
    <x v="3"/>
    <x v="7"/>
    <s v="Current Liabilities"/>
    <s v="Payroll Payable"/>
    <s v="240-2205"/>
    <s v="Business-type Activities"/>
    <s v="Sewer"/>
    <s v="None"/>
    <s v="Wages Payable"/>
    <n v="0"/>
    <n v="0"/>
    <n v="0"/>
    <n v="0"/>
    <n v="0"/>
    <n v="0"/>
    <n v="3506"/>
    <n v="3584"/>
    <n v="3506"/>
    <n v="0"/>
    <n v="-3506"/>
    <n v="3676"/>
    <n v="3676"/>
    <n v="3676"/>
    <m/>
  </r>
  <r>
    <x v="480"/>
    <n v="240"/>
    <n v="2210"/>
    <m/>
    <x v="1"/>
    <x v="3"/>
    <x v="7"/>
    <s v="Current Liabilities"/>
    <s v="Payroll Payable"/>
    <s v="240-2210"/>
    <s v="Business-type Activities"/>
    <s v="Sewer"/>
    <s v="None"/>
    <s v="Payroll Taxes Payable"/>
    <n v="0"/>
    <n v="0"/>
    <n v="0"/>
    <n v="0"/>
    <n v="0"/>
    <n v="0"/>
    <n v="1467"/>
    <n v="1503"/>
    <n v="1467"/>
    <n v="0"/>
    <n v="-1467"/>
    <n v="1558"/>
    <n v="1558"/>
    <n v="1558"/>
    <m/>
  </r>
  <r>
    <x v="481"/>
    <n v="240"/>
    <n v="2245"/>
    <m/>
    <x v="1"/>
    <x v="3"/>
    <x v="7"/>
    <s v="Current Liabilities"/>
    <s v="Payroll Payable"/>
    <s v="240-2245"/>
    <s v="Business-type Activities"/>
    <s v="Sewer"/>
    <s v="None"/>
    <s v="Health Insurance Payable"/>
    <n v="0"/>
    <n v="0"/>
    <n v="0"/>
    <n v="0"/>
    <n v="0"/>
    <n v="0"/>
    <n v="2154"/>
    <n v="2154"/>
    <n v="2154"/>
    <n v="0"/>
    <n v="-2154"/>
    <n v="2154"/>
    <n v="2154"/>
    <n v="2154"/>
    <m/>
  </r>
  <r>
    <x v="482"/>
    <n v="240"/>
    <n v="2250"/>
    <m/>
    <x v="1"/>
    <x v="3"/>
    <x v="7"/>
    <s v="Current Liabilities"/>
    <s v="Payroll Payable"/>
    <s v="240-2250"/>
    <s v="Business-type Activities"/>
    <s v="Sewer"/>
    <s v="None"/>
    <s v="Retirement Payable"/>
    <n v="0"/>
    <n v="0"/>
    <n v="0"/>
    <n v="0"/>
    <n v="0"/>
    <n v="0"/>
    <n v="926"/>
    <n v="953"/>
    <n v="926"/>
    <n v="0"/>
    <n v="-926"/>
    <n v="986"/>
    <n v="986"/>
    <n v="986"/>
    <m/>
  </r>
  <r>
    <x v="483"/>
    <n v="240"/>
    <n v="2255"/>
    <m/>
    <x v="1"/>
    <x v="3"/>
    <x v="7"/>
    <s v="Current Liabilities"/>
    <s v="Payroll Payable"/>
    <s v="240-2255"/>
    <s v="Business-type Activities"/>
    <s v="None"/>
    <s v="None"/>
    <s v="Deferred Comp Payable"/>
    <n v="0"/>
    <n v="0"/>
    <n v="0"/>
    <n v="0"/>
    <n v="0"/>
    <n v="0"/>
    <n v="127"/>
    <n v="127"/>
    <n v="127"/>
    <n v="0"/>
    <n v="-127"/>
    <n v="128"/>
    <n v="128"/>
    <n v="128"/>
    <m/>
  </r>
  <r>
    <x v="484"/>
    <n v="240"/>
    <n v="2450"/>
    <m/>
    <x v="1"/>
    <x v="3"/>
    <x v="8"/>
    <s v="Current Liabilities"/>
    <s v="Other Current Liabilities"/>
    <s v="240-2450"/>
    <s v="Business-type Activities"/>
    <s v="Sewer"/>
    <s v="None"/>
    <s v="Due to Other Funds"/>
    <n v="0"/>
    <n v="0"/>
    <n v="0"/>
    <n v="0"/>
    <n v="0"/>
    <n v="0"/>
    <n v="0"/>
    <n v="0"/>
    <n v="0"/>
    <n v="0"/>
    <n v="0"/>
    <n v="0"/>
    <n v="0"/>
    <n v="0"/>
    <m/>
  </r>
  <r>
    <x v="485"/>
    <n v="240"/>
    <n v="2725"/>
    <m/>
    <x v="1"/>
    <x v="3"/>
    <x v="8"/>
    <s v="Current Liabilities"/>
    <s v="Other Current Liabilities"/>
    <s v="240-2725"/>
    <s v="Business-type Activities"/>
    <s v="None"/>
    <s v="None"/>
    <s v="Long Term Debt - Due in 1yr"/>
    <n v="0"/>
    <n v="0"/>
    <n v="29563"/>
    <n v="0"/>
    <n v="0"/>
    <n v="0"/>
    <n v="0"/>
    <n v="0"/>
    <n v="0"/>
    <n v="0"/>
    <n v="0"/>
    <n v="0"/>
    <n v="0"/>
    <n v="0"/>
    <m/>
  </r>
  <r>
    <x v="486"/>
    <n v="240"/>
    <n v="2750"/>
    <m/>
    <x v="1"/>
    <x v="3"/>
    <x v="9"/>
    <s v="Other Liabilities"/>
    <s v="Other Liabilities"/>
    <s v="240-2750"/>
    <s v="Business-type Activities"/>
    <s v="Sewer"/>
    <s v="None"/>
    <s v="Long Term Debt"/>
    <n v="0"/>
    <n v="0"/>
    <n v="547120"/>
    <n v="0"/>
    <n v="0"/>
    <n v="0"/>
    <n v="576683"/>
    <n v="547120"/>
    <n v="576683"/>
    <n v="0"/>
    <n v="-576683"/>
    <n v="576683"/>
    <n v="576683"/>
    <n v="576683"/>
    <m/>
  </r>
  <r>
    <x v="487"/>
    <n v="240"/>
    <n v="2950"/>
    <m/>
    <x v="1"/>
    <x v="3"/>
    <x v="9"/>
    <s v="Other Liabilities"/>
    <s v="Other Liabilities"/>
    <s v="240-2950"/>
    <s v="Business-type Activities"/>
    <s v="Sewer"/>
    <s v="None"/>
    <s v="Deferred Inflows of Resources"/>
    <n v="0"/>
    <n v="0"/>
    <n v="0"/>
    <n v="0"/>
    <n v="0"/>
    <n v="0"/>
    <n v="0"/>
    <n v="0"/>
    <n v="0"/>
    <n v="0"/>
    <n v="0"/>
    <n v="0"/>
    <n v="0"/>
    <n v="0"/>
    <m/>
  </r>
  <r>
    <x v="488"/>
    <n v="240"/>
    <n v="3100"/>
    <m/>
    <x v="2"/>
    <x v="3"/>
    <x v="10"/>
    <s v="Beginning Balance"/>
    <s v="Beginning Balance"/>
    <s v="240-3100"/>
    <s v="Business-type Activities"/>
    <s v="Sewer"/>
    <s v="None"/>
    <s v="Beginning Fund Balance"/>
    <n v="17265"/>
    <n v="121619"/>
    <n v="176148"/>
    <n v="132151"/>
    <n v="0"/>
    <n v="0"/>
    <n v="150205"/>
    <n v="150205"/>
    <n v="150205"/>
    <n v="0"/>
    <n v="-150205"/>
    <n v="150205"/>
    <n v="214849"/>
    <n v="214849"/>
    <m/>
  </r>
  <r>
    <x v="489"/>
    <n v="240"/>
    <n v="315"/>
    <n v="4125"/>
    <x v="3"/>
    <x v="3"/>
    <x v="12"/>
    <s v="Revenue"/>
    <s v="Investment Revenue"/>
    <s v="240-315-4125"/>
    <s v="General Revenues"/>
    <s v="Investment Earnings"/>
    <s v="General Business"/>
    <s v="Interest Earned"/>
    <n v="3112"/>
    <n v="4655"/>
    <n v="1899"/>
    <n v="2150"/>
    <n v="2150"/>
    <n v="2150"/>
    <n v="540"/>
    <n v="631"/>
    <n v="720"/>
    <n v="674"/>
    <n v="-46"/>
    <n v="2150"/>
    <n v="2150"/>
    <n v="2150"/>
    <m/>
  </r>
  <r>
    <x v="490"/>
    <n v="240"/>
    <n v="3250"/>
    <m/>
    <x v="2"/>
    <x v="3"/>
    <x v="14"/>
    <s v="Current Year Change"/>
    <s v="Current Year Change"/>
    <s v="240-3250"/>
    <s v="Business-type Activities"/>
    <s v="Sewer"/>
    <s v="None"/>
    <s v="Current Year Change in Fund Ba"/>
    <n v="0"/>
    <n v="0"/>
    <n v="0"/>
    <n v="0"/>
    <n v="0"/>
    <n v="0"/>
    <n v="0"/>
    <n v="0"/>
    <n v="0"/>
    <n v="0"/>
    <n v="0"/>
    <n v="0"/>
    <n v="0"/>
    <n v="0"/>
    <m/>
  </r>
  <r>
    <x v="491"/>
    <n v="240"/>
    <n v="325"/>
    <n v="4151"/>
    <x v="3"/>
    <x v="3"/>
    <x v="15"/>
    <s v="Revenue"/>
    <s v="Grant Revenue"/>
    <s v="240-325-4151"/>
    <s v="Business-type Activities"/>
    <s v="Sewer"/>
    <s v="Capital Grants"/>
    <s v="Grant Revenue"/>
    <n v="0"/>
    <n v="0"/>
    <n v="0"/>
    <n v="0"/>
    <n v="0"/>
    <n v="0"/>
    <n v="24364"/>
    <n v="24364"/>
    <n v="32485.333333333332"/>
    <n v="26003"/>
    <n v="-6482.3333333333321"/>
    <n v="20000"/>
    <n v="20000"/>
    <n v="20000"/>
    <m/>
  </r>
  <r>
    <x v="492"/>
    <n v="240"/>
    <n v="325"/>
    <n v="4162"/>
    <x v="3"/>
    <x v="3"/>
    <x v="15"/>
    <s v="Revenue"/>
    <s v="Grant Revenue"/>
    <s v="240-325-4162"/>
    <s v="Business-type Activities"/>
    <s v="Sewer"/>
    <s v="Capital Grants"/>
    <s v="CDBG Grant"/>
    <n v="0"/>
    <n v="0"/>
    <n v="0"/>
    <n v="0"/>
    <n v="0"/>
    <n v="0"/>
    <n v="0"/>
    <n v="0"/>
    <n v="0"/>
    <n v="0"/>
    <n v="0"/>
    <n v="0"/>
    <n v="0"/>
    <n v="0"/>
    <m/>
  </r>
  <r>
    <x v="493"/>
    <n v="240"/>
    <n v="3275"/>
    <m/>
    <x v="2"/>
    <x v="3"/>
    <x v="14"/>
    <s v="Current Year Change"/>
    <s v="Current Year Change"/>
    <s v="240-3275"/>
    <s v="Business-type Activities"/>
    <s v="Sewer"/>
    <s v="None"/>
    <s v="GASB - Fixed Assets"/>
    <n v="0"/>
    <n v="2111807"/>
    <n v="2039001"/>
    <n v="0"/>
    <n v="0"/>
    <n v="0"/>
    <n v="2039001"/>
    <n v="2039001"/>
    <n v="2039001"/>
    <n v="0"/>
    <n v="-2039001"/>
    <n v="2039001"/>
    <n v="2039001"/>
    <n v="2039001"/>
    <m/>
  </r>
  <r>
    <x v="494"/>
    <n v="240"/>
    <n v="3277"/>
    <m/>
    <x v="2"/>
    <x v="3"/>
    <x v="14"/>
    <s v="Current Year Change"/>
    <s v="Current Year Change"/>
    <s v="240-3277"/>
    <s v="Business-type Activities"/>
    <s v="Sewer"/>
    <s v="None"/>
    <s v="GAAP - Long Term Debt"/>
    <n v="0"/>
    <n v="0"/>
    <n v="576683"/>
    <n v="0"/>
    <n v="0"/>
    <n v="0"/>
    <n v="576683"/>
    <n v="547120"/>
    <n v="576683"/>
    <n v="0"/>
    <n v="-576683"/>
    <n v="576683"/>
    <n v="576683"/>
    <n v="576683"/>
    <m/>
  </r>
  <r>
    <x v="495"/>
    <n v="240"/>
    <n v="3300"/>
    <m/>
    <x v="2"/>
    <x v="3"/>
    <x v="16"/>
    <s v="Ending Balance"/>
    <s v="Ending Balance"/>
    <s v="240-3300"/>
    <s v="Business-type Activities"/>
    <s v="Sewer"/>
    <s v="None"/>
    <s v="Ending Fund Balance"/>
    <n v="0"/>
    <n v="0"/>
    <n v="0"/>
    <n v="0"/>
    <n v="0"/>
    <n v="0"/>
    <n v="0"/>
    <n v="0"/>
    <n v="0"/>
    <n v="0"/>
    <n v="0"/>
    <n v="0"/>
    <n v="0"/>
    <n v="0"/>
    <m/>
  </r>
  <r>
    <x v="496"/>
    <n v="240"/>
    <n v="335"/>
    <n v="4354"/>
    <x v="3"/>
    <x v="3"/>
    <x v="18"/>
    <s v="Revenue"/>
    <s v="Licenses &amp; Permits"/>
    <s v="240-335-4354"/>
    <s v="Business-type Activities"/>
    <s v="Sewer"/>
    <s v="Charges for Services"/>
    <s v="Misc Permits &amp; Licenses"/>
    <n v="0"/>
    <n v="0"/>
    <n v="0"/>
    <n v="0"/>
    <n v="0"/>
    <n v="0"/>
    <n v="0"/>
    <n v="0"/>
    <n v="0"/>
    <n v="0"/>
    <n v="0"/>
    <n v="0"/>
    <n v="0"/>
    <n v="0"/>
    <m/>
  </r>
  <r>
    <x v="497"/>
    <n v="240"/>
    <n v="335"/>
    <n v="4370"/>
    <x v="3"/>
    <x v="3"/>
    <x v="18"/>
    <s v="Revenue"/>
    <s v="Licenses &amp; Permits"/>
    <s v="240-335-4370"/>
    <s v="Business-type Activities"/>
    <s v="Sewer"/>
    <s v="Charges for Services"/>
    <s v="Water/Sewer Connection Permit"/>
    <n v="1035"/>
    <n v="1610"/>
    <n v="805"/>
    <n v="2250"/>
    <n v="2250"/>
    <n v="2250"/>
    <n v="460"/>
    <n v="575"/>
    <n v="613.33333333333326"/>
    <n v="614"/>
    <n v="0.66666666666674246"/>
    <n v="1150"/>
    <n v="1150"/>
    <n v="1150"/>
    <m/>
  </r>
  <r>
    <x v="498"/>
    <n v="240"/>
    <n v="340"/>
    <n v="4425"/>
    <x v="3"/>
    <x v="3"/>
    <x v="19"/>
    <s v="Revenue"/>
    <s v="Charges for Services"/>
    <s v="240-340-4425"/>
    <s v="Business-type Activities"/>
    <s v="Sewer"/>
    <s v="Charges for Services"/>
    <s v="Water/Sewer Sales"/>
    <n v="330589"/>
    <n v="342844"/>
    <n v="361249"/>
    <n v="386875"/>
    <n v="386875"/>
    <n v="386875"/>
    <n v="322624"/>
    <n v="387604"/>
    <n v="430165.33333333331"/>
    <n v="413671"/>
    <n v="-16494.333333333314"/>
    <n v="406700"/>
    <n v="406700"/>
    <n v="406700"/>
    <s v="Based on projected sales"/>
  </r>
  <r>
    <x v="499"/>
    <n v="240"/>
    <n v="340"/>
    <n v="4430"/>
    <x v="3"/>
    <x v="3"/>
    <x v="19"/>
    <s v="Revenue"/>
    <s v="Charges for Services"/>
    <s v="240-340-4430"/>
    <s v="Business-type Activities"/>
    <s v="Sewer"/>
    <s v="Charges for Services"/>
    <s v="Water/Sewer Connection Fees"/>
    <n v="0"/>
    <n v="0"/>
    <n v="0"/>
    <n v="0"/>
    <n v="0"/>
    <n v="0"/>
    <n v="358"/>
    <n v="358"/>
    <n v="477.33333333333331"/>
    <n v="383"/>
    <n v="-94.333333333333314"/>
    <n v="0"/>
    <n v="0"/>
    <n v="0"/>
    <m/>
  </r>
  <r>
    <x v="500"/>
    <n v="240"/>
    <n v="340"/>
    <n v="4450"/>
    <x v="3"/>
    <x v="3"/>
    <x v="19"/>
    <s v="Revenue"/>
    <s v="Miscellaneous Revenue"/>
    <s v="240-340-4450"/>
    <s v="General Revenues"/>
    <s v="Miscellaneous"/>
    <s v="General Business"/>
    <s v="Water/Sewer Penalties"/>
    <n v="0"/>
    <n v="108"/>
    <n v="2071"/>
    <n v="2321"/>
    <n v="2321"/>
    <n v="2321"/>
    <n v="1615"/>
    <n v="1883"/>
    <n v="2153.333333333333"/>
    <n v="2010"/>
    <n v="-143.33333333333303"/>
    <n v="2200"/>
    <n v="2200"/>
    <n v="2200"/>
    <m/>
  </r>
  <r>
    <x v="501"/>
    <n v="240"/>
    <n v="345"/>
    <n v="4541"/>
    <x v="3"/>
    <x v="3"/>
    <x v="20"/>
    <s v="Revenue"/>
    <s v="SDC Revenue"/>
    <s v="240-345-4541"/>
    <s v="Business-type Activities"/>
    <s v="Sewer"/>
    <s v="Charges for Services"/>
    <s v="Sewer Reimbursement SDC"/>
    <n v="5533"/>
    <n v="6891"/>
    <n v="5241"/>
    <n v="9270"/>
    <n v="9270"/>
    <n v="9270"/>
    <n v="2472"/>
    <n v="3090"/>
    <n v="3296"/>
    <n v="3298"/>
    <n v="2"/>
    <n v="6180"/>
    <n v="6180"/>
    <n v="6180"/>
    <m/>
  </r>
  <r>
    <x v="502"/>
    <n v="240"/>
    <n v="360"/>
    <n v="4220"/>
    <x v="3"/>
    <x v="3"/>
    <x v="22"/>
    <s v="Revenue"/>
    <s v="Loan Payments &amp; Proceeds"/>
    <s v="240-360-4220"/>
    <s v="General Revenues"/>
    <s v="Miscellaneous"/>
    <s v="General Business"/>
    <s v="Interim Financing Revenue"/>
    <n v="0"/>
    <n v="0"/>
    <n v="0"/>
    <n v="0"/>
    <n v="0"/>
    <n v="0"/>
    <n v="0"/>
    <n v="0"/>
    <n v="0"/>
    <n v="0"/>
    <n v="0"/>
    <n v="0"/>
    <n v="0"/>
    <n v="0"/>
    <m/>
  </r>
  <r>
    <x v="503"/>
    <n v="240"/>
    <n v="360"/>
    <n v="4225"/>
    <x v="3"/>
    <x v="3"/>
    <x v="22"/>
    <s v="Revenue"/>
    <s v="Loan Payments &amp; Proceeds"/>
    <s v="240-360-4225"/>
    <s v="General Revenues"/>
    <s v="Miscellaneous"/>
    <s v="General Business"/>
    <s v="Loan Proceeds"/>
    <n v="0"/>
    <n v="0"/>
    <n v="0"/>
    <n v="0"/>
    <n v="0"/>
    <n v="0"/>
    <n v="0"/>
    <n v="0"/>
    <n v="0"/>
    <n v="0"/>
    <n v="0"/>
    <n v="0"/>
    <n v="0"/>
    <n v="0"/>
    <m/>
  </r>
  <r>
    <x v="504"/>
    <n v="240"/>
    <n v="370"/>
    <n v="4824"/>
    <x v="3"/>
    <x v="3"/>
    <x v="24"/>
    <s v="Revenue"/>
    <s v="Other Revenue"/>
    <s v="240-370-4824"/>
    <s v="Business-type Activities"/>
    <s v="Sewer"/>
    <s v="Operating Grants"/>
    <s v="Donations"/>
    <n v="0"/>
    <n v="0"/>
    <n v="0"/>
    <n v="0"/>
    <n v="0"/>
    <n v="0"/>
    <n v="0"/>
    <n v="0"/>
    <n v="0"/>
    <n v="0"/>
    <n v="0"/>
    <n v="0"/>
    <n v="0"/>
    <n v="0"/>
    <m/>
  </r>
  <r>
    <x v="505"/>
    <n v="240"/>
    <n v="370"/>
    <n v="4849"/>
    <x v="3"/>
    <x v="3"/>
    <x v="24"/>
    <s v="Revenue"/>
    <s v="Other Revenue"/>
    <s v="240-370-4849"/>
    <s v="General Revenues"/>
    <s v="Gain (Loss) Assets"/>
    <s v="General Business"/>
    <s v="Capital Asset Disposal"/>
    <n v="0"/>
    <n v="0"/>
    <n v="0"/>
    <n v="0"/>
    <n v="0"/>
    <n v="0"/>
    <n v="0"/>
    <n v="0"/>
    <n v="0"/>
    <n v="0"/>
    <n v="0"/>
    <n v="0"/>
    <n v="0"/>
    <n v="0"/>
    <m/>
  </r>
  <r>
    <x v="506"/>
    <n v="240"/>
    <n v="385"/>
    <n v="4895"/>
    <x v="3"/>
    <x v="3"/>
    <x v="26"/>
    <s v="Revenue"/>
    <s v="Miscellaneous Revenue"/>
    <s v="240-385-4895"/>
    <s v="General Revenues"/>
    <s v="Miscellaneous"/>
    <s v="General Business"/>
    <s v="Miscellaneous Revenue"/>
    <n v="45127"/>
    <n v="8102"/>
    <n v="116"/>
    <n v="350"/>
    <n v="350"/>
    <n v="350"/>
    <n v="1412"/>
    <n v="1659"/>
    <n v="1882.6666666666665"/>
    <n v="1771"/>
    <n v="-111.66666666666652"/>
    <n v="500"/>
    <n v="500"/>
    <n v="500"/>
    <m/>
  </r>
  <r>
    <x v="507"/>
    <n v="240"/>
    <n v="390"/>
    <n v="4910"/>
    <x v="3"/>
    <x v="3"/>
    <x v="27"/>
    <s v="Revenue"/>
    <s v="Transfers In"/>
    <s v="240-390-4910"/>
    <s v="General Revenues"/>
    <s v="Transfers"/>
    <s v="General Business"/>
    <s v="Transfer from General Fund"/>
    <n v="0"/>
    <n v="0"/>
    <n v="0"/>
    <n v="0"/>
    <n v="0"/>
    <n v="0"/>
    <n v="0"/>
    <n v="0"/>
    <n v="0"/>
    <n v="0"/>
    <n v="0"/>
    <n v="0"/>
    <n v="0"/>
    <n v="0"/>
    <m/>
  </r>
  <r>
    <x v="508"/>
    <n v="240"/>
    <n v="390"/>
    <n v="4917"/>
    <x v="3"/>
    <x v="3"/>
    <x v="27"/>
    <s v="Revenue"/>
    <s v="Transfers In"/>
    <s v="240-390-4917"/>
    <s v="General Revenues"/>
    <s v="Transfers"/>
    <s v="General Business"/>
    <s v="Transfer from SDC Fund"/>
    <n v="0"/>
    <n v="0"/>
    <n v="0"/>
    <n v="0"/>
    <n v="0"/>
    <n v="0"/>
    <n v="0"/>
    <n v="0"/>
    <n v="0"/>
    <n v="0"/>
    <n v="0"/>
    <n v="0"/>
    <n v="0"/>
    <n v="0"/>
    <m/>
  </r>
  <r>
    <x v="509"/>
    <n v="240"/>
    <n v="390"/>
    <n v="4921"/>
    <x v="3"/>
    <x v="3"/>
    <x v="27"/>
    <s v="Revenue"/>
    <s v="Transfers In"/>
    <s v="240-390-4921"/>
    <s v="General Revenues"/>
    <s v="Transfers"/>
    <s v="General Business"/>
    <s v="Transfer from Sewer Reserve Fu"/>
    <n v="0"/>
    <n v="0"/>
    <n v="0"/>
    <n v="0"/>
    <n v="0"/>
    <n v="0"/>
    <n v="0"/>
    <n v="0"/>
    <n v="0"/>
    <n v="0"/>
    <n v="0"/>
    <n v="0"/>
    <n v="0"/>
    <n v="0"/>
    <m/>
  </r>
  <r>
    <x v="510"/>
    <n v="240"/>
    <n v="390"/>
    <n v="4930"/>
    <x v="3"/>
    <x v="3"/>
    <x v="27"/>
    <s v="Revenue"/>
    <s v="Transfers In"/>
    <s v="240-390-4930"/>
    <s v="General Revenues"/>
    <s v="Transfers"/>
    <s v="General Business"/>
    <s v="Transfer from Water Fund"/>
    <n v="0"/>
    <n v="0"/>
    <n v="0"/>
    <n v="0"/>
    <n v="0"/>
    <n v="0"/>
    <n v="0"/>
    <n v="0"/>
    <n v="0"/>
    <n v="0"/>
    <n v="0"/>
    <n v="0"/>
    <n v="0"/>
    <n v="0"/>
    <m/>
  </r>
  <r>
    <x v="511"/>
    <n v="240"/>
    <n v="390"/>
    <n v="4950"/>
    <x v="3"/>
    <x v="3"/>
    <x v="27"/>
    <s v="Revenue"/>
    <s v="Transfers In"/>
    <s v="240-390-4950"/>
    <s v="General Revenues"/>
    <s v="Transfers"/>
    <s v="General Business"/>
    <s v="Transfer from Equipment Fund"/>
    <n v="0"/>
    <n v="0"/>
    <n v="0"/>
    <n v="6051"/>
    <n v="6051"/>
    <n v="6051"/>
    <n v="6049"/>
    <n v="6049"/>
    <n v="8065.333333333333"/>
    <n v="6456"/>
    <n v="-1609.333333333333"/>
    <n v="0"/>
    <n v="0"/>
    <n v="0"/>
    <s v="Equipment fund is eliminated"/>
  </r>
  <r>
    <x v="512"/>
    <n v="240"/>
    <n v="390"/>
    <n v="4955"/>
    <x v="3"/>
    <x v="3"/>
    <x v="27"/>
    <s v="Revenue"/>
    <s v="Transfers In"/>
    <s v="240-390-4955"/>
    <s v="General Revenues"/>
    <s v="Transfers"/>
    <s v="General Business"/>
    <s v="Transfer from Debt Reserve Fun"/>
    <n v="15745"/>
    <n v="15745"/>
    <n v="12858"/>
    <n v="0"/>
    <n v="0"/>
    <n v="0"/>
    <n v="0"/>
    <n v="0"/>
    <n v="0"/>
    <n v="0"/>
    <n v="0"/>
    <n v="0"/>
    <n v="0"/>
    <n v="0"/>
    <m/>
  </r>
  <r>
    <x v="513"/>
    <n v="240"/>
    <n v="490"/>
    <n v="5110"/>
    <x v="4"/>
    <x v="3"/>
    <x v="38"/>
    <s v="Personal Services"/>
    <s v="Wages"/>
    <s v="240-490-5110"/>
    <s v="Business-type Activities"/>
    <s v="Sewer"/>
    <s v="Expenses"/>
    <s v="City Administrator"/>
    <n v="18926"/>
    <n v="22894"/>
    <n v="23738"/>
    <n v="24750"/>
    <n v="24750"/>
    <n v="24750"/>
    <n v="20383"/>
    <n v="24279"/>
    <n v="27177.333333333332"/>
    <n v="25912"/>
    <n v="-1265.3333333333321"/>
    <n v="0"/>
    <n v="24544"/>
    <n v="24544"/>
    <m/>
  </r>
  <r>
    <x v="514"/>
    <n v="240"/>
    <n v="490"/>
    <n v="5112"/>
    <x v="4"/>
    <x v="3"/>
    <x v="38"/>
    <s v="Personal Services"/>
    <s v="Wages"/>
    <s v="240-490-5112"/>
    <s v="Business-type Activities"/>
    <s v="Sewer"/>
    <s v="Expenses"/>
    <s v="Finance Clerk"/>
    <n v="0"/>
    <n v="0"/>
    <n v="0"/>
    <n v="0"/>
    <n v="0"/>
    <n v="0"/>
    <n v="0"/>
    <n v="0"/>
    <n v="0"/>
    <n v="0"/>
    <n v="0"/>
    <n v="0"/>
    <n v="0"/>
    <n v="0"/>
    <m/>
  </r>
  <r>
    <x v="515"/>
    <n v="240"/>
    <n v="490"/>
    <n v="5114"/>
    <x v="4"/>
    <x v="3"/>
    <x v="38"/>
    <s v="Personal Services"/>
    <s v="Wages"/>
    <s v="240-490-5114"/>
    <s v="Business-type Activities"/>
    <s v="Sewer"/>
    <s v="Expenses"/>
    <s v="City Clerk"/>
    <n v="19175"/>
    <n v="20110"/>
    <n v="21101"/>
    <n v="22200"/>
    <n v="22200"/>
    <n v="22200"/>
    <n v="17571"/>
    <n v="21271"/>
    <n v="23428"/>
    <n v="22702"/>
    <n v="-726"/>
    <n v="0"/>
    <n v="23310"/>
    <n v="23310"/>
    <m/>
  </r>
  <r>
    <x v="516"/>
    <n v="240"/>
    <n v="490"/>
    <n v="5150"/>
    <x v="4"/>
    <x v="3"/>
    <x v="38"/>
    <s v="Personal Services"/>
    <s v="Wages"/>
    <s v="240-490-5150"/>
    <s v="Business-type Activities"/>
    <s v="Sewer"/>
    <s v="Expenses"/>
    <s v="Public Works Director"/>
    <n v="21872"/>
    <n v="24376"/>
    <n v="29266"/>
    <n v="30747"/>
    <n v="30747"/>
    <n v="30747"/>
    <n v="24323"/>
    <n v="29447"/>
    <n v="32430.666666666664"/>
    <n v="31428"/>
    <n v="-1002.6666666666642"/>
    <n v="0"/>
    <n v="32284"/>
    <n v="32284"/>
    <m/>
  </r>
  <r>
    <x v="517"/>
    <n v="240"/>
    <n v="490"/>
    <n v="5152"/>
    <x v="4"/>
    <x v="3"/>
    <x v="38"/>
    <s v="Personal Services"/>
    <s v="Wages"/>
    <s v="240-490-5152"/>
    <s v="Business-type Activities"/>
    <s v="Sewer"/>
    <s v="Expenses"/>
    <s v="Utility Worker I"/>
    <n v="12418"/>
    <n v="0"/>
    <n v="31127"/>
    <n v="35500"/>
    <n v="35500"/>
    <n v="35500"/>
    <n v="31329"/>
    <n v="37948"/>
    <n v="41772"/>
    <n v="40501"/>
    <n v="-1271"/>
    <n v="0"/>
    <n v="19341"/>
    <n v="19341"/>
    <m/>
  </r>
  <r>
    <x v="518"/>
    <n v="240"/>
    <n v="490"/>
    <n v="5154"/>
    <x v="4"/>
    <x v="3"/>
    <x v="38"/>
    <s v="Personal Services"/>
    <s v="Wages"/>
    <s v="240-490-5154"/>
    <s v="Business-type Activities"/>
    <s v="Sewer"/>
    <s v="Expenses"/>
    <s v="Utility Worker II"/>
    <n v="14489"/>
    <n v="15746"/>
    <n v="0"/>
    <n v="0"/>
    <n v="0"/>
    <n v="0"/>
    <n v="0"/>
    <n v="0"/>
    <n v="0"/>
    <n v="0"/>
    <n v="0"/>
    <n v="0"/>
    <n v="19341"/>
    <n v="19341"/>
    <m/>
  </r>
  <r>
    <x v="519"/>
    <n v="240"/>
    <n v="490"/>
    <n v="5156"/>
    <x v="4"/>
    <x v="3"/>
    <x v="38"/>
    <s v="Personal Services"/>
    <s v="Wages"/>
    <s v="240-490-5156"/>
    <s v="Business-type Activities"/>
    <s v="Sewer"/>
    <s v="Expenses"/>
    <s v="Temporary/ Seasonal"/>
    <n v="0"/>
    <n v="0"/>
    <n v="0"/>
    <n v="577"/>
    <n v="577"/>
    <n v="577"/>
    <n v="0"/>
    <n v="0"/>
    <n v="0"/>
    <n v="0"/>
    <n v="0"/>
    <n v="0"/>
    <n v="606"/>
    <n v="606"/>
    <m/>
  </r>
  <r>
    <x v="520"/>
    <n v="240"/>
    <n v="490"/>
    <n v="5158"/>
    <x v="4"/>
    <x v="3"/>
    <x v="38"/>
    <s v="Personal Services"/>
    <s v="Wages"/>
    <s v="240-490-5158"/>
    <s v="Business-type Activities"/>
    <s v="Sewer"/>
    <s v="Expenses"/>
    <s v="Maintenance Worker I"/>
    <n v="3199"/>
    <n v="3233"/>
    <n v="2488"/>
    <n v="2987"/>
    <n v="2987"/>
    <n v="2987"/>
    <n v="1892"/>
    <n v="2411"/>
    <n v="2522.6666666666665"/>
    <n v="2574"/>
    <n v="51.333333333333485"/>
    <n v="0"/>
    <n v="3293"/>
    <n v="3293"/>
    <m/>
  </r>
  <r>
    <x v="521"/>
    <n v="240"/>
    <n v="490"/>
    <n v="5220"/>
    <x v="4"/>
    <x v="3"/>
    <x v="38"/>
    <s v="Personal Services"/>
    <s v="Other Wages"/>
    <s v="240-490-5220"/>
    <s v="Business-type Activities"/>
    <s v="Sewer"/>
    <s v="Expenses"/>
    <s v="Overtime"/>
    <n v="5059"/>
    <n v="6474"/>
    <n v="1605"/>
    <n v="6020"/>
    <n v="6020"/>
    <n v="6020"/>
    <n v="2558"/>
    <n v="2879"/>
    <n v="3410.6666666666665"/>
    <n v="3073"/>
    <n v="-337.66666666666652"/>
    <n v="7663"/>
    <n v="7663"/>
    <n v="7663"/>
    <m/>
  </r>
  <r>
    <x v="522"/>
    <n v="240"/>
    <n v="490"/>
    <n v="5315"/>
    <x v="4"/>
    <x v="3"/>
    <x v="38"/>
    <s v="Personal Services"/>
    <s v="Payroll Taxes"/>
    <s v="240-490-5315"/>
    <s v="Business-type Activities"/>
    <s v="Sewer"/>
    <s v="Expenses"/>
    <s v="Social Security/Medicare"/>
    <n v="7278"/>
    <n v="6716"/>
    <n v="8363"/>
    <n v="9360"/>
    <n v="9360"/>
    <n v="9360"/>
    <n v="7501"/>
    <n v="9045"/>
    <n v="10001.333333333332"/>
    <n v="9654"/>
    <n v="-347.33333333333212"/>
    <n v="9867"/>
    <n v="9993"/>
    <n v="9993"/>
    <m/>
  </r>
  <r>
    <x v="523"/>
    <n v="240"/>
    <n v="490"/>
    <n v="5320"/>
    <x v="4"/>
    <x v="3"/>
    <x v="38"/>
    <s v="Personal Services"/>
    <s v="Payroll Taxes"/>
    <s v="240-490-5320"/>
    <s v="Business-type Activities"/>
    <s v="Sewer"/>
    <s v="Expenses"/>
    <s v="Worker's Comp"/>
    <n v="3359"/>
    <n v="2915"/>
    <n v="3571"/>
    <n v="1880"/>
    <n v="1880"/>
    <n v="1880"/>
    <n v="3051"/>
    <n v="3058"/>
    <n v="4068"/>
    <n v="3264"/>
    <n v="-804"/>
    <n v="3820"/>
    <n v="5716"/>
    <n v="5716"/>
    <m/>
  </r>
  <r>
    <x v="524"/>
    <n v="240"/>
    <n v="490"/>
    <n v="5350"/>
    <x v="4"/>
    <x v="3"/>
    <x v="38"/>
    <s v="Personal Services"/>
    <s v="Payroll Taxes"/>
    <s v="240-490-5350"/>
    <s v="Business-type Activities"/>
    <s v="Sewer"/>
    <s v="Expenses"/>
    <s v="Unemployment"/>
    <n v="0"/>
    <n v="0"/>
    <n v="0"/>
    <n v="8500"/>
    <n v="8500"/>
    <n v="8500"/>
    <n v="0"/>
    <n v="0"/>
    <n v="0"/>
    <n v="0"/>
    <n v="0"/>
    <n v="8615"/>
    <n v="10420"/>
    <n v="10420"/>
    <m/>
  </r>
  <r>
    <x v="525"/>
    <n v="240"/>
    <n v="490"/>
    <n v="5410"/>
    <x v="4"/>
    <x v="3"/>
    <x v="38"/>
    <s v="Personal Services"/>
    <s v="Benefits"/>
    <s v="240-490-5410"/>
    <s v="Business-type Activities"/>
    <s v="Sewer"/>
    <s v="Expenses"/>
    <s v="Health Insurance"/>
    <n v="27840"/>
    <n v="21354"/>
    <n v="29898"/>
    <n v="29750"/>
    <n v="29750"/>
    <n v="29750"/>
    <n v="24824"/>
    <n v="28714"/>
    <n v="33098.666666666664"/>
    <n v="30646"/>
    <n v="-2452.6666666666642"/>
    <n v="0"/>
    <n v="31270"/>
    <n v="31270"/>
    <m/>
  </r>
  <r>
    <x v="526"/>
    <n v="240"/>
    <n v="490"/>
    <n v="5450"/>
    <x v="4"/>
    <x v="3"/>
    <x v="38"/>
    <s v="Personal Services"/>
    <s v="Benefits"/>
    <s v="240-490-5450"/>
    <s v="Business-type Activities"/>
    <s v="Sewer"/>
    <s v="Expenses"/>
    <s v="Public Employees Retirement"/>
    <n v="10896"/>
    <n v="9627"/>
    <n v="18138"/>
    <n v="21150"/>
    <n v="21150"/>
    <n v="21150"/>
    <n v="16082"/>
    <n v="18889"/>
    <n v="21442.666666666664"/>
    <n v="20160"/>
    <n v="-1282.6666666666642"/>
    <n v="0"/>
    <n v="25639"/>
    <n v="25639"/>
    <m/>
  </r>
  <r>
    <x v="527"/>
    <n v="240"/>
    <n v="490"/>
    <n v="6110"/>
    <x v="4"/>
    <x v="3"/>
    <x v="38"/>
    <s v="Materials &amp; Services"/>
    <s v="Contract Services"/>
    <s v="240-490-6110"/>
    <s v="Business-type Activities"/>
    <s v="Sewer"/>
    <s v="Expenses"/>
    <s v="Auditing"/>
    <n v="3900"/>
    <n v="3900"/>
    <n v="5235"/>
    <n v="4419"/>
    <n v="4419"/>
    <n v="4419"/>
    <n v="5436"/>
    <n v="5436"/>
    <n v="7248"/>
    <n v="5802"/>
    <n v="-1446"/>
    <n v="5436"/>
    <n v="6000"/>
    <n v="6000"/>
    <m/>
  </r>
  <r>
    <x v="528"/>
    <n v="240"/>
    <n v="490"/>
    <n v="6112"/>
    <x v="4"/>
    <x v="3"/>
    <x v="38"/>
    <s v="Materials &amp; Services"/>
    <s v="Contract Services"/>
    <s v="240-490-6112"/>
    <s v="Business-type Activities"/>
    <s v="Sewer"/>
    <s v="Expenses"/>
    <s v="Legal Services"/>
    <n v="0"/>
    <n v="0"/>
    <n v="0"/>
    <n v="500"/>
    <n v="500"/>
    <n v="500"/>
    <n v="0"/>
    <n v="0"/>
    <n v="0"/>
    <n v="0"/>
    <n v="0"/>
    <n v="500"/>
    <n v="500"/>
    <n v="500"/>
    <m/>
  </r>
  <r>
    <x v="529"/>
    <n v="240"/>
    <n v="490"/>
    <n v="6114"/>
    <x v="4"/>
    <x v="3"/>
    <x v="38"/>
    <s v="Materials &amp; Services"/>
    <s v="Contract Services"/>
    <s v="240-490-6114"/>
    <s v="Business-type Activities"/>
    <s v="Sewer"/>
    <s v="Expenses"/>
    <s v="Financial Services"/>
    <n v="2256"/>
    <n v="3543"/>
    <n v="4397"/>
    <n v="5212"/>
    <n v="5212"/>
    <n v="5212"/>
    <n v="2842"/>
    <n v="3467"/>
    <n v="3789.333333333333"/>
    <n v="3701"/>
    <n v="-88.33333333333303"/>
    <n v="5212"/>
    <n v="5000"/>
    <n v="5000"/>
    <m/>
  </r>
  <r>
    <x v="530"/>
    <n v="240"/>
    <n v="490"/>
    <n v="6116"/>
    <x v="4"/>
    <x v="3"/>
    <x v="38"/>
    <s v="Materials &amp; Services"/>
    <s v="Contract Services"/>
    <s v="240-490-6116"/>
    <s v="Business-type Activities"/>
    <s v="Sewer"/>
    <s v="Expenses"/>
    <s v="Engineering Services"/>
    <n v="0"/>
    <n v="2950"/>
    <n v="4193"/>
    <n v="40000"/>
    <n v="40000"/>
    <n v="40000"/>
    <n v="0"/>
    <n v="0"/>
    <n v="0"/>
    <n v="0"/>
    <n v="0"/>
    <n v="40000"/>
    <n v="2500"/>
    <n v="2500"/>
    <m/>
  </r>
  <r>
    <x v="531"/>
    <n v="240"/>
    <n v="490"/>
    <n v="6122"/>
    <x v="4"/>
    <x v="3"/>
    <x v="38"/>
    <s v="Materials &amp; Services"/>
    <s v="Contract Services"/>
    <s v="240-490-6122"/>
    <s v="Business-type Activities"/>
    <s v="Sewer"/>
    <s v="Expenses"/>
    <s v="IT Services"/>
    <n v="1838"/>
    <n v="2324"/>
    <n v="4070"/>
    <n v="6304"/>
    <n v="6304"/>
    <n v="6304"/>
    <n v="3626"/>
    <n v="4341"/>
    <n v="4834.6666666666661"/>
    <n v="4633"/>
    <n v="-201.66666666666606"/>
    <n v="6304"/>
    <n v="5500"/>
    <n v="5500"/>
    <m/>
  </r>
  <r>
    <x v="532"/>
    <n v="240"/>
    <n v="490"/>
    <n v="6128"/>
    <x v="4"/>
    <x v="3"/>
    <x v="38"/>
    <s v="Materials &amp; Services"/>
    <s v="Contract Services"/>
    <s v="240-490-6128"/>
    <s v="Business-type Activities"/>
    <s v="Sewer"/>
    <s v="Expenses"/>
    <s v="Other Contract Services"/>
    <n v="3565"/>
    <n v="7716"/>
    <n v="4453"/>
    <n v="3500"/>
    <n v="3500"/>
    <n v="3500"/>
    <n v="3439"/>
    <n v="4196"/>
    <n v="4585.333333333333"/>
    <n v="4479"/>
    <n v="-106.33333333333303"/>
    <n v="3600"/>
    <n v="8600"/>
    <n v="8600"/>
    <s v="Direct responsible and in charge fee. $300 per month; $5,000 for income survey."/>
  </r>
  <r>
    <x v="533"/>
    <n v="240"/>
    <n v="490"/>
    <n v="6130"/>
    <x v="4"/>
    <x v="3"/>
    <x v="38"/>
    <s v="Materials &amp; Services"/>
    <s v="Contract Services"/>
    <s v="240-490-6130"/>
    <s v="Business-type Activities"/>
    <s v="Sewer"/>
    <s v="Expenses"/>
    <s v="General Contract Services"/>
    <n v="0"/>
    <n v="0"/>
    <n v="0"/>
    <n v="0"/>
    <n v="0"/>
    <n v="0"/>
    <n v="0"/>
    <n v="0"/>
    <n v="0"/>
    <n v="0"/>
    <n v="0"/>
    <n v="0"/>
    <n v="0"/>
    <n v="0"/>
    <m/>
  </r>
  <r>
    <x v="534"/>
    <n v="240"/>
    <n v="490"/>
    <n v="6190"/>
    <x v="4"/>
    <x v="3"/>
    <x v="38"/>
    <s v="Materials &amp; Services"/>
    <s v="Contract Services"/>
    <s v="240-490-6190"/>
    <s v="Business-type Activities"/>
    <s v="Sewer"/>
    <s v="Expenses"/>
    <s v="Computer Serv/Warr/Contracts"/>
    <n v="0"/>
    <n v="0"/>
    <n v="0"/>
    <n v="0"/>
    <n v="0"/>
    <n v="0"/>
    <n v="0"/>
    <n v="0"/>
    <n v="0"/>
    <n v="0"/>
    <n v="0"/>
    <n v="0"/>
    <n v="0"/>
    <n v="0"/>
    <m/>
  </r>
  <r>
    <x v="535"/>
    <n v="240"/>
    <n v="490"/>
    <n v="6210"/>
    <x v="4"/>
    <x v="3"/>
    <x v="38"/>
    <s v="Materials &amp; Services"/>
    <s v="Office Expenses &amp; Supplies"/>
    <s v="240-490-6210"/>
    <s v="Business-type Activities"/>
    <s v="Sewer"/>
    <s v="Expenses"/>
    <s v="Insurance &amp; Bonds"/>
    <n v="5731"/>
    <n v="5643"/>
    <n v="5968"/>
    <n v="6427"/>
    <n v="6427"/>
    <n v="6427"/>
    <n v="8299"/>
    <n v="8299"/>
    <n v="11065.333333333332"/>
    <n v="8858"/>
    <n v="-2207.3333333333321"/>
    <n v="8299"/>
    <n v="9000"/>
    <n v="9000"/>
    <m/>
  </r>
  <r>
    <x v="536"/>
    <n v="240"/>
    <n v="490"/>
    <n v="6220"/>
    <x v="4"/>
    <x v="3"/>
    <x v="38"/>
    <s v="Materials &amp; Services"/>
    <s v="Office Expenses &amp; Supplies"/>
    <s v="240-490-6220"/>
    <s v="Business-type Activities"/>
    <s v="Sewer"/>
    <s v="Expenses"/>
    <s v="Publications, Printing &amp; Dues"/>
    <n v="1250"/>
    <n v="430"/>
    <n v="230"/>
    <n v="600"/>
    <n v="600"/>
    <n v="600"/>
    <n v="292"/>
    <n v="452"/>
    <n v="389.33333333333331"/>
    <n v="483"/>
    <n v="93.666666666666686"/>
    <n v="500"/>
    <n v="1200"/>
    <n v="1200"/>
    <s v="APWA, OAWU dues and certification renewals."/>
  </r>
  <r>
    <x v="537"/>
    <n v="240"/>
    <n v="490"/>
    <n v="6226"/>
    <x v="4"/>
    <x v="3"/>
    <x v="38"/>
    <s v="Materials &amp; Services"/>
    <s v="Office Expenses &amp; Supplies"/>
    <s v="240-490-6226"/>
    <s v="Business-type Activities"/>
    <s v="Sewer"/>
    <s v="Expenses"/>
    <s v="Postage"/>
    <n v="1163"/>
    <n v="1543"/>
    <n v="1402"/>
    <n v="2100"/>
    <n v="2100"/>
    <n v="2100"/>
    <n v="760"/>
    <n v="950"/>
    <n v="1013.3333333333333"/>
    <n v="1014"/>
    <n v="0.66666666666674246"/>
    <n v="1500"/>
    <n v="1100"/>
    <n v="1100"/>
    <s v="Recommended reduction"/>
  </r>
  <r>
    <x v="538"/>
    <n v="240"/>
    <n v="490"/>
    <n v="6230"/>
    <x v="4"/>
    <x v="3"/>
    <x v="38"/>
    <s v="Materials &amp; Services"/>
    <s v="Office Expenses &amp; Supplies"/>
    <s v="240-490-6230"/>
    <s v="Business-type Activities"/>
    <s v="Sewer"/>
    <s v="Expenses"/>
    <s v="Office Supplies/Equipment"/>
    <n v="164"/>
    <n v="336"/>
    <n v="264"/>
    <n v="500"/>
    <n v="500"/>
    <n v="500"/>
    <n v="303"/>
    <n v="404"/>
    <n v="404"/>
    <n v="432"/>
    <n v="28"/>
    <n v="500"/>
    <n v="500"/>
    <n v="500"/>
    <m/>
  </r>
  <r>
    <x v="539"/>
    <n v="240"/>
    <n v="490"/>
    <n v="6234"/>
    <x v="4"/>
    <x v="3"/>
    <x v="38"/>
    <s v="Materials &amp; Services"/>
    <s v="Office Expenses &amp; Supplies"/>
    <s v="240-490-6234"/>
    <s v="Business-type Activities"/>
    <s v="Sewer"/>
    <s v="Expenses"/>
    <s v="General Supplies"/>
    <n v="1201"/>
    <n v="1270"/>
    <n v="2766"/>
    <n v="2500"/>
    <n v="2500"/>
    <n v="2500"/>
    <n v="2882"/>
    <n v="3606"/>
    <n v="3842.6666666666665"/>
    <n v="3849"/>
    <n v="6.3333333333334849"/>
    <n v="2500"/>
    <n v="2500"/>
    <n v="2500"/>
    <m/>
  </r>
  <r>
    <x v="540"/>
    <n v="240"/>
    <n v="490"/>
    <n v="6238"/>
    <x v="4"/>
    <x v="3"/>
    <x v="38"/>
    <s v="Materials &amp; Services"/>
    <s v="Office Expenses &amp; Supplies"/>
    <s v="240-490-6238"/>
    <s v="Business-type Activities"/>
    <s v="Sewer"/>
    <s v="Expenses"/>
    <s v="Bank Service Charges"/>
    <n v="3856"/>
    <n v="4048"/>
    <n v="3385"/>
    <n v="3850"/>
    <n v="3850"/>
    <n v="3850"/>
    <n v="2069"/>
    <n v="2547"/>
    <n v="2758.6666666666665"/>
    <n v="2719"/>
    <n v="-39.666666666666515"/>
    <n v="3850"/>
    <n v="4000"/>
    <n v="4000"/>
    <m/>
  </r>
  <r>
    <x v="541"/>
    <n v="240"/>
    <n v="490"/>
    <n v="6240"/>
    <x v="4"/>
    <x v="3"/>
    <x v="38"/>
    <s v="Materials &amp; Services"/>
    <s v="Office Expenses &amp; Supplies"/>
    <s v="240-490-6240"/>
    <s v="Business-type Activities"/>
    <s v="Sewer"/>
    <s v="Expenses"/>
    <s v="Travel &amp; Training"/>
    <n v="598"/>
    <n v="1489"/>
    <n v="1590"/>
    <n v="1500"/>
    <n v="1500"/>
    <n v="1500"/>
    <n v="100"/>
    <n v="100"/>
    <n v="133.33333333333331"/>
    <n v="107"/>
    <n v="-26.333333333333314"/>
    <n v="1500"/>
    <n v="1500"/>
    <n v="1500"/>
    <s v="Maintain current certifications for all staff and advancement for certifications"/>
  </r>
  <r>
    <x v="542"/>
    <n v="240"/>
    <n v="490"/>
    <n v="6290"/>
    <x v="4"/>
    <x v="3"/>
    <x v="38"/>
    <s v="Materials &amp; Services"/>
    <s v="Office Expenses &amp; Supplies"/>
    <s v="240-490-6290"/>
    <s v="Business-type Activities"/>
    <s v="Sewer"/>
    <s v="Expenses"/>
    <s v="Miscellaneous"/>
    <n v="316"/>
    <n v="685"/>
    <n v="0"/>
    <n v="500"/>
    <n v="500"/>
    <n v="500"/>
    <n v="122"/>
    <n v="146"/>
    <n v="162.66666666666666"/>
    <n v="156"/>
    <n v="-6.6666666666666572"/>
    <n v="500"/>
    <n v="500"/>
    <n v="500"/>
    <m/>
  </r>
  <r>
    <x v="543"/>
    <n v="240"/>
    <n v="490"/>
    <n v="6320"/>
    <x v="4"/>
    <x v="3"/>
    <x v="38"/>
    <s v="Materials &amp; Services"/>
    <s v="Maintenance &amp; Repairs"/>
    <s v="240-490-6320"/>
    <s v="Business-type Activities"/>
    <s v="Sewer"/>
    <s v="Expenses"/>
    <s v="Building Repair &amp; Maintenance"/>
    <n v="115"/>
    <n v="591"/>
    <n v="1641"/>
    <n v="1750"/>
    <n v="1750"/>
    <n v="1750"/>
    <n v="3271"/>
    <n v="3271"/>
    <n v="4361.333333333333"/>
    <n v="3491"/>
    <n v="-870.33333333333303"/>
    <n v="3271"/>
    <n v="3000"/>
    <n v="3000"/>
    <s v="Includes sewer plant painting and electrical upgrades"/>
  </r>
  <r>
    <x v="544"/>
    <n v="240"/>
    <n v="490"/>
    <n v="6324"/>
    <x v="4"/>
    <x v="3"/>
    <x v="38"/>
    <s v="Materials &amp; Services"/>
    <s v="Maintenance &amp; Repairs"/>
    <s v="240-490-6324"/>
    <s v="Business-type Activities"/>
    <s v="Sewer"/>
    <s v="Expenses"/>
    <s v="Equipment Repair &amp; Maintenance"/>
    <n v="3556"/>
    <n v="9724"/>
    <n v="3135"/>
    <n v="5000"/>
    <n v="5000"/>
    <n v="5000"/>
    <n v="1999"/>
    <n v="1999"/>
    <n v="2665.333333333333"/>
    <n v="2134"/>
    <n v="-531.33333333333303"/>
    <n v="5000"/>
    <n v="5000"/>
    <n v="5000"/>
    <m/>
  </r>
  <r>
    <x v="545"/>
    <n v="240"/>
    <n v="490"/>
    <n v="6330"/>
    <x v="4"/>
    <x v="3"/>
    <x v="38"/>
    <s v="Materials &amp; Services"/>
    <s v="Maintenance &amp; Repairs"/>
    <s v="240-490-6330"/>
    <s v="Business-type Activities"/>
    <s v="Sewer"/>
    <s v="Expenses"/>
    <s v="Other Repair &amp; Maintenance"/>
    <n v="193"/>
    <n v="4254"/>
    <n v="16507"/>
    <n v="15000"/>
    <n v="15000"/>
    <n v="15000"/>
    <n v="8263"/>
    <n v="12199"/>
    <n v="11017.333333333332"/>
    <n v="13020"/>
    <n v="2002.6666666666679"/>
    <n v="15000"/>
    <n v="15000"/>
    <n v="15000"/>
    <m/>
  </r>
  <r>
    <x v="546"/>
    <n v="240"/>
    <n v="490"/>
    <n v="6334"/>
    <x v="4"/>
    <x v="3"/>
    <x v="38"/>
    <s v="Materials &amp; Services"/>
    <s v="Maintenance &amp; Repairs"/>
    <s v="240-490-6334"/>
    <s v="Business-type Activities"/>
    <s v="Sewer"/>
    <s v="Expenses"/>
    <s v="Non-Capitalized Assets"/>
    <n v="2478"/>
    <n v="1000"/>
    <n v="1612"/>
    <n v="1200"/>
    <n v="1200"/>
    <n v="1200"/>
    <n v="1229"/>
    <n v="1229"/>
    <n v="1638.6666666666665"/>
    <n v="1312"/>
    <n v="-326.66666666666652"/>
    <n v="7500"/>
    <n v="7500"/>
    <n v="7500"/>
    <s v="Anticipated purchases include new pressure washer; handrailing for clarifier; fencing; other unplanned needs."/>
  </r>
  <r>
    <x v="547"/>
    <n v="240"/>
    <n v="490"/>
    <n v="6420"/>
    <x v="4"/>
    <x v="3"/>
    <x v="38"/>
    <s v="Materials &amp; Services"/>
    <s v="Utilities"/>
    <s v="240-490-6420"/>
    <s v="Business-type Activities"/>
    <s v="Sewer"/>
    <s v="Expenses"/>
    <s v="Water Services"/>
    <n v="7053"/>
    <n v="12656"/>
    <n v="22865"/>
    <n v="21250"/>
    <n v="21250"/>
    <n v="21250"/>
    <n v="18742"/>
    <n v="20226"/>
    <n v="24989.333333333332"/>
    <n v="21587"/>
    <n v="-3402.3333333333321"/>
    <n v="21500"/>
    <n v="21500"/>
    <n v="21500"/>
    <m/>
  </r>
  <r>
    <x v="548"/>
    <n v="240"/>
    <n v="490"/>
    <n v="6425"/>
    <x v="4"/>
    <x v="3"/>
    <x v="38"/>
    <s v="Materials &amp; Services"/>
    <s v="Utilities"/>
    <s v="240-490-6425"/>
    <s v="Business-type Activities"/>
    <s v="Sewer"/>
    <s v="Expenses"/>
    <s v="Sewer Services"/>
    <n v="6111"/>
    <n v="6304"/>
    <n v="6629"/>
    <n v="6750"/>
    <n v="6750"/>
    <n v="6750"/>
    <n v="5571"/>
    <n v="6130"/>
    <n v="7428"/>
    <n v="6543"/>
    <n v="-885"/>
    <n v="6200"/>
    <n v="6200"/>
    <n v="6200"/>
    <s v="Recommended reduction."/>
  </r>
  <r>
    <x v="549"/>
    <n v="240"/>
    <n v="490"/>
    <n v="6430"/>
    <x v="4"/>
    <x v="3"/>
    <x v="38"/>
    <s v="Materials &amp; Services"/>
    <s v="Utilities"/>
    <s v="240-490-6430"/>
    <s v="Business-type Activities"/>
    <s v="Sewer"/>
    <s v="Expenses"/>
    <s v="Electricity Services"/>
    <n v="23720"/>
    <n v="19710"/>
    <n v="18991"/>
    <n v="19889"/>
    <n v="19889"/>
    <n v="19889"/>
    <n v="23102"/>
    <n v="27314"/>
    <n v="30802.666666666664"/>
    <n v="29151"/>
    <n v="-1651.6666666666642"/>
    <n v="24000"/>
    <n v="24000"/>
    <n v="24000"/>
    <s v="Recommended increase based on monthly billing."/>
  </r>
  <r>
    <x v="550"/>
    <n v="240"/>
    <n v="490"/>
    <n v="6435"/>
    <x v="4"/>
    <x v="3"/>
    <x v="38"/>
    <s v="Materials &amp; Services"/>
    <s v="Utilities"/>
    <s v="240-490-6435"/>
    <s v="Business-type Activities"/>
    <s v="Sewer"/>
    <s v="Expenses"/>
    <s v="Internet Services"/>
    <n v="0"/>
    <n v="0"/>
    <n v="711"/>
    <n v="857"/>
    <n v="857"/>
    <n v="857"/>
    <n v="1233"/>
    <n v="1478"/>
    <n v="1644"/>
    <n v="1578"/>
    <n v="-66"/>
    <n v="1440"/>
    <n v="1440"/>
    <n v="1440"/>
    <s v="Recommended increase based on monthly billing."/>
  </r>
  <r>
    <x v="551"/>
    <n v="240"/>
    <n v="490"/>
    <n v="6440"/>
    <x v="4"/>
    <x v="3"/>
    <x v="38"/>
    <s v="Materials &amp; Services"/>
    <s v="Utilities"/>
    <s v="240-490-6440"/>
    <s v="Business-type Activities"/>
    <s v="Sewer"/>
    <s v="Expenses"/>
    <s v="Telephone Services"/>
    <n v="1610"/>
    <n v="1456"/>
    <n v="1731"/>
    <n v="1825"/>
    <n v="1825"/>
    <n v="1825"/>
    <n v="2073"/>
    <n v="2579"/>
    <n v="2764"/>
    <n v="2753"/>
    <n v="-11"/>
    <n v="2200"/>
    <n v="2200"/>
    <n v="2200"/>
    <s v="Recommended increase based on monthly billing."/>
  </r>
  <r>
    <x v="552"/>
    <n v="240"/>
    <n v="490"/>
    <n v="6445"/>
    <x v="4"/>
    <x v="3"/>
    <x v="38"/>
    <s v="Materials &amp; Services"/>
    <s v="Utilities"/>
    <s v="240-490-6445"/>
    <s v="Business-type Activities"/>
    <s v="Sewer"/>
    <s v="Expenses"/>
    <s v="Refuse Services"/>
    <n v="299"/>
    <n v="226"/>
    <n v="325"/>
    <n v="379"/>
    <n v="379"/>
    <n v="379"/>
    <n v="374"/>
    <n v="457"/>
    <n v="498.66666666666663"/>
    <n v="488"/>
    <n v="-10.666666666666629"/>
    <n v="9450"/>
    <n v="9450"/>
    <n v="9450"/>
    <s v="$450 for monthly refuse pick-up. $9,000 for annual bio-solid haul off."/>
  </r>
  <r>
    <x v="553"/>
    <n v="240"/>
    <n v="490"/>
    <n v="6520"/>
    <x v="4"/>
    <x v="3"/>
    <x v="38"/>
    <s v="Materials &amp; Services"/>
    <s v="Other Expenses"/>
    <s v="240-490-6520"/>
    <s v="Business-type Activities"/>
    <s v="Sewer"/>
    <s v="Expenses"/>
    <s v="Permits"/>
    <n v="2635"/>
    <n v="2812"/>
    <n v="2894"/>
    <n v="3193"/>
    <n v="3193"/>
    <n v="3193"/>
    <n v="3156"/>
    <n v="3256"/>
    <n v="4208"/>
    <n v="3475"/>
    <n v="-733"/>
    <n v="2000"/>
    <n v="3000"/>
    <n v="3000"/>
    <m/>
  </r>
  <r>
    <x v="554"/>
    <n v="240"/>
    <n v="490"/>
    <n v="6710"/>
    <x v="4"/>
    <x v="3"/>
    <x v="38"/>
    <s v="Materials &amp; Services"/>
    <s v="Other Operational Expenses"/>
    <s v="240-490-6710"/>
    <s v="Business-type Activities"/>
    <s v="Sewer"/>
    <s v="Expenses"/>
    <s v="Gas &amp; Oil"/>
    <n v="902"/>
    <n v="2460"/>
    <n v="1380"/>
    <n v="1450"/>
    <n v="1450"/>
    <n v="1450"/>
    <n v="194"/>
    <n v="233"/>
    <n v="258.66666666666663"/>
    <n v="249"/>
    <n v="-9.6666666666666288"/>
    <n v="1450"/>
    <n v="1450"/>
    <n v="1450"/>
    <m/>
  </r>
  <r>
    <x v="555"/>
    <n v="240"/>
    <n v="490"/>
    <n v="6712"/>
    <x v="4"/>
    <x v="3"/>
    <x v="38"/>
    <s v="Materials &amp; Services"/>
    <s v="Other Operational Expenses"/>
    <s v="240-490-6712"/>
    <s v="Business-type Activities"/>
    <s v="Sewer"/>
    <s v="Expenses"/>
    <s v="Operations &amp; Supplies"/>
    <n v="0"/>
    <n v="216"/>
    <n v="0"/>
    <n v="0"/>
    <n v="0"/>
    <n v="0"/>
    <n v="13"/>
    <n v="320"/>
    <n v="17.333333333333332"/>
    <n v="342"/>
    <n v="324.66666666666669"/>
    <n v="1500"/>
    <n v="1500"/>
    <n v="1500"/>
    <s v="Recommended increase due to recoding certain transcations previously recorded elsehwere."/>
  </r>
  <r>
    <x v="556"/>
    <n v="240"/>
    <n v="490"/>
    <n v="6750"/>
    <x v="4"/>
    <x v="3"/>
    <x v="38"/>
    <s v="Materials &amp; Services"/>
    <s v="Other Operational Expenses"/>
    <s v="240-490-6750"/>
    <s v="Business-type Activities"/>
    <s v="Sewer"/>
    <s v="Expenses"/>
    <s v="Chemicals &amp; Lab Supplies"/>
    <n v="11090"/>
    <n v="14122"/>
    <n v="11540"/>
    <n v="15250"/>
    <n v="15250"/>
    <n v="15250"/>
    <n v="9934"/>
    <n v="11344"/>
    <n v="13245.333333333332"/>
    <n v="12107"/>
    <n v="-1138.3333333333321"/>
    <n v="15500"/>
    <n v="15500"/>
    <n v="15500"/>
    <s v="Recommended increase due to increase in quoted chemical prices."/>
  </r>
  <r>
    <x v="557"/>
    <n v="240"/>
    <n v="490"/>
    <n v="6755"/>
    <x v="4"/>
    <x v="3"/>
    <x v="38"/>
    <s v="Materials &amp; Services"/>
    <s v="Other Operational Expenses"/>
    <s v="240-490-6755"/>
    <s v="Business-type Activities"/>
    <s v="Sewer"/>
    <s v="Expenses"/>
    <s v="Water/Sewer Analysis"/>
    <n v="10384"/>
    <n v="10532"/>
    <n v="11230"/>
    <n v="10575"/>
    <n v="10575"/>
    <n v="10575"/>
    <n v="8570"/>
    <n v="9931"/>
    <n v="11426.666666666666"/>
    <n v="10599"/>
    <n v="-827.66666666666606"/>
    <n v="11250"/>
    <n v="11250"/>
    <n v="11250"/>
    <s v="Recommended increase due to increase in quoted laboratory services."/>
  </r>
  <r>
    <x v="558"/>
    <n v="240"/>
    <n v="490"/>
    <n v="6758"/>
    <x v="4"/>
    <x v="3"/>
    <x v="38"/>
    <s v="Materials &amp; Services"/>
    <s v="Other Operational Expenses"/>
    <s v="240-490-6758"/>
    <s v="Business-type Activities"/>
    <s v="Sewer"/>
    <s v="Expenses"/>
    <s v="Water/Sewer Connection Expendi"/>
    <n v="0"/>
    <n v="0"/>
    <n v="194"/>
    <n v="0"/>
    <n v="0"/>
    <n v="0"/>
    <n v="2900"/>
    <n v="2900"/>
    <n v="3866.6666666666665"/>
    <n v="3096"/>
    <n v="-770.66666666666652"/>
    <n v="3000"/>
    <n v="3000"/>
    <n v="3000"/>
    <s v="Materials for installing/repairing lines."/>
  </r>
  <r>
    <x v="559"/>
    <n v="240"/>
    <n v="490"/>
    <n v="6760"/>
    <x v="4"/>
    <x v="3"/>
    <x v="38"/>
    <s v="Materials &amp; Services"/>
    <s v="Other Operational Expenses"/>
    <s v="240-490-6760"/>
    <s v="Business-type Activities"/>
    <s v="Sewer"/>
    <s v="Expenses"/>
    <s v="Water/Sewer Franchise Fees"/>
    <n v="0"/>
    <n v="0"/>
    <n v="0"/>
    <n v="19344"/>
    <n v="19344"/>
    <n v="19344"/>
    <n v="0"/>
    <n v="0"/>
    <n v="0"/>
    <n v="0"/>
    <n v="0"/>
    <n v="19344"/>
    <n v="19344"/>
    <n v="19344"/>
    <m/>
  </r>
  <r>
    <x v="560"/>
    <n v="240"/>
    <n v="490"/>
    <n v="6792"/>
    <x v="4"/>
    <x v="3"/>
    <x v="38"/>
    <s v="Materials &amp; Services"/>
    <s v="Other Operational Expenses"/>
    <s v="240-490-6792"/>
    <s v="Business-type Activities"/>
    <s v="Sewer"/>
    <s v="Expenses"/>
    <s v="Reimbursable Expenditure"/>
    <n v="0"/>
    <n v="0"/>
    <n v="0"/>
    <n v="0"/>
    <n v="0"/>
    <n v="0"/>
    <n v="0"/>
    <n v="0"/>
    <n v="0"/>
    <n v="0"/>
    <n v="0"/>
    <n v="0"/>
    <n v="0"/>
    <n v="0"/>
    <m/>
  </r>
  <r>
    <x v="561"/>
    <n v="240"/>
    <n v="700"/>
    <n v="8225"/>
    <x v="4"/>
    <x v="3"/>
    <x v="39"/>
    <s v="Capital Outlay"/>
    <s v="Buildings &amp; Facilities"/>
    <s v="240-700-8225"/>
    <s v="Business-type Activities"/>
    <s v="Sewer"/>
    <s v="None"/>
    <s v="Buildings &amp; Facilities"/>
    <n v="0"/>
    <n v="0"/>
    <n v="7245"/>
    <n v="0"/>
    <n v="0"/>
    <n v="0"/>
    <n v="0"/>
    <n v="0"/>
    <n v="0"/>
    <n v="0"/>
    <n v="0"/>
    <n v="0"/>
    <n v="0"/>
    <n v="0"/>
    <m/>
  </r>
  <r>
    <x v="562"/>
    <n v="240"/>
    <n v="700"/>
    <n v="8320"/>
    <x v="4"/>
    <x v="3"/>
    <x v="39"/>
    <s v="Capital Outlay"/>
    <s v="Software &amp; Technology"/>
    <s v="240-700-8320"/>
    <s v="Business-type Activities"/>
    <s v="Sewer"/>
    <s v="None"/>
    <s v="Software"/>
    <n v="150"/>
    <n v="6825"/>
    <n v="5925"/>
    <n v="0"/>
    <n v="0"/>
    <n v="0"/>
    <n v="0"/>
    <n v="0"/>
    <n v="0"/>
    <n v="0"/>
    <n v="0"/>
    <n v="0"/>
    <n v="0"/>
    <n v="0"/>
    <m/>
  </r>
  <r>
    <x v="563"/>
    <n v="240"/>
    <n v="700"/>
    <n v="8335"/>
    <x v="4"/>
    <x v="3"/>
    <x v="39"/>
    <s v="Capital Outlay"/>
    <s v="Equipment &amp; Furnishings"/>
    <s v="240-700-8335"/>
    <s v="Business-type Activities"/>
    <s v="Sewer"/>
    <s v="None"/>
    <s v="Equipment &amp; Furnishings"/>
    <n v="0"/>
    <n v="0"/>
    <n v="29575"/>
    <n v="0"/>
    <n v="0"/>
    <n v="0"/>
    <n v="383"/>
    <n v="383"/>
    <n v="510.66666666666663"/>
    <n v="409"/>
    <n v="-101.66666666666663"/>
    <n v="0"/>
    <n v="6000"/>
    <n v="6000"/>
    <s v="Line locator project and tracing."/>
  </r>
  <r>
    <x v="564"/>
    <n v="240"/>
    <n v="700"/>
    <n v="8425"/>
    <x v="4"/>
    <x v="3"/>
    <x v="39"/>
    <s v="Capital Outlay"/>
    <s v="Vehicles &amp; Rolling Stock"/>
    <s v="240-700-8425"/>
    <s v="Business-type Activities"/>
    <s v="Sewer"/>
    <s v="None"/>
    <s v="Vehicles &amp; Rolling Stock"/>
    <n v="0"/>
    <n v="7733"/>
    <n v="0"/>
    <n v="0"/>
    <n v="0"/>
    <n v="0"/>
    <n v="0"/>
    <n v="0"/>
    <n v="0"/>
    <n v="0"/>
    <n v="0"/>
    <n v="0"/>
    <n v="0"/>
    <n v="0"/>
    <m/>
  </r>
  <r>
    <x v="565"/>
    <n v="240"/>
    <n v="700"/>
    <n v="8550"/>
    <x v="4"/>
    <x v="3"/>
    <x v="39"/>
    <s v="Capital Outlay"/>
    <s v="Infrastructure"/>
    <s v="240-700-8550"/>
    <s v="Business-type Activities"/>
    <s v="Sewer"/>
    <s v="None"/>
    <s v="Sewer Systems"/>
    <n v="0"/>
    <n v="0"/>
    <n v="0"/>
    <n v="0"/>
    <n v="0"/>
    <n v="0"/>
    <n v="0"/>
    <n v="0"/>
    <n v="0"/>
    <n v="0"/>
    <n v="0"/>
    <n v="0"/>
    <n v="0"/>
    <n v="0"/>
    <m/>
  </r>
  <r>
    <x v="566"/>
    <n v="240"/>
    <n v="700"/>
    <n v="8890"/>
    <x v="4"/>
    <x v="3"/>
    <x v="39"/>
    <s v="Capital Outlay"/>
    <s v="Other Improvements"/>
    <s v="240-700-8890"/>
    <s v="Business-type Activities"/>
    <s v="Sewer"/>
    <s v="None"/>
    <s v="Projects"/>
    <n v="0"/>
    <n v="0"/>
    <n v="0"/>
    <n v="0"/>
    <n v="0"/>
    <n v="0"/>
    <n v="0"/>
    <n v="0"/>
    <n v="0"/>
    <n v="0"/>
    <n v="0"/>
    <n v="0"/>
    <n v="0"/>
    <n v="0"/>
    <m/>
  </r>
  <r>
    <x v="567"/>
    <n v="240"/>
    <n v="800"/>
    <n v="7110"/>
    <x v="4"/>
    <x v="3"/>
    <x v="36"/>
    <s v="Debt Service"/>
    <s v="Principal Payments"/>
    <s v="240-800-7110"/>
    <s v="Business-type Activities"/>
    <s v="Sewer"/>
    <s v="None"/>
    <s v="Loan Principal"/>
    <n v="18038"/>
    <n v="18171"/>
    <n v="18313"/>
    <n v="18466"/>
    <n v="18466"/>
    <n v="18466"/>
    <n v="18466"/>
    <n v="18466"/>
    <n v="24621.333333333332"/>
    <n v="19708"/>
    <n v="-4913.3333333333321"/>
    <s v="  "/>
    <n v="7500"/>
    <n v="18628"/>
    <s v="G02002 - Business Oregon - Drinking Water"/>
  </r>
  <r>
    <x v="568"/>
    <n v="240"/>
    <n v="800"/>
    <n v="7111"/>
    <x v="4"/>
    <x v="3"/>
    <x v="36"/>
    <s v="Debt Service"/>
    <s v="Principal Payments"/>
    <s v="240-800-7111"/>
    <s v="Business-type Activities"/>
    <s v="Sewer"/>
    <s v="None"/>
    <s v="Loan Principal - Library/City"/>
    <n v="0"/>
    <n v="0"/>
    <n v="0"/>
    <n v="0"/>
    <n v="0"/>
    <n v="0"/>
    <n v="0"/>
    <n v="0"/>
    <n v="0"/>
    <n v="0"/>
    <n v="0"/>
    <n v="0"/>
    <n v="0"/>
    <n v="0"/>
    <m/>
  </r>
  <r>
    <x v="569"/>
    <n v="240"/>
    <n v="800"/>
    <n v="7122"/>
    <x v="4"/>
    <x v="3"/>
    <x v="36"/>
    <s v="Debt Service"/>
    <s v="Principal Payments"/>
    <s v="240-800-7122"/>
    <s v="Business-type Activities"/>
    <s v="Sewer"/>
    <s v="None"/>
    <s v="Loan Principal - J05001 SPWF"/>
    <n v="3856"/>
    <n v="4056"/>
    <n v="4265"/>
    <n v="4486"/>
    <n v="4486"/>
    <n v="4486"/>
    <n v="4486"/>
    <n v="4486"/>
    <n v="5981.333333333333"/>
    <n v="4788"/>
    <n v="-1193.333333333333"/>
    <n v="4486"/>
    <n v="4962"/>
    <n v="4962"/>
    <s v="Pioneer St line relocation from Business Oregon."/>
  </r>
  <r>
    <x v="570"/>
    <n v="240"/>
    <n v="800"/>
    <n v="7124"/>
    <x v="4"/>
    <x v="3"/>
    <x v="36"/>
    <s v="Debt Service"/>
    <s v="Principal Payments"/>
    <s v="240-800-7124"/>
    <s v="Business-type Activities"/>
    <s v="Sewer"/>
    <s v="None"/>
    <s v="Loan Principal - RD"/>
    <n v="6095"/>
    <n v="6262"/>
    <n v="6434"/>
    <n v="6612"/>
    <n v="6612"/>
    <n v="6612"/>
    <n v="0"/>
    <n v="6611"/>
    <n v="0"/>
    <n v="7056"/>
    <n v="7056"/>
    <n v="6612"/>
    <n v="6794"/>
    <n v="6794"/>
    <s v="USDA RUS - Water Revenue Loan - RUS 92-05"/>
  </r>
  <r>
    <x v="571"/>
    <n v="240"/>
    <n v="800"/>
    <n v="7126"/>
    <x v="4"/>
    <x v="3"/>
    <x v="36"/>
    <s v="Debt Service"/>
    <s v="Principal Payments"/>
    <s v="240-800-7126"/>
    <s v="Business-type Activities"/>
    <s v="Sewer"/>
    <s v="None"/>
    <s v="Loan Principal - Interfund Loa"/>
    <n v="0"/>
    <n v="0"/>
    <n v="0"/>
    <n v="0"/>
    <n v="0"/>
    <n v="0"/>
    <n v="0"/>
    <n v="0"/>
    <n v="0"/>
    <n v="0"/>
    <n v="0"/>
    <n v="0"/>
    <n v="0"/>
    <n v="0"/>
    <m/>
  </r>
  <r>
    <x v="572"/>
    <n v="240"/>
    <n v="800"/>
    <n v="7510"/>
    <x v="4"/>
    <x v="3"/>
    <x v="36"/>
    <s v="Debt Service"/>
    <s v="Interest Payments"/>
    <s v="240-800-7510"/>
    <s v="Business-type Activities"/>
    <s v="Sewer"/>
    <s v="Expenses"/>
    <s v="Loan Interest"/>
    <n v="11360"/>
    <n v="10571"/>
    <n v="9753"/>
    <n v="8911"/>
    <n v="8911"/>
    <n v="8911"/>
    <n v="8911"/>
    <n v="8911"/>
    <n v="11881.333333333332"/>
    <n v="9511"/>
    <n v="-2370.3333333333321"/>
    <n v="8911"/>
    <n v="4200"/>
    <n v="8043"/>
    <s v="G02002 - Business Oregon - Drinking Water"/>
  </r>
  <r>
    <x v="573"/>
    <n v="240"/>
    <n v="800"/>
    <n v="7511"/>
    <x v="4"/>
    <x v="3"/>
    <x v="36"/>
    <s v="Debt Service"/>
    <s v="Interest Payments"/>
    <s v="240-800-7511"/>
    <s v="Business-type Activities"/>
    <s v="Sewer"/>
    <s v="Expenses"/>
    <s v="Loan Interest - Library/City"/>
    <n v="0"/>
    <n v="0"/>
    <n v="0"/>
    <n v="0"/>
    <n v="0"/>
    <n v="0"/>
    <n v="0"/>
    <n v="0"/>
    <n v="0"/>
    <n v="0"/>
    <n v="0"/>
    <n v="0"/>
    <n v="0"/>
    <n v="0"/>
    <m/>
  </r>
  <r>
    <x v="574"/>
    <n v="240"/>
    <n v="800"/>
    <n v="7522"/>
    <x v="4"/>
    <x v="3"/>
    <x v="36"/>
    <s v="Debt Service"/>
    <s v="Interest Payments"/>
    <s v="240-800-7522"/>
    <s v="Business-type Activities"/>
    <s v="Sewer"/>
    <s v="Expenses"/>
    <s v="Loan Interest - J05001 SPWF"/>
    <n v="3566"/>
    <n v="3367"/>
    <n v="3157"/>
    <n v="2937"/>
    <n v="2937"/>
    <n v="2937"/>
    <n v="2937"/>
    <n v="2937"/>
    <n v="3916"/>
    <n v="3135"/>
    <n v="-781"/>
    <n v="2937"/>
    <n v="2461"/>
    <n v="2705"/>
    <s v="Pioneer St line relocation from Business Oregon."/>
  </r>
  <r>
    <x v="575"/>
    <n v="240"/>
    <n v="800"/>
    <n v="7524"/>
    <x v="4"/>
    <x v="3"/>
    <x v="36"/>
    <s v="Debt Service"/>
    <s v="Interest Payments"/>
    <s v="240-800-7524"/>
    <s v="Business-type Activities"/>
    <s v="Sewer"/>
    <s v="Expenses"/>
    <s v="Loan Interest - RD"/>
    <n v="9649"/>
    <n v="9482"/>
    <n v="9310"/>
    <n v="9133"/>
    <n v="9133"/>
    <n v="9133"/>
    <n v="0"/>
    <n v="9133"/>
    <n v="0"/>
    <n v="9748"/>
    <n v="9748"/>
    <n v="9133"/>
    <n v="8951"/>
    <n v="9133"/>
    <s v="USDA RUS - Water Revenue Loan - RUS 92-05"/>
  </r>
  <r>
    <x v="576"/>
    <n v="240"/>
    <n v="800"/>
    <n v="7911"/>
    <x v="4"/>
    <x v="3"/>
    <x v="36"/>
    <s v="Debt Service"/>
    <s v="Interest Payments"/>
    <s v="240-800-7911"/>
    <s v="Business-type Activities"/>
    <s v="Sewer"/>
    <s v="Expenses"/>
    <s v="Interim Loan RD Financing"/>
    <n v="0"/>
    <n v="0"/>
    <n v="0"/>
    <n v="0"/>
    <n v="0"/>
    <n v="0"/>
    <n v="0"/>
    <n v="0"/>
    <n v="0"/>
    <n v="0"/>
    <n v="0"/>
    <n v="0"/>
    <n v="0"/>
    <n v="0"/>
    <m/>
  </r>
  <r>
    <x v="577"/>
    <n v="240"/>
    <n v="900"/>
    <n v="9117"/>
    <x v="4"/>
    <x v="3"/>
    <x v="37"/>
    <s v="Transfers Out"/>
    <s v="Transfers Out"/>
    <s v="240-900-9117"/>
    <s v="General Revenues"/>
    <s v="Transfers"/>
    <s v="General Business"/>
    <s v="Transfer to SDC Fund"/>
    <n v="0"/>
    <n v="0"/>
    <n v="0"/>
    <n v="0"/>
    <n v="0"/>
    <n v="0"/>
    <n v="0"/>
    <n v="0"/>
    <n v="0"/>
    <n v="0"/>
    <n v="0"/>
    <n v="0"/>
    <n v="0"/>
    <n v="0"/>
    <m/>
  </r>
  <r>
    <x v="578"/>
    <n v="240"/>
    <n v="900"/>
    <n v="9121"/>
    <x v="4"/>
    <x v="3"/>
    <x v="37"/>
    <s v="Transfers Out"/>
    <s v="Transfers Out"/>
    <s v="240-900-9121"/>
    <s v="General Revenues"/>
    <s v="Transfers"/>
    <s v="General Business"/>
    <s v="Transfer to Sewer Reserve Fund"/>
    <n v="1575"/>
    <n v="1575"/>
    <n v="1575"/>
    <n v="5920"/>
    <n v="5920"/>
    <n v="5920"/>
    <n v="5920"/>
    <n v="5920"/>
    <n v="7893.333333333333"/>
    <n v="6319"/>
    <n v="-1574.333333333333"/>
    <n v="5920"/>
    <n v="0"/>
    <n v="0"/>
    <s v="Reserve funds are now full funded."/>
  </r>
  <r>
    <x v="579"/>
    <n v="240"/>
    <n v="900"/>
    <n v="9150"/>
    <x v="4"/>
    <x v="3"/>
    <x v="37"/>
    <s v="Transfers Out"/>
    <s v="Transfers Out"/>
    <s v="240-900-9150"/>
    <s v="General Revenues"/>
    <s v="Transfers"/>
    <s v="General Business"/>
    <s v="Transfer to Equipment Fund"/>
    <n v="2000"/>
    <n v="2000"/>
    <n v="6000"/>
    <n v="0"/>
    <n v="0"/>
    <n v="0"/>
    <n v="0"/>
    <n v="0"/>
    <n v="0"/>
    <n v="0"/>
    <n v="0"/>
    <n v="0"/>
    <n v="0"/>
    <n v="0"/>
    <m/>
  </r>
  <r>
    <x v="580"/>
    <n v="240"/>
    <n v="900"/>
    <n v="9590"/>
    <x v="4"/>
    <x v="3"/>
    <x v="37"/>
    <s v="Contingencies"/>
    <s v="Contingencies"/>
    <s v="240-900-9590"/>
    <s v="Business-type Activities"/>
    <s v="Sewer"/>
    <s v="None"/>
    <s v="Contingency"/>
    <n v="0"/>
    <n v="0"/>
    <n v="0"/>
    <n v="89908"/>
    <n v="89908"/>
    <n v="89908"/>
    <n v="0"/>
    <n v="0"/>
    <n v="0"/>
    <n v="0"/>
    <n v="0"/>
    <n v="0"/>
    <n v="40342"/>
    <n v="40342"/>
    <s v="Budgeted at 10% of personnel and operations costs per Res. 644."/>
  </r>
  <r>
    <x v="581"/>
    <n v="240"/>
    <n v="900"/>
    <n v="9893"/>
    <x v="4"/>
    <x v="3"/>
    <x v="37"/>
    <s v="Reserves &amp; Ending Balances"/>
    <s v="Reserves"/>
    <s v="240-900-9893"/>
    <s v="Business-type Activities"/>
    <s v="Sewer"/>
    <s v="None"/>
    <s v="Reserved for future use - Sewe"/>
    <n v="0"/>
    <n v="0"/>
    <n v="0"/>
    <n v="0"/>
    <n v="0"/>
    <n v="0"/>
    <n v="0"/>
    <n v="0"/>
    <n v="0"/>
    <n v="0"/>
    <n v="0"/>
    <n v="0"/>
    <n v="0"/>
    <n v="0"/>
    <m/>
  </r>
  <r>
    <x v="582"/>
    <n v="240"/>
    <n v="900"/>
    <n v="9899"/>
    <x v="4"/>
    <x v="3"/>
    <x v="37"/>
    <s v="Reserves &amp; Ending Balances"/>
    <s v="Ending Balance"/>
    <s v="240-900-9899"/>
    <s v="Governmental Activities"/>
    <s v="None"/>
    <s v="None"/>
    <s v="Unappropriated Ending Balance"/>
    <n v="121619"/>
    <n v="176150"/>
    <n v="150205"/>
    <n v="0"/>
    <n v="0"/>
    <n v="0"/>
    <n v="0"/>
    <n v="0"/>
    <n v="214849"/>
    <n v="0"/>
    <n v="-214849"/>
    <n v="0"/>
    <n v="160365"/>
    <n v="144968"/>
    <m/>
  </r>
  <r>
    <x v="583"/>
    <n v="312"/>
    <n v="1110"/>
    <m/>
    <x v="0"/>
    <x v="4"/>
    <x v="0"/>
    <s v="Current Assets"/>
    <s v="Cash"/>
    <s v="312-1110"/>
    <s v="Governmental Activities"/>
    <s v="Highways &amp; Streets"/>
    <s v="None"/>
    <s v="ALLOCATED CASH"/>
    <n v="120852"/>
    <n v="24256"/>
    <n v="34211"/>
    <n v="0"/>
    <n v="0"/>
    <n v="0"/>
    <n v="58603"/>
    <n v="63984"/>
    <n v="58603"/>
    <n v="0"/>
    <n v="-58603"/>
    <n v="58603"/>
    <n v="58603"/>
    <n v="58603"/>
    <m/>
  </r>
  <r>
    <x v="584"/>
    <n v="312"/>
    <n v="1115"/>
    <m/>
    <x v="0"/>
    <x v="4"/>
    <x v="0"/>
    <s v="Current Assets"/>
    <s v="Cash"/>
    <s v="312-1115"/>
    <s v="Governmental Activities"/>
    <s v="Highways &amp; Streets"/>
    <s v="None"/>
    <s v="Cash in Bank - LGIP"/>
    <n v="5440"/>
    <n v="66583"/>
    <n v="33492"/>
    <n v="0"/>
    <n v="0"/>
    <n v="0"/>
    <n v="642"/>
    <n v="643"/>
    <n v="642"/>
    <n v="0"/>
    <n v="-642"/>
    <n v="642"/>
    <n v="642"/>
    <n v="642"/>
    <m/>
  </r>
  <r>
    <x v="585"/>
    <n v="312"/>
    <n v="1510"/>
    <m/>
    <x v="0"/>
    <x v="4"/>
    <x v="2"/>
    <s v="Current Assets"/>
    <s v="Accounts Receivable"/>
    <s v="312-1510"/>
    <s v="Governmental Activities"/>
    <s v="Highways &amp; Streets"/>
    <s v="None"/>
    <s v="Accounts Receivable"/>
    <n v="0"/>
    <n v="0"/>
    <n v="0"/>
    <n v="0"/>
    <n v="0"/>
    <n v="0"/>
    <n v="0"/>
    <n v="0"/>
    <n v="0"/>
    <n v="0"/>
    <n v="0"/>
    <n v="0"/>
    <n v="0"/>
    <n v="0"/>
    <m/>
  </r>
  <r>
    <x v="586"/>
    <n v="312"/>
    <n v="1620"/>
    <m/>
    <x v="0"/>
    <x v="4"/>
    <x v="3"/>
    <s v="Other Assets"/>
    <s v="Inventory"/>
    <s v="312-1620"/>
    <s v="Governmental Activities"/>
    <s v="Highways &amp; Streets"/>
    <s v="None"/>
    <s v="Inventory"/>
    <n v="0"/>
    <n v="0"/>
    <n v="0"/>
    <n v="0"/>
    <n v="0"/>
    <n v="0"/>
    <n v="0"/>
    <n v="0"/>
    <n v="0"/>
    <n v="0"/>
    <n v="0"/>
    <n v="0"/>
    <n v="0"/>
    <n v="0"/>
    <m/>
  </r>
  <r>
    <x v="587"/>
    <n v="312"/>
    <n v="1710"/>
    <m/>
    <x v="0"/>
    <x v="4"/>
    <x v="4"/>
    <s v="Other Assets"/>
    <s v="Fixed Assets"/>
    <s v="312-1710"/>
    <s v="Governmental Activities"/>
    <s v="Highways &amp; Streets"/>
    <s v="None"/>
    <s v="Land"/>
    <n v="0"/>
    <n v="0"/>
    <n v="0"/>
    <n v="0"/>
    <n v="0"/>
    <n v="0"/>
    <n v="0"/>
    <n v="0"/>
    <n v="0"/>
    <n v="0"/>
    <n v="0"/>
    <n v="0"/>
    <n v="0"/>
    <n v="0"/>
    <m/>
  </r>
  <r>
    <x v="588"/>
    <n v="312"/>
    <n v="1720"/>
    <m/>
    <x v="0"/>
    <x v="4"/>
    <x v="4"/>
    <s v="Other Assets"/>
    <s v="Fixed Assets"/>
    <s v="312-1720"/>
    <s v="Governmental Activities"/>
    <s v="Highways &amp; Streets"/>
    <s v="None"/>
    <s v="Buildings &amp; Facilities"/>
    <n v="0"/>
    <n v="0"/>
    <n v="528"/>
    <n v="0"/>
    <n v="0"/>
    <n v="0"/>
    <n v="528"/>
    <n v="528"/>
    <n v="528"/>
    <n v="0"/>
    <n v="-528"/>
    <n v="528"/>
    <n v="528"/>
    <n v="528"/>
    <m/>
  </r>
  <r>
    <x v="589"/>
    <n v="312"/>
    <n v="1730"/>
    <m/>
    <x v="0"/>
    <x v="4"/>
    <x v="4"/>
    <s v="Other Assets"/>
    <s v="Fixed Assets"/>
    <s v="312-1730"/>
    <s v="Governmental Activities"/>
    <s v="Highways &amp; Streets"/>
    <s v="None"/>
    <s v="Equipment &amp; Furnishings"/>
    <n v="0"/>
    <n v="4526"/>
    <n v="6061"/>
    <n v="0"/>
    <n v="0"/>
    <n v="0"/>
    <n v="6061"/>
    <n v="6061"/>
    <n v="6061"/>
    <n v="0"/>
    <n v="-6061"/>
    <n v="6061"/>
    <n v="6061"/>
    <n v="6061"/>
    <m/>
  </r>
  <r>
    <x v="590"/>
    <n v="312"/>
    <n v="1740"/>
    <m/>
    <x v="0"/>
    <x v="4"/>
    <x v="4"/>
    <s v="Other Assets"/>
    <s v="Fixed Assets"/>
    <s v="312-1740"/>
    <s v="Governmental Activities"/>
    <s v="Highways &amp; Streets"/>
    <s v="None"/>
    <s v="Vehicles &amp; Rolling Stock"/>
    <n v="0"/>
    <n v="11300"/>
    <n v="11300"/>
    <n v="0"/>
    <n v="0"/>
    <n v="0"/>
    <n v="11300"/>
    <n v="11300"/>
    <n v="11300"/>
    <n v="0"/>
    <n v="-11300"/>
    <n v="11300"/>
    <n v="11300"/>
    <n v="11300"/>
    <m/>
  </r>
  <r>
    <x v="591"/>
    <n v="312"/>
    <n v="1750"/>
    <m/>
    <x v="0"/>
    <x v="4"/>
    <x v="4"/>
    <s v="Other Assets"/>
    <s v="Fixed Assets"/>
    <s v="312-1750"/>
    <s v="Governmental Activities"/>
    <s v="Highways &amp; Streets"/>
    <s v="None"/>
    <s v="Infrastructure"/>
    <n v="0"/>
    <n v="1248212"/>
    <n v="1248212"/>
    <n v="0"/>
    <n v="0"/>
    <n v="0"/>
    <n v="1248212"/>
    <n v="1248212"/>
    <n v="1248212"/>
    <n v="0"/>
    <n v="-1248212"/>
    <n v="1248212"/>
    <n v="1248212"/>
    <n v="1248212"/>
    <m/>
  </r>
  <r>
    <x v="592"/>
    <n v="312"/>
    <n v="1795"/>
    <m/>
    <x v="0"/>
    <x v="4"/>
    <x v="4"/>
    <s v="Other Assets"/>
    <s v="Fixed Assets"/>
    <s v="312-1795"/>
    <s v="Governmental Activities"/>
    <s v="Highways &amp; Streets"/>
    <s v="None"/>
    <s v="Construction in Progress"/>
    <n v="0"/>
    <n v="0"/>
    <n v="42165"/>
    <n v="0"/>
    <n v="0"/>
    <n v="0"/>
    <n v="42165"/>
    <n v="42165"/>
    <n v="42165"/>
    <n v="0"/>
    <n v="-42165"/>
    <n v="42165"/>
    <n v="42165"/>
    <n v="42165"/>
    <m/>
  </r>
  <r>
    <x v="593"/>
    <n v="312"/>
    <n v="1820"/>
    <m/>
    <x v="0"/>
    <x v="4"/>
    <x v="5"/>
    <s v="Other Assets"/>
    <s v="Depreciation"/>
    <s v="312-1820"/>
    <s v="Governmental Activities"/>
    <s v="Highways &amp; Streets"/>
    <s v="None"/>
    <s v="AD - Buildings &amp; Facilities"/>
    <n v="0"/>
    <n v="0"/>
    <n v="18"/>
    <n v="0"/>
    <n v="0"/>
    <n v="0"/>
    <n v="18"/>
    <n v="18"/>
    <n v="18"/>
    <n v="0"/>
    <n v="-18"/>
    <n v="18"/>
    <n v="18"/>
    <n v="18"/>
    <m/>
  </r>
  <r>
    <x v="594"/>
    <n v="312"/>
    <n v="1830"/>
    <m/>
    <x v="0"/>
    <x v="4"/>
    <x v="5"/>
    <s v="Other Assets"/>
    <s v="Depreciation"/>
    <s v="312-1830"/>
    <s v="Governmental Activities"/>
    <s v="Highways &amp; Streets"/>
    <s v="None"/>
    <s v="AD - Equipment &amp; Furnishings"/>
    <n v="0"/>
    <n v="226"/>
    <n v="756"/>
    <n v="0"/>
    <n v="0"/>
    <n v="0"/>
    <n v="756"/>
    <n v="756"/>
    <n v="756"/>
    <n v="0"/>
    <n v="-756"/>
    <n v="756"/>
    <n v="756"/>
    <n v="756"/>
    <m/>
  </r>
  <r>
    <x v="595"/>
    <n v="312"/>
    <n v="1840"/>
    <m/>
    <x v="0"/>
    <x v="4"/>
    <x v="5"/>
    <s v="Other Assets"/>
    <s v="Depreciation"/>
    <s v="312-1840"/>
    <s v="Governmental Activities"/>
    <s v="Highways &amp; Streets"/>
    <s v="None"/>
    <s v="AD - Vehicles &amp; Rolling Stock"/>
    <n v="0"/>
    <n v="565"/>
    <n v="1695"/>
    <n v="0"/>
    <n v="0"/>
    <n v="0"/>
    <n v="1695"/>
    <n v="1695"/>
    <n v="1695"/>
    <n v="0"/>
    <n v="-1695"/>
    <n v="1695"/>
    <n v="1695"/>
    <n v="1695"/>
    <m/>
  </r>
  <r>
    <x v="596"/>
    <n v="312"/>
    <n v="1850"/>
    <m/>
    <x v="0"/>
    <x v="4"/>
    <x v="5"/>
    <s v="Other Assets"/>
    <s v="Depreciation"/>
    <s v="312-1850"/>
    <s v="Governmental Activities"/>
    <s v="Highways &amp; Streets"/>
    <s v="None"/>
    <s v="AD - Infrastructure"/>
    <n v="0"/>
    <n v="345521"/>
    <n v="376726"/>
    <n v="0"/>
    <n v="0"/>
    <n v="0"/>
    <n v="376726"/>
    <n v="376726"/>
    <n v="376726"/>
    <n v="0"/>
    <n v="-376726"/>
    <n v="376726"/>
    <n v="376726"/>
    <n v="376726"/>
    <m/>
  </r>
  <r>
    <x v="597"/>
    <n v="312"/>
    <n v="2125"/>
    <m/>
    <x v="1"/>
    <x v="4"/>
    <x v="6"/>
    <s v="Current Liabilities"/>
    <s v="Accounts Payable"/>
    <s v="312-2125"/>
    <s v="Governmental Activities"/>
    <s v="Highways &amp; Streets"/>
    <s v="None"/>
    <s v="Accounts Payable"/>
    <n v="0"/>
    <n v="0"/>
    <n v="0"/>
    <n v="0"/>
    <n v="0"/>
    <n v="0"/>
    <n v="0"/>
    <n v="0"/>
    <n v="0"/>
    <n v="0"/>
    <n v="0"/>
    <n v="0"/>
    <n v="0"/>
    <n v="0"/>
    <m/>
  </r>
  <r>
    <x v="598"/>
    <n v="312"/>
    <n v="2205"/>
    <m/>
    <x v="1"/>
    <x v="4"/>
    <x v="7"/>
    <s v="Current Liabilities"/>
    <s v="Payroll Payable"/>
    <s v="312-2205"/>
    <s v="Governmental Activities"/>
    <s v="Highways &amp; Streets"/>
    <s v="None"/>
    <s v="Wages Payable"/>
    <n v="0"/>
    <n v="0"/>
    <n v="0"/>
    <n v="0"/>
    <n v="0"/>
    <n v="0"/>
    <n v="361"/>
    <n v="369"/>
    <n v="361"/>
    <n v="0"/>
    <n v="-361"/>
    <n v="385"/>
    <n v="385"/>
    <n v="385"/>
    <m/>
  </r>
  <r>
    <x v="599"/>
    <n v="312"/>
    <n v="2210"/>
    <m/>
    <x v="1"/>
    <x v="4"/>
    <x v="7"/>
    <s v="Current Liabilities"/>
    <s v="Payroll Payable"/>
    <s v="312-2210"/>
    <s v="Governmental Activities"/>
    <s v="Highways &amp; Streets"/>
    <s v="None"/>
    <s v="Payroll Taxes Payable"/>
    <n v="0"/>
    <n v="0"/>
    <n v="0"/>
    <n v="0"/>
    <n v="0"/>
    <n v="0"/>
    <n v="167"/>
    <n v="171"/>
    <n v="167"/>
    <n v="0"/>
    <n v="-167"/>
    <n v="179"/>
    <n v="179"/>
    <n v="179"/>
    <m/>
  </r>
  <r>
    <x v="600"/>
    <n v="312"/>
    <n v="2245"/>
    <m/>
    <x v="1"/>
    <x v="4"/>
    <x v="7"/>
    <s v="Current Liabilities"/>
    <s v="Payroll Payable"/>
    <s v="312-2245"/>
    <s v="Governmental Activities"/>
    <s v="Highways &amp; Streets"/>
    <s v="None"/>
    <s v="Health Insurance Payable"/>
    <n v="0"/>
    <n v="0"/>
    <n v="0"/>
    <n v="0"/>
    <n v="0"/>
    <n v="0"/>
    <n v="201"/>
    <n v="201"/>
    <n v="201"/>
    <n v="0"/>
    <n v="-201"/>
    <n v="201"/>
    <n v="201"/>
    <n v="201"/>
    <m/>
  </r>
  <r>
    <x v="601"/>
    <n v="312"/>
    <n v="2250"/>
    <m/>
    <x v="1"/>
    <x v="4"/>
    <x v="7"/>
    <s v="Current Liabilities"/>
    <s v="Payroll Payable"/>
    <s v="312-2250"/>
    <s v="Governmental Activities"/>
    <s v="Highways &amp; Streets"/>
    <s v="None"/>
    <s v="Retirement Payable"/>
    <n v="0"/>
    <n v="0"/>
    <n v="0"/>
    <n v="0"/>
    <n v="0"/>
    <n v="0"/>
    <n v="81"/>
    <n v="83"/>
    <n v="81"/>
    <n v="0"/>
    <n v="-81"/>
    <n v="89"/>
    <n v="89"/>
    <n v="89"/>
    <m/>
  </r>
  <r>
    <x v="602"/>
    <n v="312"/>
    <n v="2255"/>
    <m/>
    <x v="1"/>
    <x v="4"/>
    <x v="7"/>
    <s v="Current Liabilities"/>
    <s v="Payroll Payable"/>
    <s v="312-2255"/>
    <s v="Governmental Activities"/>
    <s v="None"/>
    <s v="None"/>
    <s v="Deferred Comp Payable"/>
    <n v="0"/>
    <n v="0"/>
    <n v="0"/>
    <n v="0"/>
    <n v="0"/>
    <n v="0"/>
    <n v="15"/>
    <n v="15"/>
    <n v="15"/>
    <n v="0"/>
    <n v="-15"/>
    <n v="15"/>
    <n v="15"/>
    <n v="15"/>
    <m/>
  </r>
  <r>
    <x v="603"/>
    <n v="312"/>
    <n v="2450"/>
    <m/>
    <x v="1"/>
    <x v="4"/>
    <x v="8"/>
    <s v="Current Liabilities"/>
    <s v="Other Current Liabilities"/>
    <s v="312-2450"/>
    <s v="Governmental Activities"/>
    <s v="Highways &amp; Streets"/>
    <s v="None"/>
    <s v="Due to Other Funds"/>
    <n v="0"/>
    <n v="0"/>
    <n v="0"/>
    <n v="0"/>
    <n v="0"/>
    <n v="0"/>
    <n v="0"/>
    <n v="0"/>
    <n v="0"/>
    <n v="0"/>
    <n v="0"/>
    <n v="0"/>
    <n v="0"/>
    <n v="0"/>
    <m/>
  </r>
  <r>
    <x v="604"/>
    <n v="312"/>
    <n v="3100"/>
    <m/>
    <x v="2"/>
    <x v="4"/>
    <x v="10"/>
    <s v="Beginning Balance"/>
    <s v="Beginning Balance"/>
    <s v="312-3100"/>
    <s v="Governmental Activities"/>
    <s v="Highways &amp; Streets"/>
    <s v="None"/>
    <s v="Beginning Fund Balance"/>
    <n v="126877"/>
    <n v="126292"/>
    <n v="90839"/>
    <n v="53537"/>
    <n v="0"/>
    <n v="0"/>
    <n v="67703"/>
    <n v="67703"/>
    <n v="67704"/>
    <n v="0"/>
    <n v="-67704"/>
    <n v="67703"/>
    <n v="63711"/>
    <n v="63711"/>
    <m/>
  </r>
  <r>
    <x v="605"/>
    <n v="312"/>
    <n v="315"/>
    <n v="4125"/>
    <x v="3"/>
    <x v="4"/>
    <x v="12"/>
    <s v="Revenue"/>
    <s v="Investment Revenue"/>
    <s v="312-315-4125"/>
    <s v="General Revenues"/>
    <s v="Investment Earnings"/>
    <s v="General Government"/>
    <s v="Interest Earned"/>
    <n v="94"/>
    <n v="153"/>
    <n v="1424"/>
    <n v="1400"/>
    <n v="1400"/>
    <n v="1400"/>
    <n v="158"/>
    <n v="161"/>
    <n v="210.66666666666666"/>
    <n v="172"/>
    <n v="-38.666666666666657"/>
    <n v="1400"/>
    <n v="1400"/>
    <n v="1400"/>
    <m/>
  </r>
  <r>
    <x v="606"/>
    <n v="312"/>
    <n v="320"/>
    <n v="4140"/>
    <x v="3"/>
    <x v="4"/>
    <x v="13"/>
    <s v="Revenue"/>
    <s v="Intergovernmental Revenue"/>
    <s v="312-320-4140"/>
    <s v="Governmental Activities"/>
    <s v="Highways &amp; Streets"/>
    <s v="Operating Grants"/>
    <s v="Lane County Distributions"/>
    <n v="0"/>
    <n v="0"/>
    <n v="0"/>
    <n v="0"/>
    <n v="0"/>
    <n v="0"/>
    <n v="0"/>
    <n v="0"/>
    <n v="0"/>
    <n v="0"/>
    <n v="0"/>
    <n v="0"/>
    <n v="0"/>
    <n v="0"/>
    <m/>
  </r>
  <r>
    <x v="607"/>
    <n v="312"/>
    <n v="320"/>
    <n v="4142"/>
    <x v="3"/>
    <x v="4"/>
    <x v="13"/>
    <s v="Revenue"/>
    <s v="Intergovernmental Revenue"/>
    <s v="312-320-4142"/>
    <s v="Governmental Activities"/>
    <s v="Highways &amp; Streets"/>
    <s v="Operating Grants"/>
    <s v="State Distributions"/>
    <n v="67914"/>
    <n v="78103"/>
    <n v="76643"/>
    <n v="64212"/>
    <n v="64212"/>
    <n v="64212"/>
    <n v="57147"/>
    <n v="70517"/>
    <n v="76196"/>
    <n v="75260"/>
    <n v="-936"/>
    <n v="64212"/>
    <n v="64212"/>
    <n v="64212"/>
    <m/>
  </r>
  <r>
    <x v="608"/>
    <n v="312"/>
    <n v="3250"/>
    <m/>
    <x v="2"/>
    <x v="4"/>
    <x v="14"/>
    <s v="Current Year Change"/>
    <s v="Current Year Change"/>
    <s v="312-3250"/>
    <s v="Governmental Activities"/>
    <s v="Highways &amp; Streets"/>
    <s v="None"/>
    <s v="Current Year Change in Fund Ba"/>
    <n v="0"/>
    <n v="0"/>
    <n v="0"/>
    <n v="0"/>
    <n v="0"/>
    <n v="0"/>
    <n v="0"/>
    <n v="0"/>
    <n v="0"/>
    <n v="0"/>
    <n v="0"/>
    <n v="0"/>
    <n v="0"/>
    <n v="0"/>
    <m/>
  </r>
  <r>
    <x v="609"/>
    <n v="312"/>
    <n v="325"/>
    <n v="4151"/>
    <x v="3"/>
    <x v="4"/>
    <x v="15"/>
    <s v="Revenue"/>
    <s v="Grant Revenue"/>
    <s v="312-325-4151"/>
    <s v="Governmental Activities"/>
    <s v="Highways &amp; Streets"/>
    <s v="Capital Grants"/>
    <s v="Grant Revenue"/>
    <n v="0"/>
    <n v="0"/>
    <n v="0"/>
    <n v="200000"/>
    <n v="200000"/>
    <n v="200000"/>
    <n v="213264"/>
    <n v="213264"/>
    <n v="213264"/>
    <n v="227607"/>
    <n v="14343"/>
    <n v="0"/>
    <n v="0"/>
    <n v="0"/>
    <m/>
  </r>
  <r>
    <x v="610"/>
    <n v="312"/>
    <n v="3275"/>
    <m/>
    <x v="2"/>
    <x v="4"/>
    <x v="14"/>
    <s v="Current Year Change"/>
    <s v="Current Year Change"/>
    <s v="312-3275"/>
    <s v="Governmental Activities"/>
    <s v="Highways &amp; Streets"/>
    <s v="None"/>
    <s v="GASB - Fixed Assets"/>
    <n v="0"/>
    <n v="917726"/>
    <n v="929071"/>
    <n v="0"/>
    <n v="0"/>
    <n v="0"/>
    <n v="929071"/>
    <n v="929071"/>
    <n v="929071"/>
    <n v="0"/>
    <n v="-929071"/>
    <n v="929071"/>
    <n v="929071"/>
    <n v="929071"/>
    <m/>
  </r>
  <r>
    <x v="611"/>
    <n v="312"/>
    <n v="3300"/>
    <m/>
    <x v="2"/>
    <x v="4"/>
    <x v="16"/>
    <s v="Ending Balance"/>
    <s v="Ending Balance"/>
    <s v="312-3300"/>
    <s v="Governmental Activities"/>
    <s v="Highways &amp; Streets"/>
    <s v="None"/>
    <s v="Ending Fund Balance"/>
    <n v="0"/>
    <n v="0"/>
    <n v="0"/>
    <n v="0"/>
    <n v="0"/>
    <n v="0"/>
    <n v="0"/>
    <n v="0"/>
    <n v="0"/>
    <n v="0"/>
    <n v="0"/>
    <n v="0"/>
    <n v="0"/>
    <n v="0"/>
    <m/>
  </r>
  <r>
    <x v="612"/>
    <n v="312"/>
    <n v="345"/>
    <n v="4513"/>
    <x v="3"/>
    <x v="4"/>
    <x v="20"/>
    <s v="Revenue"/>
    <s v="SDC Revenue"/>
    <s v="312-345-4513"/>
    <s v="Governmental Activities"/>
    <s v="Highways &amp; Streets"/>
    <s v="Charges for Services"/>
    <s v="Transportation Reimbursement S"/>
    <n v="1340"/>
    <n v="2354"/>
    <n v="1768"/>
    <n v="1560"/>
    <n v="1560"/>
    <n v="1560"/>
    <n v="312"/>
    <n v="416"/>
    <n v="416"/>
    <n v="444"/>
    <n v="28"/>
    <n v="1560"/>
    <n v="1560"/>
    <n v="1560"/>
    <m/>
  </r>
  <r>
    <x v="613"/>
    <n v="312"/>
    <n v="360"/>
    <n v="4210"/>
    <x v="3"/>
    <x v="4"/>
    <x v="22"/>
    <s v="Revenue"/>
    <s v="Loan Payments &amp; Proceeds"/>
    <s v="312-360-4210"/>
    <s v="General Revenues"/>
    <s v="Miscellaneous"/>
    <s v="General Government"/>
    <s v="Principal Payments Received"/>
    <n v="0"/>
    <n v="0"/>
    <n v="0"/>
    <n v="0"/>
    <n v="0"/>
    <n v="0"/>
    <n v="0"/>
    <n v="0"/>
    <n v="0"/>
    <n v="0"/>
    <n v="0"/>
    <n v="0"/>
    <n v="0"/>
    <n v="0"/>
    <m/>
  </r>
  <r>
    <x v="614"/>
    <n v="312"/>
    <n v="360"/>
    <n v="4215"/>
    <x v="3"/>
    <x v="4"/>
    <x v="22"/>
    <s v="Revenue"/>
    <s v="Loan Payments &amp; Proceeds"/>
    <s v="312-360-4215"/>
    <s v="General Revenues"/>
    <s v="Miscellaneous"/>
    <s v="General Government"/>
    <s v="Interest Payments Received"/>
    <n v="0"/>
    <n v="0"/>
    <n v="0"/>
    <n v="0"/>
    <n v="0"/>
    <n v="0"/>
    <n v="0"/>
    <n v="0"/>
    <n v="0"/>
    <n v="0"/>
    <n v="0"/>
    <n v="0"/>
    <n v="0"/>
    <n v="0"/>
    <m/>
  </r>
  <r>
    <x v="615"/>
    <n v="312"/>
    <n v="360"/>
    <n v="4225"/>
    <x v="3"/>
    <x v="4"/>
    <x v="22"/>
    <s v="Revenue"/>
    <s v="Loan Payments &amp; Proceeds"/>
    <s v="312-360-4225"/>
    <s v="General Revenues"/>
    <s v="Miscellaneous"/>
    <s v="General Government"/>
    <s v="Loan Proceeds"/>
    <n v="0"/>
    <n v="0"/>
    <n v="0"/>
    <n v="360291"/>
    <n v="360291"/>
    <n v="360291"/>
    <n v="83092"/>
    <n v="83092"/>
    <n v="83092"/>
    <n v="83092"/>
    <n v="0"/>
    <n v="0"/>
    <n v="0"/>
    <n v="0"/>
    <m/>
  </r>
  <r>
    <x v="616"/>
    <n v="312"/>
    <n v="365"/>
    <n v="4752"/>
    <x v="3"/>
    <x v="4"/>
    <x v="23"/>
    <s v="Revenue"/>
    <s v="Reimbursement Revenue"/>
    <s v="312-365-4752"/>
    <s v="General Revenues"/>
    <s v="Miscellaneous"/>
    <s v="General Government"/>
    <s v="Reimbursement Revenue"/>
    <n v="4281"/>
    <n v="0"/>
    <n v="0"/>
    <n v="0"/>
    <n v="0"/>
    <n v="0"/>
    <n v="0"/>
    <n v="0"/>
    <n v="0"/>
    <n v="0"/>
    <n v="0"/>
    <n v="0"/>
    <n v="0"/>
    <n v="0"/>
    <m/>
  </r>
  <r>
    <x v="617"/>
    <n v="312"/>
    <n v="365"/>
    <n v="4791"/>
    <x v="3"/>
    <x v="4"/>
    <x v="23"/>
    <s v="Revenue"/>
    <s v="Reimbursement Revenue"/>
    <s v="312-365-4791"/>
    <s v="General Revenues"/>
    <s v="Miscellaneous"/>
    <s v="General Government"/>
    <s v="SVDP Project Revenue"/>
    <n v="0"/>
    <n v="0"/>
    <n v="0"/>
    <n v="0"/>
    <n v="0"/>
    <n v="0"/>
    <n v="0"/>
    <n v="0"/>
    <n v="0"/>
    <n v="0"/>
    <n v="0"/>
    <n v="0"/>
    <n v="0"/>
    <n v="0"/>
    <m/>
  </r>
  <r>
    <x v="618"/>
    <n v="312"/>
    <n v="370"/>
    <n v="4849"/>
    <x v="3"/>
    <x v="4"/>
    <x v="24"/>
    <s v="Revenue"/>
    <s v="Other Revenue"/>
    <s v="312-370-4849"/>
    <s v="General Revenues"/>
    <s v="Gain (Loss) Assets"/>
    <s v="General Government"/>
    <s v="Capital Asset Disposal"/>
    <n v="0"/>
    <n v="0"/>
    <n v="0"/>
    <n v="0"/>
    <n v="0"/>
    <n v="0"/>
    <n v="0"/>
    <n v="0"/>
    <n v="0"/>
    <n v="0"/>
    <n v="0"/>
    <n v="0"/>
    <n v="0"/>
    <n v="0"/>
    <m/>
  </r>
  <r>
    <x v="619"/>
    <n v="312"/>
    <n v="385"/>
    <n v="4895"/>
    <x v="3"/>
    <x v="4"/>
    <x v="26"/>
    <s v="Revenue"/>
    <s v="Miscellaneous Revenue"/>
    <s v="312-385-4895"/>
    <s v="General Revenues"/>
    <s v="Gain (Loss) Assets"/>
    <s v="General Government"/>
    <s v="Miscellaneous Revenue"/>
    <n v="7"/>
    <n v="133"/>
    <n v="0"/>
    <n v="50"/>
    <n v="50"/>
    <n v="50"/>
    <n v="77"/>
    <n v="77"/>
    <n v="102.66666666666666"/>
    <n v="83"/>
    <n v="-19.666666666666657"/>
    <n v="77"/>
    <n v="77"/>
    <n v="77"/>
    <m/>
  </r>
  <r>
    <x v="620"/>
    <n v="312"/>
    <n v="390"/>
    <n v="4950"/>
    <x v="3"/>
    <x v="4"/>
    <x v="27"/>
    <s v="Revenue"/>
    <s v="Transfers In"/>
    <s v="312-390-4950"/>
    <s v="Governmental Activities"/>
    <s v="Transfers"/>
    <s v="General Government"/>
    <s v="Transfer from Equipment Fund"/>
    <n v="0"/>
    <n v="0"/>
    <n v="0"/>
    <n v="4033"/>
    <n v="4033"/>
    <n v="4033"/>
    <n v="4033"/>
    <n v="4033"/>
    <n v="4033"/>
    <n v="4305"/>
    <n v="272"/>
    <n v="0"/>
    <n v="0"/>
    <n v="0"/>
    <m/>
  </r>
  <r>
    <x v="621"/>
    <n v="312"/>
    <n v="490"/>
    <n v="5110"/>
    <x v="4"/>
    <x v="4"/>
    <x v="38"/>
    <s v="Personal Services"/>
    <s v="Wages"/>
    <s v="312-490-5110"/>
    <s v="Governmental Activities"/>
    <s v="Highways &amp; Streets"/>
    <s v="Expenses"/>
    <s v="City Administrator"/>
    <n v="7570"/>
    <n v="8872"/>
    <n v="4316"/>
    <n v="4500"/>
    <n v="4500"/>
    <n v="4500"/>
    <n v="3706"/>
    <n v="4414"/>
    <n v="4941.333333333333"/>
    <n v="4711"/>
    <n v="-230.33333333333303"/>
    <n v="4463"/>
    <n v="4463"/>
    <n v="4463"/>
    <m/>
  </r>
  <r>
    <x v="622"/>
    <n v="312"/>
    <n v="490"/>
    <n v="5112"/>
    <x v="4"/>
    <x v="4"/>
    <x v="38"/>
    <s v="Personal Services"/>
    <s v="Wages"/>
    <s v="312-490-5112"/>
    <s v="Governmental Activities"/>
    <s v="Highways &amp; Streets"/>
    <s v="Expenses"/>
    <s v="Finance Clerk"/>
    <n v="0"/>
    <n v="0"/>
    <n v="0"/>
    <n v="0"/>
    <n v="0"/>
    <n v="0"/>
    <n v="0"/>
    <n v="0"/>
    <n v="0"/>
    <n v="0"/>
    <n v="0"/>
    <n v="0"/>
    <n v="0"/>
    <n v="0"/>
    <m/>
  </r>
  <r>
    <x v="623"/>
    <n v="312"/>
    <n v="490"/>
    <n v="5150"/>
    <x v="4"/>
    <x v="4"/>
    <x v="38"/>
    <s v="Personal Services"/>
    <s v="Wages"/>
    <s v="312-490-5150"/>
    <s v="Governmental Activities"/>
    <s v="Highways &amp; Streets"/>
    <s v="Expenses"/>
    <s v="Public Works Director"/>
    <n v="9374"/>
    <n v="10615"/>
    <n v="3443"/>
    <n v="3617"/>
    <n v="3617"/>
    <n v="3617"/>
    <n v="2862"/>
    <n v="3464"/>
    <n v="3816"/>
    <n v="3697"/>
    <n v="-119"/>
    <n v="3798"/>
    <n v="3798"/>
    <n v="3798"/>
    <m/>
  </r>
  <r>
    <x v="624"/>
    <n v="312"/>
    <n v="490"/>
    <n v="5152"/>
    <x v="4"/>
    <x v="4"/>
    <x v="38"/>
    <s v="Personal Services"/>
    <s v="Wages"/>
    <s v="312-490-5152"/>
    <s v="Governmental Activities"/>
    <s v="Highways &amp; Streets"/>
    <s v="Expenses"/>
    <s v="Utility Worker I"/>
    <n v="3104"/>
    <n v="0"/>
    <n v="3662"/>
    <n v="4128"/>
    <n v="4128"/>
    <n v="4128"/>
    <n v="3686"/>
    <n v="4465"/>
    <n v="4914.6666666666661"/>
    <n v="4766"/>
    <n v="-148.66666666666606"/>
    <n v="2167"/>
    <n v="2275"/>
    <n v="2275"/>
    <m/>
  </r>
  <r>
    <x v="625"/>
    <n v="312"/>
    <n v="490"/>
    <n v="5154"/>
    <x v="4"/>
    <x v="4"/>
    <x v="38"/>
    <s v="Personal Services"/>
    <s v="Wages"/>
    <s v="312-490-5154"/>
    <s v="Governmental Activities"/>
    <s v="Highways &amp; Streets"/>
    <s v="Expenses"/>
    <s v="Utility Worker II"/>
    <n v="3622"/>
    <n v="3937"/>
    <n v="0"/>
    <n v="0"/>
    <n v="0"/>
    <n v="0"/>
    <n v="0"/>
    <n v="0"/>
    <n v="0"/>
    <n v="0"/>
    <n v="0"/>
    <n v="2167"/>
    <n v="2275"/>
    <n v="2275"/>
    <m/>
  </r>
  <r>
    <x v="626"/>
    <n v="312"/>
    <n v="490"/>
    <n v="5156"/>
    <x v="4"/>
    <x v="4"/>
    <x v="38"/>
    <s v="Personal Services"/>
    <s v="Wages"/>
    <s v="312-490-5156"/>
    <s v="Governmental Activities"/>
    <s v="Highways &amp; Streets"/>
    <s v="Expenses"/>
    <s v="Temporary/ Seasonal"/>
    <n v="0"/>
    <n v="0"/>
    <n v="0"/>
    <n v="1153"/>
    <n v="1153"/>
    <n v="1153"/>
    <n v="0"/>
    <n v="0"/>
    <n v="0"/>
    <n v="0"/>
    <n v="0"/>
    <n v="2420"/>
    <n v="1210"/>
    <n v="1210"/>
    <m/>
  </r>
  <r>
    <x v="627"/>
    <n v="312"/>
    <n v="490"/>
    <n v="5158"/>
    <x v="4"/>
    <x v="4"/>
    <x v="38"/>
    <s v="Personal Services"/>
    <s v="Wages"/>
    <s v="312-490-5158"/>
    <s v="Governmental Activities"/>
    <s v="Highways &amp; Streets"/>
    <s v="Expenses"/>
    <s v="Maintenance Worker I"/>
    <n v="1600"/>
    <n v="1616"/>
    <n v="0"/>
    <n v="0"/>
    <n v="0"/>
    <n v="0"/>
    <n v="0"/>
    <n v="0"/>
    <n v="0"/>
    <n v="0"/>
    <n v="0"/>
    <n v="3136"/>
    <n v="0"/>
    <n v="0"/>
    <m/>
  </r>
  <r>
    <x v="628"/>
    <n v="312"/>
    <n v="490"/>
    <n v="5220"/>
    <x v="4"/>
    <x v="4"/>
    <x v="38"/>
    <s v="Personal Services"/>
    <s v="Other Wages"/>
    <s v="312-490-5220"/>
    <s v="Governmental Activities"/>
    <s v="Highways &amp; Streets"/>
    <s v="Expenses"/>
    <s v="Overtime"/>
    <n v="1288"/>
    <n v="2153"/>
    <n v="174"/>
    <n v="675"/>
    <n v="675"/>
    <n v="675"/>
    <n v="287"/>
    <n v="325"/>
    <n v="382.66666666666663"/>
    <n v="347"/>
    <n v="-35.666666666666629"/>
    <n v="861"/>
    <n v="861"/>
    <n v="861"/>
    <m/>
  </r>
  <r>
    <x v="629"/>
    <n v="312"/>
    <n v="490"/>
    <n v="5315"/>
    <x v="4"/>
    <x v="4"/>
    <x v="38"/>
    <s v="Personal Services"/>
    <s v="Payroll Taxes"/>
    <s v="312-490-5315"/>
    <s v="Governmental Activities"/>
    <s v="Highways &amp; Streets"/>
    <s v="Expenses"/>
    <s v="Social Security/Medicare"/>
    <n v="2032"/>
    <n v="1960"/>
    <n v="887"/>
    <n v="1085"/>
    <n v="1085"/>
    <n v="1085"/>
    <n v="806"/>
    <n v="969"/>
    <n v="1074.6666666666665"/>
    <n v="1035"/>
    <n v="-39.666666666666515"/>
    <n v="1216"/>
    <n v="1140"/>
    <n v="1140"/>
    <m/>
  </r>
  <r>
    <x v="630"/>
    <n v="312"/>
    <n v="490"/>
    <n v="5320"/>
    <x v="4"/>
    <x v="4"/>
    <x v="38"/>
    <s v="Personal Services"/>
    <s v="Payroll Taxes"/>
    <s v="312-490-5320"/>
    <s v="Governmental Activities"/>
    <s v="Highways &amp; Streets"/>
    <s v="Expenses"/>
    <s v="Worker's Comp"/>
    <n v="1113"/>
    <n v="977"/>
    <n v="818"/>
    <n v="230"/>
    <n v="230"/>
    <n v="230"/>
    <n v="372"/>
    <n v="373"/>
    <n v="496"/>
    <n v="399"/>
    <n v="-97"/>
    <n v="1216"/>
    <n v="1350"/>
    <n v="1350"/>
    <m/>
  </r>
  <r>
    <x v="631"/>
    <n v="312"/>
    <n v="490"/>
    <n v="5350"/>
    <x v="4"/>
    <x v="4"/>
    <x v="38"/>
    <s v="Personal Services"/>
    <s v="Payroll Taxes"/>
    <s v="312-490-5350"/>
    <s v="Governmental Activities"/>
    <s v="Highways &amp; Streets"/>
    <s v="Expenses"/>
    <s v="Unemployment"/>
    <n v="0"/>
    <n v="0"/>
    <n v="0"/>
    <n v="1000"/>
    <n v="1000"/>
    <n v="1000"/>
    <n v="0"/>
    <n v="0"/>
    <n v="0"/>
    <n v="0"/>
    <n v="0"/>
    <n v="1060"/>
    <n v="1281"/>
    <n v="1281"/>
    <m/>
  </r>
  <r>
    <x v="632"/>
    <n v="312"/>
    <n v="490"/>
    <n v="5410"/>
    <x v="4"/>
    <x v="4"/>
    <x v="38"/>
    <s v="Personal Services"/>
    <s v="Benefits"/>
    <s v="312-490-5410"/>
    <s v="Governmental Activities"/>
    <s v="Highways &amp; Streets"/>
    <s v="Expenses"/>
    <s v="Health Insurance"/>
    <n v="6071"/>
    <n v="4524"/>
    <n v="2768"/>
    <n v="4195"/>
    <n v="4195"/>
    <n v="4195"/>
    <n v="2249"/>
    <n v="2575"/>
    <n v="2998.6666666666665"/>
    <n v="2749"/>
    <n v="-249.66666666666652"/>
    <n v="2290"/>
    <n v="2924"/>
    <n v="2924"/>
    <m/>
  </r>
  <r>
    <x v="633"/>
    <n v="312"/>
    <n v="490"/>
    <n v="5450"/>
    <x v="4"/>
    <x v="4"/>
    <x v="38"/>
    <s v="Personal Services"/>
    <s v="Benefits"/>
    <s v="312-490-5450"/>
    <s v="Governmental Activities"/>
    <s v="Highways &amp; Streets"/>
    <s v="Expenses"/>
    <s v="Public Employees Retirement"/>
    <n v="3043"/>
    <n v="2829"/>
    <n v="1918"/>
    <n v="2520"/>
    <n v="2520"/>
    <n v="2520"/>
    <n v="1667"/>
    <n v="1912"/>
    <n v="2222.6666666666665"/>
    <n v="2041"/>
    <n v="-181.66666666666652"/>
    <n v="3117"/>
    <n v="2929"/>
    <n v="2929"/>
    <m/>
  </r>
  <r>
    <x v="634"/>
    <n v="312"/>
    <n v="490"/>
    <n v="5910"/>
    <x v="4"/>
    <x v="4"/>
    <x v="38"/>
    <s v="Personal Services"/>
    <s v="Other Personal Services"/>
    <s v="312-490-5910"/>
    <s v="Governmental Activities"/>
    <s v="Highways &amp; Streets"/>
    <s v="Expenses"/>
    <s v="DO NOT USE - Wage Adjustment"/>
    <n v="0"/>
    <n v="0"/>
    <n v="0"/>
    <n v="0"/>
    <n v="0"/>
    <n v="0"/>
    <n v="0"/>
    <n v="0"/>
    <n v="0"/>
    <n v="0"/>
    <n v="0"/>
    <n v="0"/>
    <n v="0"/>
    <n v="0"/>
    <m/>
  </r>
  <r>
    <x v="635"/>
    <n v="312"/>
    <n v="490"/>
    <n v="6110"/>
    <x v="4"/>
    <x v="4"/>
    <x v="38"/>
    <s v="Materials &amp; Services"/>
    <s v="Contract Services"/>
    <s v="312-490-6110"/>
    <s v="Governmental Activities"/>
    <s v="Highways &amp; Streets"/>
    <s v="Expenses"/>
    <s v="Auditing"/>
    <n v="1300"/>
    <n v="1300"/>
    <n v="1745"/>
    <n v="1473"/>
    <n v="1473"/>
    <n v="1473"/>
    <n v="1812"/>
    <n v="1812"/>
    <n v="2416"/>
    <n v="1934"/>
    <n v="-482"/>
    <n v="1812"/>
    <n v="1812"/>
    <n v="1812"/>
    <m/>
  </r>
  <r>
    <x v="636"/>
    <n v="312"/>
    <n v="490"/>
    <n v="6114"/>
    <x v="4"/>
    <x v="4"/>
    <x v="38"/>
    <s v="Materials &amp; Services"/>
    <s v="Contract Services"/>
    <s v="312-490-6114"/>
    <s v="Governmental Activities"/>
    <s v="Highways &amp; Streets"/>
    <s v="Expenses"/>
    <s v="Financial Services"/>
    <n v="752"/>
    <n v="1181"/>
    <n v="1466"/>
    <n v="1737"/>
    <n v="1737"/>
    <n v="1737"/>
    <n v="950"/>
    <n v="1159"/>
    <n v="1266.6666666666665"/>
    <n v="1237"/>
    <n v="-29.666666666666515"/>
    <n v="1737"/>
    <n v="1737"/>
    <n v="1737"/>
    <m/>
  </r>
  <r>
    <x v="637"/>
    <n v="312"/>
    <n v="490"/>
    <n v="6116"/>
    <x v="4"/>
    <x v="4"/>
    <x v="38"/>
    <s v="Materials &amp; Services"/>
    <s v="Contract Services"/>
    <s v="312-490-6116"/>
    <s v="Governmental Activities"/>
    <s v="Highways &amp; Streets"/>
    <s v="Expenses"/>
    <s v="Engineering Services"/>
    <n v="840"/>
    <n v="24962"/>
    <n v="725"/>
    <n v="2500"/>
    <n v="2500"/>
    <n v="2500"/>
    <n v="225"/>
    <n v="225"/>
    <n v="300"/>
    <n v="241"/>
    <n v="-59"/>
    <n v="2500"/>
    <n v="2500"/>
    <n v="2500"/>
    <m/>
  </r>
  <r>
    <x v="638"/>
    <n v="312"/>
    <n v="490"/>
    <n v="6122"/>
    <x v="4"/>
    <x v="4"/>
    <x v="38"/>
    <s v="Materials &amp; Services"/>
    <s v="Contract Services"/>
    <s v="312-490-6122"/>
    <s v="Governmental Activities"/>
    <s v="Highways &amp; Streets"/>
    <s v="Expenses"/>
    <s v="IT Services"/>
    <n v="597"/>
    <n v="671"/>
    <n v="1295"/>
    <n v="2102"/>
    <n v="2102"/>
    <n v="2102"/>
    <n v="1252"/>
    <n v="1404"/>
    <n v="1669.3333333333333"/>
    <n v="1499"/>
    <n v="-170.33333333333326"/>
    <n v="2102"/>
    <n v="2102"/>
    <n v="2102"/>
    <m/>
  </r>
  <r>
    <x v="639"/>
    <n v="312"/>
    <n v="490"/>
    <n v="6128"/>
    <x v="4"/>
    <x v="4"/>
    <x v="38"/>
    <s v="Materials &amp; Services"/>
    <s v="Contract Services"/>
    <s v="312-490-6128"/>
    <s v="Governmental Activities"/>
    <s v="Highways &amp; Streets"/>
    <s v="Expenses"/>
    <s v="Other Contract Services"/>
    <n v="9077"/>
    <n v="12607"/>
    <n v="4574"/>
    <n v="8500"/>
    <n v="8500"/>
    <n v="8500"/>
    <n v="2405"/>
    <n v="2405"/>
    <n v="3206.6666666666665"/>
    <n v="2567"/>
    <n v="-639.66666666666652"/>
    <n v="8500"/>
    <n v="8500"/>
    <n v="8500"/>
    <m/>
  </r>
  <r>
    <x v="640"/>
    <n v="312"/>
    <n v="490"/>
    <n v="6210"/>
    <x v="4"/>
    <x v="4"/>
    <x v="38"/>
    <s v="Materials &amp; Services"/>
    <s v="Office Expenses &amp; Supplies"/>
    <s v="312-490-6210"/>
    <s v="Governmental Activities"/>
    <s v="Highways &amp; Streets"/>
    <s v="Expenses"/>
    <s v="Insurance &amp; Bonds"/>
    <n v="1910"/>
    <n v="1881"/>
    <n v="1989"/>
    <n v="2142"/>
    <n v="2142"/>
    <n v="2142"/>
    <n v="2225"/>
    <n v="2225"/>
    <n v="2966.6666666666665"/>
    <n v="2375"/>
    <n v="-591.66666666666652"/>
    <n v="2225"/>
    <n v="2225"/>
    <n v="2225"/>
    <m/>
  </r>
  <r>
    <x v="641"/>
    <n v="312"/>
    <n v="490"/>
    <n v="6234"/>
    <x v="4"/>
    <x v="4"/>
    <x v="38"/>
    <s v="Materials &amp; Services"/>
    <s v="Office Expenses &amp; Supplies"/>
    <s v="312-490-6234"/>
    <s v="Governmental Activities"/>
    <s v="Highways &amp; Streets"/>
    <s v="Expenses"/>
    <s v="General Supplies"/>
    <n v="144"/>
    <n v="34"/>
    <n v="270"/>
    <n v="200"/>
    <n v="200"/>
    <n v="200"/>
    <n v="63"/>
    <n v="63"/>
    <n v="84"/>
    <n v="68"/>
    <n v="-16"/>
    <n v="200"/>
    <n v="200"/>
    <n v="200"/>
    <m/>
  </r>
  <r>
    <x v="642"/>
    <n v="312"/>
    <n v="490"/>
    <n v="6238"/>
    <x v="4"/>
    <x v="4"/>
    <x v="38"/>
    <s v="Materials &amp; Services"/>
    <s v="Office Expenses &amp; Supplies"/>
    <s v="312-490-6238"/>
    <s v="Governmental Activities"/>
    <s v="Highways &amp; Streets"/>
    <s v="Expenses"/>
    <s v="Bank Service Charges"/>
    <n v="0"/>
    <n v="0"/>
    <n v="0"/>
    <n v="0"/>
    <n v="0"/>
    <n v="0"/>
    <n v="2"/>
    <n v="2"/>
    <n v="2.6666666666666665"/>
    <n v="3"/>
    <n v="0.33333333333333348"/>
    <n v="2"/>
    <n v="2"/>
    <n v="2"/>
    <m/>
  </r>
  <r>
    <x v="643"/>
    <n v="312"/>
    <n v="490"/>
    <n v="6290"/>
    <x v="4"/>
    <x v="4"/>
    <x v="38"/>
    <s v="Materials &amp; Services"/>
    <s v="Office Expenses &amp; Supplies"/>
    <s v="312-490-6290"/>
    <s v="Governmental Activities"/>
    <s v="Highways &amp; Streets"/>
    <s v="Expenses"/>
    <s v="Miscellaneous"/>
    <n v="130"/>
    <n v="228"/>
    <n v="0"/>
    <n v="500"/>
    <n v="500"/>
    <n v="500"/>
    <n v="14"/>
    <n v="14"/>
    <n v="18.666666666666664"/>
    <n v="15"/>
    <n v="-3.6666666666666643"/>
    <n v="500"/>
    <n v="500"/>
    <n v="500"/>
    <m/>
  </r>
  <r>
    <x v="644"/>
    <n v="312"/>
    <n v="490"/>
    <n v="6324"/>
    <x v="4"/>
    <x v="4"/>
    <x v="38"/>
    <s v="Materials &amp; Services"/>
    <s v="Maintenance &amp; Repairs"/>
    <s v="312-490-6324"/>
    <s v="Governmental Activities"/>
    <s v="Highways &amp; Streets"/>
    <s v="Expenses"/>
    <s v="Equipment Repair &amp; Maintenance"/>
    <n v="0"/>
    <n v="49"/>
    <n v="134"/>
    <n v="500"/>
    <n v="500"/>
    <n v="500"/>
    <n v="0"/>
    <n v="0"/>
    <n v="0"/>
    <n v="0"/>
    <n v="0"/>
    <n v="500"/>
    <n v="500"/>
    <n v="500"/>
    <m/>
  </r>
  <r>
    <x v="645"/>
    <n v="312"/>
    <n v="490"/>
    <n v="6330"/>
    <x v="4"/>
    <x v="4"/>
    <x v="38"/>
    <s v="Materials &amp; Services"/>
    <s v="Maintenance &amp; Repairs"/>
    <s v="312-490-6330"/>
    <s v="Governmental Activities"/>
    <s v="Highways &amp; Streets"/>
    <s v="Expenses"/>
    <s v="Other Repair &amp; Maintenance"/>
    <n v="486"/>
    <n v="6101"/>
    <n v="664"/>
    <n v="10000"/>
    <n v="10000"/>
    <n v="10000"/>
    <n v="7899"/>
    <n v="7899"/>
    <n v="10532"/>
    <n v="8431"/>
    <n v="-2101"/>
    <n v="10000"/>
    <n v="10000"/>
    <n v="10000"/>
    <m/>
  </r>
  <r>
    <x v="646"/>
    <n v="312"/>
    <n v="490"/>
    <n v="6334"/>
    <x v="4"/>
    <x v="4"/>
    <x v="38"/>
    <s v="Materials &amp; Services"/>
    <s v="Maintenance &amp; Repairs"/>
    <s v="312-490-6334"/>
    <s v="Governmental Activities"/>
    <s v="Highways &amp; Streets"/>
    <s v="Expenses"/>
    <s v="Non-Capitalized Assets"/>
    <n v="671"/>
    <n v="0"/>
    <n v="4998"/>
    <n v="2500"/>
    <n v="2500"/>
    <n v="2500"/>
    <n v="0"/>
    <n v="0"/>
    <n v="0"/>
    <n v="0"/>
    <n v="0"/>
    <n v="2500"/>
    <n v="2500"/>
    <n v="2500"/>
    <m/>
  </r>
  <r>
    <x v="647"/>
    <n v="312"/>
    <n v="490"/>
    <n v="6430"/>
    <x v="4"/>
    <x v="4"/>
    <x v="38"/>
    <s v="Materials &amp; Services"/>
    <s v="Utilities"/>
    <s v="312-490-6430"/>
    <s v="Governmental Activities"/>
    <s v="Highways &amp; Streets"/>
    <s v="Expenses"/>
    <s v="Electricity Services"/>
    <n v="13402"/>
    <n v="15379"/>
    <n v="12363"/>
    <n v="13250"/>
    <n v="13250"/>
    <n v="13250"/>
    <n v="10196"/>
    <n v="12186"/>
    <n v="13594.666666666666"/>
    <n v="13006"/>
    <n v="-588.66666666666606"/>
    <n v="13250"/>
    <n v="13250"/>
    <n v="13250"/>
    <m/>
  </r>
  <r>
    <x v="648"/>
    <n v="312"/>
    <n v="490"/>
    <n v="6720"/>
    <x v="4"/>
    <x v="4"/>
    <x v="38"/>
    <s v="Materials &amp; Services"/>
    <s v="Other Operational Expenses"/>
    <s v="312-490-6720"/>
    <s v="Governmental Activities"/>
    <s v="Highways &amp; Streets"/>
    <s v="Expenses"/>
    <s v="Storm Drain Maintenance"/>
    <n v="1923"/>
    <n v="0"/>
    <n v="2304"/>
    <n v="0"/>
    <n v="0"/>
    <n v="0"/>
    <n v="1218"/>
    <n v="1218"/>
    <n v="1624"/>
    <n v="1300"/>
    <n v="-324"/>
    <n v="1218"/>
    <n v="1218"/>
    <n v="1218"/>
    <m/>
  </r>
  <r>
    <x v="649"/>
    <n v="312"/>
    <n v="490"/>
    <n v="6724"/>
    <x v="4"/>
    <x v="4"/>
    <x v="38"/>
    <s v="Materials &amp; Services"/>
    <s v="Other Operational Expenses"/>
    <s v="312-490-6724"/>
    <s v="Governmental Activities"/>
    <s v="Highways &amp; Streets"/>
    <s v="Expenses"/>
    <s v="Street Signs"/>
    <n v="175"/>
    <n v="312"/>
    <n v="4230"/>
    <n v="1000"/>
    <n v="1000"/>
    <n v="1000"/>
    <n v="1414"/>
    <n v="1414"/>
    <n v="1885.3333333333333"/>
    <n v="1510"/>
    <n v="-375.33333333333326"/>
    <n v="1000"/>
    <n v="1000"/>
    <n v="1000"/>
    <m/>
  </r>
  <r>
    <x v="650"/>
    <n v="312"/>
    <n v="490"/>
    <n v="6726"/>
    <x v="4"/>
    <x v="4"/>
    <x v="38"/>
    <s v="Materials &amp; Services"/>
    <s v="Other Operational Expenses"/>
    <s v="312-490-6726"/>
    <s v="Governmental Activities"/>
    <s v="Highways &amp; Streets"/>
    <s v="Expenses"/>
    <s v="Street Lights"/>
    <n v="0"/>
    <n v="0"/>
    <n v="0"/>
    <n v="0"/>
    <n v="0"/>
    <n v="0"/>
    <n v="0"/>
    <n v="0"/>
    <n v="0"/>
    <n v="0"/>
    <n v="0"/>
    <n v="0"/>
    <n v="0"/>
    <n v="0"/>
    <m/>
  </r>
  <r>
    <x v="651"/>
    <n v="312"/>
    <n v="700"/>
    <n v="8225"/>
    <x v="4"/>
    <x v="4"/>
    <x v="39"/>
    <s v="Capital Outlay"/>
    <s v="Buildings &amp; Facilities"/>
    <s v="312-700-8225"/>
    <s v="Governmental Activities"/>
    <s v="Highways &amp; Streets"/>
    <s v="None"/>
    <s v="Buildings &amp; Facilities"/>
    <n v="0"/>
    <n v="0"/>
    <n v="528"/>
    <n v="0"/>
    <n v="0"/>
    <n v="0"/>
    <n v="0"/>
    <n v="0"/>
    <n v="0"/>
    <n v="0"/>
    <n v="0"/>
    <n v="0"/>
    <n v="0"/>
    <n v="0"/>
    <m/>
  </r>
  <r>
    <x v="652"/>
    <n v="312"/>
    <n v="700"/>
    <n v="8320"/>
    <x v="4"/>
    <x v="4"/>
    <x v="39"/>
    <s v="Capital Outlay"/>
    <s v="Software &amp; Technology"/>
    <s v="312-700-8320"/>
    <s v="Governmental Activities"/>
    <s v="Highways &amp; Streets"/>
    <s v="None"/>
    <s v="Software"/>
    <n v="0"/>
    <n v="2275"/>
    <n v="180"/>
    <n v="0"/>
    <n v="0"/>
    <n v="0"/>
    <n v="0"/>
    <n v="0"/>
    <n v="0"/>
    <n v="0"/>
    <n v="0"/>
    <n v="0"/>
    <n v="0"/>
    <n v="0"/>
    <m/>
  </r>
  <r>
    <x v="653"/>
    <n v="312"/>
    <n v="700"/>
    <n v="8335"/>
    <x v="4"/>
    <x v="4"/>
    <x v="39"/>
    <s v="Capital Outlay"/>
    <s v="Equipment &amp; Furnishings"/>
    <s v="312-700-8335"/>
    <s v="Governmental Activities"/>
    <s v="Highways &amp; Streets"/>
    <s v="None"/>
    <s v="Equipment &amp; Furnishings"/>
    <n v="0"/>
    <n v="0"/>
    <n v="1355"/>
    <n v="0"/>
    <n v="0"/>
    <n v="0"/>
    <n v="0"/>
    <n v="0"/>
    <n v="0"/>
    <n v="0"/>
    <n v="0"/>
    <n v="0"/>
    <n v="0"/>
    <n v="0"/>
    <m/>
  </r>
  <r>
    <x v="654"/>
    <n v="312"/>
    <n v="700"/>
    <n v="8425"/>
    <x v="4"/>
    <x v="4"/>
    <x v="39"/>
    <s v="Capital Outlay"/>
    <s v="Vehicles &amp; Rolling Stock"/>
    <s v="312-700-8425"/>
    <s v="Governmental Activities"/>
    <s v="Highways &amp; Streets"/>
    <s v="None"/>
    <s v="Vehicles &amp; Rolling Stock"/>
    <n v="0"/>
    <n v="7733"/>
    <n v="0"/>
    <n v="0"/>
    <n v="0"/>
    <n v="0"/>
    <n v="0"/>
    <n v="0"/>
    <n v="0"/>
    <n v="0"/>
    <n v="0"/>
    <n v="0"/>
    <n v="0"/>
    <n v="0"/>
    <m/>
  </r>
  <r>
    <x v="655"/>
    <n v="312"/>
    <n v="700"/>
    <n v="8530"/>
    <x v="4"/>
    <x v="4"/>
    <x v="39"/>
    <s v="Capital Outlay"/>
    <s v="Infrastructure"/>
    <s v="312-700-8530"/>
    <s v="Governmental Activities"/>
    <s v="Highways &amp; Streets"/>
    <s v="None"/>
    <s v="Street Improvements"/>
    <n v="0"/>
    <n v="0"/>
    <n v="42165"/>
    <n v="560291"/>
    <n v="560291"/>
    <n v="560291"/>
    <n v="320894"/>
    <n v="320894"/>
    <n v="320894"/>
    <n v="342475"/>
    <n v="21581"/>
    <n v="0"/>
    <n v="0"/>
    <n v="0"/>
    <m/>
  </r>
  <r>
    <x v="656"/>
    <n v="312"/>
    <n v="700"/>
    <n v="8532"/>
    <x v="4"/>
    <x v="4"/>
    <x v="39"/>
    <s v="Capital Outlay"/>
    <s v="Infrastructure"/>
    <s v="312-700-8532"/>
    <s v="Governmental Activities"/>
    <s v="Highways &amp; Streets"/>
    <s v="None"/>
    <s v="Signage"/>
    <n v="0"/>
    <n v="0"/>
    <n v="0"/>
    <n v="0"/>
    <n v="0"/>
    <n v="0"/>
    <n v="0"/>
    <n v="0"/>
    <n v="0"/>
    <n v="0"/>
    <n v="0"/>
    <n v="0"/>
    <n v="0"/>
    <n v="0"/>
    <m/>
  </r>
  <r>
    <x v="657"/>
    <n v="312"/>
    <n v="800"/>
    <n v="7111"/>
    <x v="4"/>
    <x v="4"/>
    <x v="36"/>
    <s v="Debt Service"/>
    <s v="Principal Payments"/>
    <s v="312-800-7111"/>
    <s v="Governmental Activities"/>
    <s v="Highways &amp; Streets"/>
    <s v="None"/>
    <s v="Loan Principal - Library/City"/>
    <n v="0"/>
    <n v="0"/>
    <n v="0"/>
    <n v="0"/>
    <n v="0"/>
    <n v="0"/>
    <n v="0"/>
    <n v="0"/>
    <n v="0"/>
    <n v="0"/>
    <n v="0"/>
    <n v="0"/>
    <n v="0"/>
    <n v="0"/>
    <m/>
  </r>
  <r>
    <x v="658"/>
    <n v="312"/>
    <n v="800"/>
    <n v="7125"/>
    <x v="4"/>
    <x v="4"/>
    <x v="36"/>
    <s v="Debt Service"/>
    <s v="Principal Payments"/>
    <s v="312-800-7125"/>
    <s v="Governmental Activities"/>
    <s v="Highways &amp; Streets"/>
    <s v="Expenses"/>
    <s v="Loan Principal for Bus Or"/>
    <n v="0"/>
    <n v="0"/>
    <n v="0"/>
    <n v="0"/>
    <n v="0"/>
    <n v="0"/>
    <n v="0"/>
    <n v="0"/>
    <m/>
    <n v="0"/>
    <n v="0"/>
    <n v="0"/>
    <n v="4200"/>
    <n v="3429"/>
    <s v="NEW ACCOUNT. Business Oregon loan."/>
  </r>
  <r>
    <x v="659"/>
    <n v="312"/>
    <n v="800"/>
    <n v="7511"/>
    <x v="4"/>
    <x v="4"/>
    <x v="36"/>
    <s v="Debt Service"/>
    <s v="Interest Payments"/>
    <s v="312-800-7511"/>
    <s v="Governmental Activities"/>
    <s v="Highways &amp; Streets"/>
    <s v="Expenses"/>
    <s v="Loan Interest - Library/City"/>
    <n v="0"/>
    <n v="0"/>
    <n v="0"/>
    <n v="0"/>
    <n v="0"/>
    <n v="0"/>
    <n v="0"/>
    <n v="0"/>
    <n v="0"/>
    <n v="0"/>
    <n v="0"/>
    <n v="0"/>
    <n v="0"/>
    <n v="0"/>
    <m/>
  </r>
  <r>
    <x v="660"/>
    <n v="312"/>
    <n v="800"/>
    <n v="7525"/>
    <x v="4"/>
    <x v="4"/>
    <x v="36"/>
    <s v="Debt Service"/>
    <s v="Interest Payments"/>
    <s v="312-800-7525"/>
    <s v="Governmental Activities"/>
    <s v="Highways &amp; Streets"/>
    <s v="Expenses"/>
    <s v="Loan Interest for Bus Or"/>
    <n v="0"/>
    <n v="0"/>
    <n v="0"/>
    <n v="0"/>
    <n v="0"/>
    <n v="0"/>
    <n v="0"/>
    <n v="0"/>
    <m/>
    <n v="0"/>
    <n v="0"/>
    <n v="0"/>
    <n v="2200"/>
    <n v="1746"/>
    <s v="NEW ACCOUNT. Business Oregon loan."/>
  </r>
  <r>
    <x v="661"/>
    <n v="312"/>
    <n v="900"/>
    <n v="9150"/>
    <x v="4"/>
    <x v="4"/>
    <x v="37"/>
    <s v="Transfers Out"/>
    <s v="Transfers Out"/>
    <s v="312-900-9150"/>
    <s v="General Revenues"/>
    <s v="Transfers"/>
    <s v="General Government"/>
    <s v="Transfer to Equipment Fund"/>
    <n v="4000"/>
    <n v="4000"/>
    <n v="4000"/>
    <n v="0"/>
    <n v="0"/>
    <n v="0"/>
    <n v="0"/>
    <n v="0"/>
    <n v="0"/>
    <n v="0"/>
    <n v="0"/>
    <n v="0"/>
    <n v="0"/>
    <n v="0"/>
    <m/>
  </r>
  <r>
    <x v="662"/>
    <n v="312"/>
    <n v="900"/>
    <n v="9590"/>
    <x v="4"/>
    <x v="4"/>
    <x v="37"/>
    <s v="Contingencies"/>
    <s v="Contingencies"/>
    <s v="312-900-9590"/>
    <s v="Governmental Activities"/>
    <s v="Highways &amp; Streets"/>
    <s v="None"/>
    <s v="Contingency"/>
    <n v="0"/>
    <n v="0"/>
    <n v="0"/>
    <n v="55285"/>
    <n v="55285"/>
    <n v="55285"/>
    <n v="0"/>
    <n v="0"/>
    <n v="0"/>
    <n v="0"/>
    <n v="0"/>
    <n v="0"/>
    <n v="7368"/>
    <n v="7368"/>
    <s v="Budgeted at 10% of personnel and operations costs per Res. 644."/>
  </r>
  <r>
    <x v="663"/>
    <n v="312"/>
    <n v="900"/>
    <n v="9898"/>
    <x v="4"/>
    <x v="4"/>
    <x v="37"/>
    <s v="Reserves &amp; Ending Balances"/>
    <s v="Reserves"/>
    <s v="312-900-9898"/>
    <s v="Governmental Activities"/>
    <s v="Highways &amp; Streets"/>
    <s v="None"/>
    <s v="Reserved for future use - Stre"/>
    <n v="0"/>
    <n v="0"/>
    <n v="0"/>
    <n v="0"/>
    <n v="0"/>
    <n v="0"/>
    <n v="0"/>
    <n v="0"/>
    <n v="0"/>
    <n v="0"/>
    <n v="0"/>
    <n v="0"/>
    <n v="0"/>
    <n v="0"/>
    <m/>
  </r>
  <r>
    <x v="664"/>
    <n v="312"/>
    <n v="900"/>
    <n v="9899"/>
    <x v="4"/>
    <x v="4"/>
    <x v="37"/>
    <s v="Reserves &amp; Ending Balances"/>
    <s v="Ending Balance"/>
    <s v="312-900-9899"/>
    <s v="Governmental Activities"/>
    <s v="None"/>
    <s v="None"/>
    <s v="Unappropriated Ending Balance"/>
    <n v="126292"/>
    <n v="90839"/>
    <n v="67703"/>
    <n v="0"/>
    <n v="0"/>
    <n v="0"/>
    <n v="0"/>
    <n v="0"/>
    <n v="63711"/>
    <n v="0"/>
    <n v="-63711"/>
    <n v="0"/>
    <n v="44640"/>
    <n v="45865"/>
    <m/>
  </r>
  <r>
    <x v="665"/>
    <n v="314"/>
    <n v="1110"/>
    <m/>
    <x v="0"/>
    <x v="5"/>
    <x v="0"/>
    <s v="Current Assets"/>
    <s v="Cash"/>
    <s v="314-1110"/>
    <s v="Governmental Activities"/>
    <s v="Culture &amp; Recreation"/>
    <s v="None"/>
    <s v="ALLOCATED CASH"/>
    <n v="0"/>
    <n v="0"/>
    <n v="12510"/>
    <n v="0"/>
    <n v="0"/>
    <n v="0"/>
    <n v="12214"/>
    <n v="12010"/>
    <n v="0"/>
    <n v="0"/>
    <n v="0"/>
    <n v="12214"/>
    <n v="12214"/>
    <n v="12214"/>
    <m/>
  </r>
  <r>
    <x v="666"/>
    <n v="314"/>
    <n v="1116"/>
    <m/>
    <x v="0"/>
    <x v="5"/>
    <x v="0"/>
    <s v="Current Assets"/>
    <s v="Cash"/>
    <s v="314-1116"/>
    <s v="Governmental Activities"/>
    <s v="Culture &amp; Recreation"/>
    <s v="None"/>
    <s v="Cash in Bank - BBJ Checking"/>
    <n v="19374"/>
    <n v="16392"/>
    <n v="0"/>
    <n v="0"/>
    <n v="0"/>
    <n v="0"/>
    <n v="0"/>
    <n v="0"/>
    <n v="0"/>
    <n v="0"/>
    <n v="0"/>
    <n v="0"/>
    <n v="0"/>
    <n v="0"/>
    <m/>
  </r>
  <r>
    <x v="667"/>
    <n v="314"/>
    <n v="1117"/>
    <m/>
    <x v="0"/>
    <x v="5"/>
    <x v="0"/>
    <s v="Current Assets"/>
    <s v="Cash"/>
    <s v="314-1117"/>
    <s v="Governmental Activities"/>
    <s v="Culture &amp; Recreation"/>
    <s v="None"/>
    <s v="Blackberry Jam CD"/>
    <n v="0"/>
    <n v="0"/>
    <n v="0"/>
    <n v="0"/>
    <n v="0"/>
    <n v="0"/>
    <n v="0"/>
    <n v="0"/>
    <n v="0"/>
    <n v="0"/>
    <n v="0"/>
    <n v="0"/>
    <n v="0"/>
    <n v="0"/>
    <m/>
  </r>
  <r>
    <x v="668"/>
    <n v="314"/>
    <n v="1510"/>
    <m/>
    <x v="0"/>
    <x v="5"/>
    <x v="2"/>
    <s v="Current Assets"/>
    <s v="Accounts Receivable"/>
    <s v="314-1510"/>
    <s v="Governmental Activities"/>
    <s v="Culture &amp; Recreation"/>
    <s v="None"/>
    <s v="Accounts Receivable"/>
    <n v="0"/>
    <n v="0"/>
    <n v="0"/>
    <n v="0"/>
    <n v="0"/>
    <n v="0"/>
    <n v="0"/>
    <n v="0"/>
    <n v="0"/>
    <n v="0"/>
    <n v="0"/>
    <n v="0"/>
    <n v="0"/>
    <n v="0"/>
    <m/>
  </r>
  <r>
    <x v="669"/>
    <n v="314"/>
    <n v="2125"/>
    <m/>
    <x v="1"/>
    <x v="5"/>
    <x v="6"/>
    <s v="Current Liabilities"/>
    <s v="Accounts Payable"/>
    <s v="314-2125"/>
    <s v="Governmental Activities"/>
    <s v="Culture &amp; Recreation"/>
    <s v="None"/>
    <s v="Accounts Payable"/>
    <n v="0"/>
    <n v="0"/>
    <n v="0"/>
    <n v="0"/>
    <n v="0"/>
    <n v="0"/>
    <n v="0"/>
    <n v="0"/>
    <n v="0"/>
    <n v="0"/>
    <n v="0"/>
    <n v="0"/>
    <n v="0"/>
    <n v="0"/>
    <m/>
  </r>
  <r>
    <x v="670"/>
    <n v="314"/>
    <n v="3100"/>
    <m/>
    <x v="2"/>
    <x v="5"/>
    <x v="10"/>
    <s v="Beginning Balance"/>
    <s v="Beginning Balance"/>
    <s v="314-3100"/>
    <s v="Governmental Activities"/>
    <s v="Culture &amp; Recreation"/>
    <s v="None"/>
    <s v="Beginning Fund Balance"/>
    <n v="21526"/>
    <n v="19375"/>
    <n v="16394"/>
    <n v="12352"/>
    <n v="0"/>
    <n v="0"/>
    <n v="12510"/>
    <n v="12510"/>
    <n v="12510"/>
    <n v="0"/>
    <n v="-12510"/>
    <n v="12510"/>
    <n v="10545"/>
    <n v="10545"/>
    <m/>
  </r>
  <r>
    <x v="671"/>
    <n v="314"/>
    <n v="315"/>
    <n v="4125"/>
    <x v="3"/>
    <x v="5"/>
    <x v="12"/>
    <s v="Revenue"/>
    <s v="Investment Revenue"/>
    <s v="314-315-4125"/>
    <s v="General Revenues"/>
    <s v="Investment Earnings"/>
    <s v="General Government"/>
    <s v="Interest Earned"/>
    <n v="12"/>
    <n v="7"/>
    <n v="7"/>
    <n v="8"/>
    <n v="8"/>
    <n v="8"/>
    <n v="3"/>
    <n v="3"/>
    <n v="8"/>
    <n v="4"/>
    <n v="-4"/>
    <n v="8"/>
    <n v="0"/>
    <n v="0"/>
    <m/>
  </r>
  <r>
    <x v="672"/>
    <n v="314"/>
    <n v="3250"/>
    <m/>
    <x v="2"/>
    <x v="5"/>
    <x v="14"/>
    <s v="Current Year Change"/>
    <s v="Current Year Change"/>
    <s v="314-3250"/>
    <s v="Governmental Activities"/>
    <s v="Culture &amp; Recreation"/>
    <s v="None"/>
    <s v="Current Year Change in Fund Ba"/>
    <n v="0"/>
    <n v="0"/>
    <n v="0"/>
    <n v="0"/>
    <n v="0"/>
    <n v="0"/>
    <n v="0"/>
    <n v="0"/>
    <n v="0"/>
    <n v="0"/>
    <n v="0"/>
    <n v="0"/>
    <n v="0"/>
    <n v="0"/>
    <m/>
  </r>
  <r>
    <x v="673"/>
    <n v="314"/>
    <n v="3300"/>
    <m/>
    <x v="2"/>
    <x v="5"/>
    <x v="16"/>
    <s v="Ending Balance"/>
    <s v="Ending Balance"/>
    <s v="314-3300"/>
    <s v="Governmental Activities"/>
    <s v="Culture &amp; Recreation"/>
    <s v="None"/>
    <s v="Ending Fund Balance"/>
    <n v="0"/>
    <n v="0"/>
    <n v="0"/>
    <n v="0"/>
    <n v="0"/>
    <n v="0"/>
    <n v="0"/>
    <n v="0"/>
    <n v="0"/>
    <n v="0"/>
    <n v="0"/>
    <n v="0"/>
    <n v="0"/>
    <n v="0"/>
    <m/>
  </r>
  <r>
    <x v="674"/>
    <n v="314"/>
    <n v="370"/>
    <n v="4824"/>
    <x v="3"/>
    <x v="5"/>
    <x v="24"/>
    <s v="Revenue"/>
    <s v="Other Revenue"/>
    <s v="314-370-4824"/>
    <s v="Governmental Activities"/>
    <s v="Culture &amp; Recreation"/>
    <s v="Operating Grants"/>
    <s v="BBJ Donations"/>
    <n v="0"/>
    <n v="0"/>
    <n v="280"/>
    <n v="50"/>
    <n v="50"/>
    <n v="50"/>
    <n v="0"/>
    <n v="0"/>
    <n v="50"/>
    <n v="0"/>
    <n v="-50"/>
    <n v="50"/>
    <n v="0"/>
    <n v="0"/>
    <m/>
  </r>
  <r>
    <x v="675"/>
    <n v="314"/>
    <n v="370"/>
    <n v="4849"/>
    <x v="3"/>
    <x v="5"/>
    <x v="24"/>
    <s v="Revenue"/>
    <s v="Other Revenue"/>
    <s v="314-370-4849"/>
    <s v="General Revenues"/>
    <s v="Gain (Loss) Assets"/>
    <s v="General Government"/>
    <s v="Capital Asset Disposal"/>
    <n v="0"/>
    <n v="0"/>
    <n v="0"/>
    <n v="0"/>
    <n v="0"/>
    <n v="0"/>
    <n v="0"/>
    <n v="0"/>
    <n v="0"/>
    <n v="0"/>
    <n v="0"/>
    <n v="0"/>
    <n v="0"/>
    <n v="0"/>
    <m/>
  </r>
  <r>
    <x v="676"/>
    <n v="314"/>
    <n v="380"/>
    <n v="4861"/>
    <x v="3"/>
    <x v="5"/>
    <x v="25"/>
    <s v="Revenue"/>
    <s v="Fundraising &amp; Event Revenue"/>
    <s v="314-380-4861"/>
    <s v="Governmental Activities"/>
    <s v="Culture &amp; Recreation"/>
    <s v="Charges for Services"/>
    <s v="Craft/Commercial Booth Sales"/>
    <n v="2215"/>
    <n v="1980"/>
    <n v="1675"/>
    <n v="3000"/>
    <n v="3000"/>
    <n v="3000"/>
    <n v="0"/>
    <n v="0"/>
    <n v="3000"/>
    <n v="0"/>
    <n v="-3000"/>
    <n v="3000"/>
    <n v="0"/>
    <n v="0"/>
    <m/>
  </r>
  <r>
    <x v="677"/>
    <n v="314"/>
    <n v="380"/>
    <n v="4862"/>
    <x v="3"/>
    <x v="5"/>
    <x v="25"/>
    <s v="Revenue"/>
    <s v="Fundraising &amp; Event Revenue"/>
    <s v="314-380-4862"/>
    <s v="Governmental Activities"/>
    <s v="Culture &amp; Recreation"/>
    <s v="Charges for Services"/>
    <s v="Food Booth Sales"/>
    <n v="570"/>
    <n v="1200"/>
    <n v="590"/>
    <n v="1200"/>
    <n v="1200"/>
    <n v="1200"/>
    <n v="0"/>
    <n v="0"/>
    <n v="1200"/>
    <n v="0"/>
    <n v="-1200"/>
    <n v="1200"/>
    <n v="0"/>
    <n v="0"/>
    <m/>
  </r>
  <r>
    <x v="678"/>
    <n v="314"/>
    <n v="380"/>
    <n v="4863"/>
    <x v="3"/>
    <x v="5"/>
    <x v="25"/>
    <s v="Revenue"/>
    <s v="Fundraising &amp; Event Revenue"/>
    <s v="314-380-4863"/>
    <s v="Governmental Activities"/>
    <s v="Culture &amp; Recreation"/>
    <s v="Charges for Services"/>
    <s v="Beer Garden"/>
    <n v="0"/>
    <n v="0"/>
    <n v="0"/>
    <n v="0"/>
    <n v="0"/>
    <n v="0"/>
    <n v="0"/>
    <n v="0"/>
    <n v="0"/>
    <n v="0"/>
    <n v="0"/>
    <n v="0"/>
    <n v="0"/>
    <n v="0"/>
    <m/>
  </r>
  <r>
    <x v="679"/>
    <n v="314"/>
    <n v="380"/>
    <n v="4864"/>
    <x v="3"/>
    <x v="5"/>
    <x v="25"/>
    <s v="Revenue"/>
    <s v="Fundraising &amp; Event Revenue"/>
    <s v="314-380-4864"/>
    <s v="Governmental Activities"/>
    <s v="Culture &amp; Recreation"/>
    <s v="Charges for Services"/>
    <s v="Jam Sales"/>
    <n v="220"/>
    <n v="1300"/>
    <n v="1590"/>
    <n v="1500"/>
    <n v="1500"/>
    <n v="1500"/>
    <n v="150"/>
    <n v="170"/>
    <n v="1500"/>
    <n v="182"/>
    <n v="-1318"/>
    <n v="1500"/>
    <n v="0"/>
    <n v="0"/>
    <m/>
  </r>
  <r>
    <x v="680"/>
    <n v="314"/>
    <n v="380"/>
    <n v="4866"/>
    <x v="3"/>
    <x v="5"/>
    <x v="25"/>
    <s v="Revenue"/>
    <s v="Fundraising &amp; Event Revenue"/>
    <s v="314-380-4866"/>
    <s v="Governmental Activities"/>
    <s v="Culture &amp; Recreation"/>
    <s v="Charges for Services"/>
    <s v="Quilt Raffle Sales"/>
    <n v="1386"/>
    <n v="3280"/>
    <n v="3373"/>
    <n v="4000"/>
    <n v="4000"/>
    <n v="4000"/>
    <n v="1846"/>
    <n v="1846"/>
    <n v="4000"/>
    <n v="1971"/>
    <n v="-2029"/>
    <n v="4000"/>
    <n v="4000"/>
    <n v="4000"/>
    <m/>
  </r>
  <r>
    <x v="681"/>
    <n v="314"/>
    <n v="380"/>
    <n v="4868"/>
    <x v="3"/>
    <x v="5"/>
    <x v="25"/>
    <s v="Revenue"/>
    <s v="Fundraising &amp; Event Revenue"/>
    <s v="314-380-4868"/>
    <s v="Governmental Activities"/>
    <s v="Culture &amp; Recreation"/>
    <s v="Charges for Services"/>
    <s v="Program Ad Sales"/>
    <n v="2670"/>
    <n v="1480"/>
    <n v="1545"/>
    <n v="2750"/>
    <n v="2750"/>
    <n v="2750"/>
    <n v="0"/>
    <n v="0"/>
    <n v="2750"/>
    <n v="0"/>
    <n v="-2750"/>
    <n v="2750"/>
    <n v="0"/>
    <n v="0"/>
    <m/>
  </r>
  <r>
    <x v="682"/>
    <n v="314"/>
    <n v="380"/>
    <n v="4870"/>
    <x v="3"/>
    <x v="5"/>
    <x v="25"/>
    <s v="Revenue"/>
    <s v="Fundraising &amp; Event Revenue"/>
    <s v="314-380-4870"/>
    <s v="Governmental Activities"/>
    <s v="Culture &amp; Recreation"/>
    <s v="Charges for Services"/>
    <s v="Sponsorship Revenue"/>
    <n v="1750"/>
    <n v="1500"/>
    <n v="750"/>
    <n v="4000"/>
    <n v="4000"/>
    <n v="4000"/>
    <n v="0"/>
    <n v="0"/>
    <n v="4000"/>
    <n v="0"/>
    <n v="-4000"/>
    <n v="4000"/>
    <n v="0"/>
    <n v="0"/>
    <m/>
  </r>
  <r>
    <x v="683"/>
    <n v="314"/>
    <n v="380"/>
    <n v="4872"/>
    <x v="3"/>
    <x v="5"/>
    <x v="25"/>
    <s v="Revenue"/>
    <s v="Fundraising &amp; Event Revenue"/>
    <s v="314-380-4872"/>
    <s v="Governmental Activities"/>
    <s v="Culture &amp; Recreation"/>
    <s v="Charges for Services"/>
    <s v="Pie Sales"/>
    <n v="0"/>
    <n v="194"/>
    <n v="0"/>
    <n v="225"/>
    <n v="225"/>
    <n v="225"/>
    <n v="0"/>
    <n v="0"/>
    <n v="225"/>
    <n v="0"/>
    <n v="-225"/>
    <n v="225"/>
    <n v="0"/>
    <n v="0"/>
    <m/>
  </r>
  <r>
    <x v="684"/>
    <n v="314"/>
    <n v="380"/>
    <n v="4874"/>
    <x v="3"/>
    <x v="5"/>
    <x v="25"/>
    <s v="Revenue"/>
    <s v="Fundraising &amp; Event Revenue"/>
    <s v="314-380-4874"/>
    <s v="Governmental Activities"/>
    <s v="Culture &amp; Recreation"/>
    <s v="Charges for Services"/>
    <s v="50/50 Raffle Sales"/>
    <n v="0"/>
    <n v="0"/>
    <n v="0"/>
    <n v="0"/>
    <n v="0"/>
    <n v="0"/>
    <n v="0"/>
    <n v="0"/>
    <n v="0"/>
    <n v="0"/>
    <n v="0"/>
    <n v="0"/>
    <n v="0"/>
    <n v="0"/>
    <m/>
  </r>
  <r>
    <x v="685"/>
    <n v="314"/>
    <n v="380"/>
    <n v="4876"/>
    <x v="3"/>
    <x v="5"/>
    <x v="25"/>
    <s v="Revenue"/>
    <s v="Fundraising &amp; Event Revenue"/>
    <s v="314-380-4876"/>
    <s v="Governmental Activities"/>
    <s v="Culture &amp; Recreation"/>
    <s v="Charges for Services"/>
    <s v="5K Race Revenue"/>
    <n v="0"/>
    <n v="595"/>
    <n v="0"/>
    <n v="1000"/>
    <n v="1000"/>
    <n v="1000"/>
    <n v="0"/>
    <n v="0"/>
    <n v="1000"/>
    <n v="0"/>
    <n v="-1000"/>
    <n v="1000"/>
    <n v="0"/>
    <n v="0"/>
    <m/>
  </r>
  <r>
    <x v="686"/>
    <n v="314"/>
    <n v="380"/>
    <n v="4878"/>
    <x v="3"/>
    <x v="5"/>
    <x v="25"/>
    <s v="Revenue"/>
    <s v="Fundraising &amp; Event Revenue"/>
    <s v="314-380-4878"/>
    <s v="Governmental Activities"/>
    <s v="Culture &amp; Recreation"/>
    <s v="Charges for Services"/>
    <s v="Car Show Revenue"/>
    <n v="430"/>
    <n v="4067"/>
    <n v="3445"/>
    <n v="4250"/>
    <n v="4250"/>
    <n v="4250"/>
    <n v="35"/>
    <n v="35"/>
    <n v="4250"/>
    <n v="38"/>
    <n v="-4212"/>
    <n v="4250"/>
    <n v="0"/>
    <n v="0"/>
    <m/>
  </r>
  <r>
    <x v="687"/>
    <n v="314"/>
    <n v="380"/>
    <n v="4880"/>
    <x v="3"/>
    <x v="5"/>
    <x v="25"/>
    <s v="Revenue"/>
    <s v="Fundraising &amp; Event Revenue"/>
    <s v="314-380-4880"/>
    <s v="Governmental Activities"/>
    <s v="Culture &amp; Recreation"/>
    <s v="Charges for Services"/>
    <s v="Fishing Derby Revenue"/>
    <n v="200"/>
    <n v="440"/>
    <n v="200"/>
    <n v="450"/>
    <n v="450"/>
    <n v="450"/>
    <n v="0"/>
    <n v="0"/>
    <n v="450"/>
    <n v="0"/>
    <n v="-450"/>
    <n v="450"/>
    <n v="0"/>
    <n v="0"/>
    <m/>
  </r>
  <r>
    <x v="688"/>
    <n v="314"/>
    <n v="380"/>
    <n v="4882"/>
    <x v="3"/>
    <x v="5"/>
    <x v="25"/>
    <s v="Revenue"/>
    <s v="Fundraising &amp; Event Revenue"/>
    <s v="314-380-4882"/>
    <s v="Governmental Activities"/>
    <s v="Culture &amp; Recreation"/>
    <s v="Charges for Services"/>
    <s v="Horseshoe Tourney Revenue"/>
    <n v="0"/>
    <n v="100"/>
    <n v="145"/>
    <n v="175"/>
    <n v="175"/>
    <n v="175"/>
    <n v="0"/>
    <n v="0"/>
    <n v="175"/>
    <n v="0"/>
    <n v="-175"/>
    <n v="175"/>
    <n v="0"/>
    <n v="0"/>
    <m/>
  </r>
  <r>
    <x v="689"/>
    <n v="314"/>
    <n v="380"/>
    <n v="4884"/>
    <x v="3"/>
    <x v="5"/>
    <x v="25"/>
    <s v="Revenue"/>
    <s v="Fundraising &amp; Event Revenue"/>
    <s v="314-380-4884"/>
    <s v="Governmental Activities"/>
    <s v="Culture &amp; Recreation"/>
    <s v="Charges for Services"/>
    <s v="Kidz Korner Revenue"/>
    <n v="0"/>
    <n v="796"/>
    <n v="726"/>
    <n v="1000"/>
    <n v="1000"/>
    <n v="1000"/>
    <n v="0"/>
    <n v="0"/>
    <n v="1000"/>
    <n v="0"/>
    <n v="-1000"/>
    <n v="1000"/>
    <n v="0"/>
    <n v="0"/>
    <m/>
  </r>
  <r>
    <x v="690"/>
    <n v="314"/>
    <n v="380"/>
    <n v="4886"/>
    <x v="3"/>
    <x v="5"/>
    <x v="25"/>
    <s v="Revenue"/>
    <s v="Fundraising &amp; Event Revenue"/>
    <s v="314-380-4886"/>
    <s v="Governmental Activities"/>
    <s v="Culture &amp; Recreation"/>
    <s v="Charges for Services"/>
    <s v="Pie Eating Contest Revenue"/>
    <n v="0"/>
    <n v="0"/>
    <n v="124"/>
    <n v="150"/>
    <n v="150"/>
    <n v="150"/>
    <n v="0"/>
    <n v="0"/>
    <n v="150"/>
    <n v="0"/>
    <n v="-150"/>
    <n v="150"/>
    <n v="0"/>
    <n v="0"/>
    <m/>
  </r>
  <r>
    <x v="691"/>
    <n v="314"/>
    <n v="380"/>
    <n v="4888"/>
    <x v="3"/>
    <x v="5"/>
    <x v="25"/>
    <s v="Revenue"/>
    <s v="Fundraising &amp; Event Revenue"/>
    <s v="314-380-4888"/>
    <s v="Governmental Activities"/>
    <s v="Culture &amp; Recreation"/>
    <s v="Charges for Services"/>
    <s v="RC Flyers Revenue"/>
    <n v="0"/>
    <n v="60"/>
    <n v="0"/>
    <n v="0"/>
    <n v="0"/>
    <n v="0"/>
    <n v="0"/>
    <n v="0"/>
    <n v="0"/>
    <n v="0"/>
    <n v="0"/>
    <n v="0"/>
    <n v="0"/>
    <n v="0"/>
    <m/>
  </r>
  <r>
    <x v="692"/>
    <n v="314"/>
    <n v="380"/>
    <n v="4889"/>
    <x v="3"/>
    <x v="5"/>
    <x v="25"/>
    <s v="Revenue"/>
    <s v="Fundraising &amp; Event Revenue"/>
    <s v="314-380-4889"/>
    <s v="Governmental Activities"/>
    <s v="Culture &amp; Recreation"/>
    <s v="Charges for Services"/>
    <s v="BBJ Festival Other Revenue"/>
    <n v="11365"/>
    <n v="0"/>
    <n v="0"/>
    <n v="0"/>
    <n v="0"/>
    <n v="0"/>
    <n v="0"/>
    <n v="0"/>
    <n v="0"/>
    <n v="0"/>
    <n v="0"/>
    <n v="0"/>
    <n v="0"/>
    <n v="0"/>
    <m/>
  </r>
  <r>
    <x v="693"/>
    <n v="314"/>
    <n v="385"/>
    <n v="4895"/>
    <x v="3"/>
    <x v="5"/>
    <x v="26"/>
    <s v="Revenue"/>
    <s v="Miscellaneous Revenue"/>
    <s v="314-385-4895"/>
    <s v="General Revenues"/>
    <s v="Miscellaneous"/>
    <s v="General Government"/>
    <s v="Miscellaneous Revenue"/>
    <n v="0"/>
    <n v="328"/>
    <n v="101"/>
    <n v="75"/>
    <n v="75"/>
    <n v="75"/>
    <n v="0"/>
    <n v="0"/>
    <n v="75"/>
    <n v="0"/>
    <n v="-75"/>
    <n v="75"/>
    <n v="0"/>
    <n v="0"/>
    <m/>
  </r>
  <r>
    <x v="694"/>
    <n v="314"/>
    <n v="490"/>
    <n v="5110"/>
    <x v="4"/>
    <x v="5"/>
    <x v="28"/>
    <s v="Personal Services"/>
    <s v="Wages"/>
    <s v="314-490-5110"/>
    <s v="Governmental Activities"/>
    <s v="Culture &amp; Recreation"/>
    <s v="Expenses"/>
    <s v="City Administrator"/>
    <n v="0"/>
    <n v="0"/>
    <n v="0"/>
    <n v="0"/>
    <n v="0"/>
    <n v="0"/>
    <n v="0"/>
    <n v="0"/>
    <n v="0"/>
    <n v="0"/>
    <n v="0"/>
    <n v="6530"/>
    <n v="0"/>
    <n v="0"/>
    <m/>
  </r>
  <r>
    <x v="695"/>
    <n v="314"/>
    <n v="490"/>
    <n v="6118"/>
    <x v="4"/>
    <x v="5"/>
    <x v="38"/>
    <s v="Materials &amp; Services"/>
    <s v="Contract Services"/>
    <s v="314-490-6118"/>
    <s v="Governmental Activities"/>
    <s v="Culture &amp; Recreation"/>
    <s v="Expenses"/>
    <s v="Police Services"/>
    <n v="0"/>
    <n v="0"/>
    <n v="1220"/>
    <n v="1750"/>
    <n v="1750"/>
    <n v="1750"/>
    <n v="0"/>
    <n v="0"/>
    <n v="1750"/>
    <n v="0"/>
    <n v="-1750"/>
    <n v="1750"/>
    <n v="0"/>
    <n v="0"/>
    <m/>
  </r>
  <r>
    <x v="696"/>
    <n v="314"/>
    <n v="490"/>
    <n v="6122"/>
    <x v="4"/>
    <x v="5"/>
    <x v="38"/>
    <s v="Materials &amp; Services"/>
    <s v="Contract Services"/>
    <s v="314-490-6122"/>
    <s v="Governmental Activities"/>
    <s v="Culture &amp; Recreation"/>
    <s v="Expenses"/>
    <s v="IT Services"/>
    <n v="84"/>
    <n v="131"/>
    <n v="442"/>
    <n v="473"/>
    <n v="473"/>
    <n v="473"/>
    <n v="212"/>
    <n v="630"/>
    <n v="473"/>
    <n v="673"/>
    <n v="200"/>
    <n v="473"/>
    <n v="500"/>
    <n v="500"/>
    <m/>
  </r>
  <r>
    <x v="697"/>
    <n v="314"/>
    <n v="490"/>
    <n v="6220"/>
    <x v="4"/>
    <x v="5"/>
    <x v="38"/>
    <s v="Materials &amp; Services"/>
    <s v="Office Expenses &amp; Supplies"/>
    <s v="314-490-6220"/>
    <s v="Governmental Activities"/>
    <s v="Culture &amp; Recreation"/>
    <s v="Expenses"/>
    <s v="Publications, Printing &amp; Dues"/>
    <n v="0"/>
    <n v="1079"/>
    <n v="0"/>
    <n v="1000"/>
    <n v="1000"/>
    <n v="1000"/>
    <n v="0"/>
    <n v="0"/>
    <n v="1000"/>
    <n v="0"/>
    <n v="-1000"/>
    <n v="1000"/>
    <n v="0"/>
    <n v="0"/>
    <m/>
  </r>
  <r>
    <x v="698"/>
    <n v="314"/>
    <n v="490"/>
    <n v="6224"/>
    <x v="4"/>
    <x v="5"/>
    <x v="38"/>
    <s v="Materials &amp; Services"/>
    <s v="Office Expenses &amp; Supplies"/>
    <s v="314-490-6224"/>
    <s v="Governmental Activities"/>
    <s v="Culture &amp; Recreation"/>
    <s v="Expenses"/>
    <s v="Festival Advertisement"/>
    <n v="169"/>
    <n v="535"/>
    <n v="1376"/>
    <n v="1500"/>
    <n v="1500"/>
    <n v="1500"/>
    <n v="0"/>
    <n v="0"/>
    <n v="1500"/>
    <n v="0"/>
    <n v="-1500"/>
    <n v="1500"/>
    <n v="0"/>
    <n v="0"/>
    <m/>
  </r>
  <r>
    <x v="699"/>
    <n v="314"/>
    <n v="490"/>
    <n v="6226"/>
    <x v="4"/>
    <x v="5"/>
    <x v="38"/>
    <s v="Materials &amp; Services"/>
    <s v="Office Expenses &amp; Supplies"/>
    <s v="314-490-6226"/>
    <s v="Governmental Activities"/>
    <s v="Culture &amp; Recreation"/>
    <s v="Expenses"/>
    <s v="Postage"/>
    <n v="30"/>
    <n v="0"/>
    <n v="0"/>
    <n v="50"/>
    <n v="50"/>
    <n v="50"/>
    <n v="0"/>
    <n v="0"/>
    <n v="50"/>
    <n v="0"/>
    <n v="-50"/>
    <n v="50"/>
    <n v="0"/>
    <n v="0"/>
    <m/>
  </r>
  <r>
    <x v="700"/>
    <n v="314"/>
    <n v="490"/>
    <n v="6238"/>
    <x v="4"/>
    <x v="5"/>
    <x v="38"/>
    <s v="Materials &amp; Services"/>
    <s v="Office Expenses &amp; Supplies"/>
    <s v="314-490-6238"/>
    <s v="Governmental Activities"/>
    <s v="Culture &amp; Recreation"/>
    <s v="Expenses"/>
    <s v="Bank Service Charges"/>
    <n v="0"/>
    <n v="0"/>
    <n v="26"/>
    <n v="75"/>
    <n v="75"/>
    <n v="75"/>
    <n v="1"/>
    <n v="1"/>
    <n v="75"/>
    <n v="2"/>
    <n v="-73"/>
    <n v="75"/>
    <n v="0"/>
    <n v="0"/>
    <m/>
  </r>
  <r>
    <x v="701"/>
    <n v="314"/>
    <n v="490"/>
    <n v="6290"/>
    <x v="4"/>
    <x v="5"/>
    <x v="38"/>
    <s v="Materials &amp; Services"/>
    <s v="Office Expenses &amp; Supplies"/>
    <s v="314-490-6290"/>
    <s v="Governmental Activities"/>
    <s v="Culture &amp; Recreation"/>
    <s v="Expenses"/>
    <s v="Miscellaneous"/>
    <n v="32"/>
    <n v="2241"/>
    <n v="2290"/>
    <n v="2000"/>
    <n v="2000"/>
    <n v="2000"/>
    <n v="10"/>
    <n v="10"/>
    <n v="2000"/>
    <n v="11"/>
    <n v="-1989"/>
    <n v="2000"/>
    <n v="0"/>
    <n v="0"/>
    <m/>
  </r>
  <r>
    <x v="702"/>
    <n v="314"/>
    <n v="490"/>
    <n v="6440"/>
    <x v="4"/>
    <x v="5"/>
    <x v="38"/>
    <s v="Materials &amp; Services"/>
    <s v="Utilities"/>
    <s v="314-490-6440"/>
    <s v="Governmental Activities"/>
    <s v="Culture &amp; Recreation"/>
    <s v="Expenses"/>
    <s v="Telephone Services"/>
    <n v="65"/>
    <n v="144"/>
    <n v="0"/>
    <n v="250"/>
    <n v="250"/>
    <n v="250"/>
    <n v="0"/>
    <n v="0"/>
    <n v="250"/>
    <n v="0"/>
    <n v="-250"/>
    <n v="250"/>
    <n v="0"/>
    <n v="0"/>
    <m/>
  </r>
  <r>
    <x v="703"/>
    <n v="314"/>
    <n v="490"/>
    <n v="6445"/>
    <x v="4"/>
    <x v="5"/>
    <x v="38"/>
    <s v="Materials &amp; Services"/>
    <s v="Utilities"/>
    <s v="314-490-6445"/>
    <s v="Governmental Activities"/>
    <s v="Culture &amp; Recreation"/>
    <s v="Expenses"/>
    <s v="Refuse Services"/>
    <n v="0"/>
    <n v="812"/>
    <n v="0"/>
    <n v="1150"/>
    <n v="1150"/>
    <n v="1150"/>
    <n v="0"/>
    <n v="0"/>
    <n v="1150"/>
    <n v="0"/>
    <n v="-1150"/>
    <n v="1150"/>
    <n v="0"/>
    <n v="0"/>
    <m/>
  </r>
  <r>
    <x v="704"/>
    <n v="314"/>
    <n v="490"/>
    <n v="6705"/>
    <x v="4"/>
    <x v="5"/>
    <x v="38"/>
    <s v="Materials &amp; Services"/>
    <s v="Other Operational Expenses"/>
    <s v="314-490-6705"/>
    <s v="Governmental Activities"/>
    <s v="Culture &amp; Recreation"/>
    <s v="Expenses"/>
    <s v="Rent"/>
    <n v="280"/>
    <n v="940"/>
    <n v="995"/>
    <n v="1250"/>
    <n v="1250"/>
    <n v="1250"/>
    <n v="720"/>
    <n v="880"/>
    <n v="1250"/>
    <n v="940"/>
    <n v="-310"/>
    <n v="1250"/>
    <n v="1250"/>
    <n v="1250"/>
    <m/>
  </r>
  <r>
    <x v="705"/>
    <n v="314"/>
    <n v="490"/>
    <n v="6714"/>
    <x v="4"/>
    <x v="5"/>
    <x v="38"/>
    <s v="Materials &amp; Services"/>
    <s v="Other Operational Expenses"/>
    <s v="314-490-6714"/>
    <s v="Governmental Activities"/>
    <s v="Culture &amp; Recreation"/>
    <s v="Expenses"/>
    <s v="Materials &amp; Services"/>
    <n v="20683"/>
    <n v="140"/>
    <n v="0"/>
    <n v="0"/>
    <n v="0"/>
    <n v="0"/>
    <n v="0"/>
    <n v="0"/>
    <n v="0"/>
    <n v="0"/>
    <n v="0"/>
    <n v="0"/>
    <n v="0"/>
    <n v="0"/>
    <m/>
  </r>
  <r>
    <x v="706"/>
    <n v="314"/>
    <n v="490"/>
    <n v="6810"/>
    <x v="4"/>
    <x v="5"/>
    <x v="38"/>
    <s v="Materials &amp; Services"/>
    <s v="Event Expenses"/>
    <s v="314-490-6810"/>
    <s v="Governmental Activities"/>
    <s v="Culture &amp; Recreation"/>
    <s v="Expenses"/>
    <s v="Craft/Commercial Booth Exp"/>
    <n v="10"/>
    <n v="121"/>
    <n v="38"/>
    <n v="750"/>
    <n v="750"/>
    <n v="750"/>
    <n v="0"/>
    <n v="0"/>
    <n v="750"/>
    <n v="0"/>
    <n v="-750"/>
    <n v="750"/>
    <n v="0"/>
    <n v="0"/>
    <m/>
  </r>
  <r>
    <x v="707"/>
    <n v="314"/>
    <n v="490"/>
    <n v="6812"/>
    <x v="4"/>
    <x v="5"/>
    <x v="38"/>
    <s v="Materials &amp; Services"/>
    <s v="Event Expenses"/>
    <s v="314-490-6812"/>
    <s v="Governmental Activities"/>
    <s v="Culture &amp; Recreation"/>
    <s v="Expenses"/>
    <s v="Food Booth Exp"/>
    <n v="0"/>
    <n v="40"/>
    <n v="150"/>
    <n v="175"/>
    <n v="175"/>
    <n v="175"/>
    <n v="0"/>
    <n v="0"/>
    <n v="175"/>
    <n v="0"/>
    <n v="-175"/>
    <n v="175"/>
    <n v="0"/>
    <n v="0"/>
    <m/>
  </r>
  <r>
    <x v="708"/>
    <n v="314"/>
    <n v="490"/>
    <n v="6813"/>
    <x v="4"/>
    <x v="5"/>
    <x v="38"/>
    <s v="Materials &amp; Services"/>
    <s v="Event Expenses"/>
    <s v="314-490-6813"/>
    <s v="Governmental Activities"/>
    <s v="Culture &amp; Recreation"/>
    <s v="Expenses"/>
    <s v="Beer Garden"/>
    <n v="0"/>
    <n v="0"/>
    <n v="0"/>
    <n v="0"/>
    <n v="0"/>
    <n v="0"/>
    <n v="0"/>
    <n v="0"/>
    <n v="0"/>
    <n v="0"/>
    <n v="0"/>
    <n v="0"/>
    <n v="0"/>
    <n v="0"/>
    <m/>
  </r>
  <r>
    <x v="709"/>
    <n v="314"/>
    <n v="490"/>
    <n v="6814"/>
    <x v="4"/>
    <x v="5"/>
    <x v="38"/>
    <s v="Materials &amp; Services"/>
    <s v="Event Expenses"/>
    <s v="314-490-6814"/>
    <s v="Governmental Activities"/>
    <s v="Culture &amp; Recreation"/>
    <s v="Expenses"/>
    <s v="Jam Sales Exp"/>
    <n v="434"/>
    <n v="1143"/>
    <n v="486"/>
    <n v="825"/>
    <n v="825"/>
    <n v="825"/>
    <n v="0"/>
    <n v="0"/>
    <n v="825"/>
    <n v="0"/>
    <n v="-825"/>
    <n v="825"/>
    <n v="0"/>
    <n v="0"/>
    <m/>
  </r>
  <r>
    <x v="710"/>
    <n v="314"/>
    <n v="490"/>
    <n v="6816"/>
    <x v="4"/>
    <x v="5"/>
    <x v="38"/>
    <s v="Materials &amp; Services"/>
    <s v="Event Expenses"/>
    <s v="314-490-6816"/>
    <s v="Governmental Activities"/>
    <s v="Culture &amp; Recreation"/>
    <s v="Expenses"/>
    <s v="Quilt Raffle"/>
    <n v="498"/>
    <n v="3726"/>
    <n v="3040"/>
    <n v="4000"/>
    <n v="4000"/>
    <n v="4000"/>
    <n v="1500"/>
    <n v="1500"/>
    <n v="4000"/>
    <n v="1601"/>
    <n v="-2399"/>
    <n v="4000"/>
    <n v="4000"/>
    <n v="4000"/>
    <m/>
  </r>
  <r>
    <x v="711"/>
    <n v="314"/>
    <n v="490"/>
    <n v="6820"/>
    <x v="4"/>
    <x v="5"/>
    <x v="38"/>
    <s v="Materials &amp; Services"/>
    <s v="Event Expenses"/>
    <s v="314-490-6820"/>
    <s v="Governmental Activities"/>
    <s v="Culture &amp; Recreation"/>
    <s v="Expenses"/>
    <s v="Sponsorship Exp"/>
    <n v="0"/>
    <n v="51"/>
    <n v="0"/>
    <n v="50"/>
    <n v="50"/>
    <n v="50"/>
    <n v="0"/>
    <n v="0"/>
    <n v="50"/>
    <n v="0"/>
    <n v="-50"/>
    <n v="50"/>
    <n v="0"/>
    <n v="0"/>
    <m/>
  </r>
  <r>
    <x v="712"/>
    <n v="314"/>
    <n v="490"/>
    <n v="6822"/>
    <x v="4"/>
    <x v="5"/>
    <x v="38"/>
    <s v="Materials &amp; Services"/>
    <s v="Event Expenses"/>
    <s v="314-490-6822"/>
    <s v="Governmental Activities"/>
    <s v="Culture &amp; Recreation"/>
    <s v="Expenses"/>
    <s v="Pie Sales Exp"/>
    <n v="0"/>
    <n v="187"/>
    <n v="0"/>
    <n v="0"/>
    <n v="0"/>
    <n v="0"/>
    <n v="0"/>
    <n v="0"/>
    <n v="0"/>
    <n v="0"/>
    <n v="0"/>
    <n v="0"/>
    <n v="0"/>
    <n v="0"/>
    <m/>
  </r>
  <r>
    <x v="713"/>
    <n v="314"/>
    <n v="490"/>
    <n v="6850"/>
    <x v="4"/>
    <x v="5"/>
    <x v="38"/>
    <s v="Materials &amp; Services"/>
    <s v="Event Expenses"/>
    <s v="314-490-6850"/>
    <s v="Governmental Activities"/>
    <s v="Culture &amp; Recreation"/>
    <s v="Expenses"/>
    <s v="5K Race Exp"/>
    <n v="185"/>
    <n v="495"/>
    <n v="0"/>
    <n v="600"/>
    <n v="600"/>
    <n v="600"/>
    <n v="0"/>
    <n v="0"/>
    <n v="600"/>
    <n v="0"/>
    <n v="-600"/>
    <n v="600"/>
    <n v="0"/>
    <n v="0"/>
    <m/>
  </r>
  <r>
    <x v="714"/>
    <n v="314"/>
    <n v="490"/>
    <n v="6852"/>
    <x v="4"/>
    <x v="5"/>
    <x v="38"/>
    <s v="Materials &amp; Services"/>
    <s v="Event Expenses"/>
    <s v="314-490-6852"/>
    <s v="Governmental Activities"/>
    <s v="Culture &amp; Recreation"/>
    <s v="Expenses"/>
    <s v="Car Show Exp"/>
    <n v="500"/>
    <n v="3555"/>
    <n v="3748"/>
    <n v="4000"/>
    <n v="4000"/>
    <n v="4000"/>
    <n v="0"/>
    <n v="0"/>
    <n v="4000"/>
    <n v="0"/>
    <n v="-4000"/>
    <n v="4000"/>
    <n v="1000"/>
    <n v="1000"/>
    <m/>
  </r>
  <r>
    <x v="715"/>
    <n v="314"/>
    <n v="490"/>
    <n v="6854"/>
    <x v="4"/>
    <x v="5"/>
    <x v="38"/>
    <s v="Materials &amp; Services"/>
    <s v="Event Expenses"/>
    <s v="314-490-6854"/>
    <s v="Governmental Activities"/>
    <s v="Culture &amp; Recreation"/>
    <s v="Expenses"/>
    <s v="Fishing Derby Exp"/>
    <n v="0"/>
    <n v="500"/>
    <n v="200"/>
    <n v="450"/>
    <n v="450"/>
    <n v="450"/>
    <n v="0"/>
    <n v="0"/>
    <n v="450"/>
    <n v="0"/>
    <n v="-450"/>
    <n v="450"/>
    <n v="0"/>
    <n v="0"/>
    <m/>
  </r>
  <r>
    <x v="716"/>
    <n v="314"/>
    <n v="490"/>
    <n v="6856"/>
    <x v="4"/>
    <x v="5"/>
    <x v="38"/>
    <s v="Materials &amp; Services"/>
    <s v="Event Expenses"/>
    <s v="314-490-6856"/>
    <s v="Governmental Activities"/>
    <s v="Culture &amp; Recreation"/>
    <s v="Expenses"/>
    <s v="Horseshoe Tourney Exp"/>
    <n v="0"/>
    <n v="0"/>
    <n v="0"/>
    <n v="50"/>
    <n v="50"/>
    <n v="50"/>
    <n v="0"/>
    <n v="0"/>
    <n v="50"/>
    <n v="0"/>
    <n v="-50"/>
    <n v="50"/>
    <n v="0"/>
    <n v="0"/>
    <m/>
  </r>
  <r>
    <x v="717"/>
    <n v="314"/>
    <n v="490"/>
    <n v="6858"/>
    <x v="4"/>
    <x v="5"/>
    <x v="38"/>
    <s v="Materials &amp; Services"/>
    <s v="Event Expenses"/>
    <s v="314-490-6858"/>
    <s v="Governmental Activities"/>
    <s v="Culture &amp; Recreation"/>
    <s v="Expenses"/>
    <s v="Kidz Korner Exp"/>
    <n v="0"/>
    <n v="590"/>
    <n v="380"/>
    <n v="1000"/>
    <n v="1000"/>
    <n v="1000"/>
    <n v="0"/>
    <n v="0"/>
    <n v="1000"/>
    <n v="0"/>
    <n v="-1000"/>
    <n v="1000"/>
    <n v="0"/>
    <n v="0"/>
    <m/>
  </r>
  <r>
    <x v="718"/>
    <n v="314"/>
    <n v="490"/>
    <n v="6860"/>
    <x v="4"/>
    <x v="5"/>
    <x v="38"/>
    <s v="Materials &amp; Services"/>
    <s v="Event Expenses"/>
    <s v="314-490-6860"/>
    <s v="Governmental Activities"/>
    <s v="Culture &amp; Recreation"/>
    <s v="Expenses"/>
    <s v="Pie Eating Contest Exp"/>
    <n v="0"/>
    <n v="0"/>
    <n v="284"/>
    <n v="300"/>
    <n v="300"/>
    <n v="300"/>
    <n v="0"/>
    <n v="0"/>
    <n v="300"/>
    <n v="0"/>
    <n v="-300"/>
    <n v="300"/>
    <n v="0"/>
    <n v="0"/>
    <m/>
  </r>
  <r>
    <x v="719"/>
    <n v="314"/>
    <n v="490"/>
    <n v="6862"/>
    <x v="4"/>
    <x v="5"/>
    <x v="38"/>
    <s v="Materials &amp; Services"/>
    <s v="Event Expenses"/>
    <s v="314-490-6862"/>
    <s v="Governmental Activities"/>
    <s v="Culture &amp; Recreation"/>
    <s v="Expenses"/>
    <s v="RC Flyers Exp"/>
    <n v="0"/>
    <n v="100"/>
    <n v="0"/>
    <n v="100"/>
    <n v="100"/>
    <n v="100"/>
    <n v="0"/>
    <n v="0"/>
    <n v="100"/>
    <n v="0"/>
    <n v="-100"/>
    <n v="100"/>
    <n v="0"/>
    <n v="0"/>
    <m/>
  </r>
  <r>
    <x v="720"/>
    <n v="314"/>
    <n v="490"/>
    <n v="6864"/>
    <x v="4"/>
    <x v="5"/>
    <x v="38"/>
    <s v="Materials &amp; Services"/>
    <s v="Event Expenses"/>
    <s v="314-490-6864"/>
    <s v="Governmental Activities"/>
    <s v="Culture &amp; Recreation"/>
    <s v="Expenses"/>
    <s v="Entertainment Exp"/>
    <n v="0"/>
    <n v="3780"/>
    <n v="3760"/>
    <n v="4000"/>
    <n v="4000"/>
    <n v="4000"/>
    <n v="0"/>
    <n v="0"/>
    <n v="4000"/>
    <n v="0"/>
    <n v="-4000"/>
    <n v="4000"/>
    <n v="0"/>
    <n v="0"/>
    <m/>
  </r>
  <r>
    <x v="721"/>
    <n v="314"/>
    <n v="900"/>
    <n v="9110"/>
    <x v="4"/>
    <x v="5"/>
    <x v="37"/>
    <s v="Transfers Out"/>
    <s v="Transfers Out"/>
    <s v="314-900-9110"/>
    <s v="General Revenues"/>
    <s v="Transfers"/>
    <s v="General Government"/>
    <s v="Transfer to General Fund"/>
    <n v="0"/>
    <n v="0"/>
    <n v="0"/>
    <n v="0"/>
    <n v="0"/>
    <n v="0"/>
    <n v="0"/>
    <n v="0"/>
    <n v="0"/>
    <n v="0"/>
    <n v="0"/>
    <n v="0"/>
    <n v="0"/>
    <n v="0"/>
    <m/>
  </r>
  <r>
    <x v="722"/>
    <n v="314"/>
    <n v="900"/>
    <n v="9590"/>
    <x v="4"/>
    <x v="5"/>
    <x v="37"/>
    <s v="Contingencies"/>
    <s v="Contingencies"/>
    <s v="314-900-9590"/>
    <s v="Governmental Activities"/>
    <s v="Culture &amp; Recreation"/>
    <s v="None"/>
    <s v="Contingency"/>
    <n v="0"/>
    <n v="0"/>
    <n v="0"/>
    <n v="10387"/>
    <n v="10387"/>
    <n v="10387"/>
    <n v="0"/>
    <n v="0"/>
    <n v="0"/>
    <n v="0"/>
    <n v="0"/>
    <n v="10387"/>
    <n v="0"/>
    <n v="0"/>
    <s v="Contingency not required in this fund."/>
  </r>
  <r>
    <x v="723"/>
    <n v="314"/>
    <n v="900"/>
    <n v="9899"/>
    <x v="4"/>
    <x v="5"/>
    <x v="37"/>
    <s v="Reserves &amp; Ending Balances"/>
    <s v="Ending Balance"/>
    <s v="314-900-9899"/>
    <s v="Governmental Activities"/>
    <s v="None"/>
    <s v="None"/>
    <s v="Unappropriated Ending Balance"/>
    <n v="19374"/>
    <n v="16392"/>
    <n v="12510"/>
    <n v="0"/>
    <n v="0"/>
    <n v="0"/>
    <n v="0"/>
    <n v="0"/>
    <n v="10545"/>
    <n v="0"/>
    <n v="-10545"/>
    <n v="0"/>
    <n v="7795"/>
    <n v="7795"/>
    <m/>
  </r>
  <r>
    <x v="724"/>
    <n v="410"/>
    <n v="1110"/>
    <m/>
    <x v="0"/>
    <x v="6"/>
    <x v="0"/>
    <s v="Current Assets"/>
    <s v="Cash"/>
    <s v="410-1110"/>
    <s v="Governmental Activities"/>
    <s v="Culture &amp; Recreation"/>
    <s v="None"/>
    <s v="ALLOCATED CASH"/>
    <n v="0"/>
    <n v="7700"/>
    <n v="7087"/>
    <n v="0"/>
    <n v="0"/>
    <n v="0"/>
    <n v="10044"/>
    <n v="11029"/>
    <n v="0"/>
    <n v="0"/>
    <n v="0"/>
    <n v="10044"/>
    <n v="10044"/>
    <n v="10044"/>
    <m/>
  </r>
  <r>
    <x v="725"/>
    <n v="410"/>
    <n v="1115"/>
    <m/>
    <x v="0"/>
    <x v="6"/>
    <x v="0"/>
    <s v="Current Assets"/>
    <s v="Cash"/>
    <s v="410-1115"/>
    <s v="Governmental Activities"/>
    <s v="Culture &amp; Recreation"/>
    <s v="None"/>
    <s v="Cash in Bank - LGIP"/>
    <n v="0"/>
    <n v="37922"/>
    <n v="47273"/>
    <n v="0"/>
    <n v="0"/>
    <n v="0"/>
    <n v="47557"/>
    <n v="47605"/>
    <n v="0"/>
    <n v="0"/>
    <n v="0"/>
    <n v="47557"/>
    <n v="47557"/>
    <n v="47557"/>
    <m/>
  </r>
  <r>
    <x v="726"/>
    <n v="410"/>
    <n v="1510"/>
    <m/>
    <x v="0"/>
    <x v="6"/>
    <x v="2"/>
    <s v="Current Assets"/>
    <s v="Accounts Receivable"/>
    <s v="410-1510"/>
    <s v="Governmental Activities"/>
    <s v="Culture &amp; Recreation"/>
    <s v="None"/>
    <s v="Accounts Receivable"/>
    <n v="0"/>
    <n v="0"/>
    <n v="0"/>
    <n v="0"/>
    <n v="0"/>
    <n v="0"/>
    <n v="0"/>
    <n v="0"/>
    <n v="0"/>
    <n v="0"/>
    <n v="0"/>
    <n v="0"/>
    <n v="0"/>
    <n v="0"/>
    <m/>
  </r>
  <r>
    <x v="727"/>
    <n v="410"/>
    <n v="2125"/>
    <m/>
    <x v="1"/>
    <x v="6"/>
    <x v="6"/>
    <s v="Current Liabilities"/>
    <s v="Accounts Payable"/>
    <s v="410-2125"/>
    <s v="Governmental Activities"/>
    <s v="Culture &amp; Recreation"/>
    <s v="None"/>
    <s v="Accounts Payable"/>
    <n v="0"/>
    <n v="0"/>
    <n v="0"/>
    <n v="0"/>
    <n v="0"/>
    <n v="0"/>
    <n v="0"/>
    <n v="0"/>
    <n v="0"/>
    <n v="0"/>
    <n v="0"/>
    <n v="0"/>
    <n v="0"/>
    <n v="0"/>
    <m/>
  </r>
  <r>
    <x v="728"/>
    <n v="410"/>
    <n v="3100"/>
    <m/>
    <x v="2"/>
    <x v="6"/>
    <x v="10"/>
    <s v="Beginning Balance"/>
    <s v="Beginning Balance"/>
    <s v="410-3100"/>
    <s v="Governmental Activities"/>
    <s v="Culture &amp; Recreation"/>
    <s v="None"/>
    <s v="Beginning Fund Balance"/>
    <n v="0"/>
    <n v="0"/>
    <n v="45622"/>
    <n v="54577"/>
    <n v="0"/>
    <n v="0"/>
    <n v="54359"/>
    <n v="54359"/>
    <n v="54359"/>
    <n v="0"/>
    <n v="-54359"/>
    <n v="54359"/>
    <n v="57750"/>
    <n v="57750"/>
    <m/>
  </r>
  <r>
    <x v="729"/>
    <n v="410"/>
    <n v="315"/>
    <n v="4125"/>
    <x v="3"/>
    <x v="6"/>
    <x v="12"/>
    <s v="Revenue"/>
    <s v="Investment Revenue"/>
    <s v="410-315-4125"/>
    <s v="General Revenues"/>
    <s v="Investment Earnings"/>
    <s v="General Government"/>
    <s v="Interest Earned"/>
    <n v="0"/>
    <n v="52"/>
    <n v="857"/>
    <n v="250"/>
    <n v="250"/>
    <n v="250"/>
    <n v="286"/>
    <n v="335"/>
    <n v="390.97378277153558"/>
    <n v="358"/>
    <n v="-32.973782771535582"/>
    <n v="286"/>
    <n v="200"/>
    <n v="200"/>
    <m/>
  </r>
  <r>
    <x v="730"/>
    <n v="410"/>
    <n v="3250"/>
    <m/>
    <x v="2"/>
    <x v="6"/>
    <x v="14"/>
    <s v="Current Year Change"/>
    <s v="Current Year Change"/>
    <s v="410-3250"/>
    <s v="Governmental Activities"/>
    <s v="Culture &amp; Recreation"/>
    <s v="None"/>
    <s v="Current Year Change in Fund Ba"/>
    <n v="0"/>
    <n v="0"/>
    <n v="0"/>
    <n v="0"/>
    <n v="0"/>
    <n v="0"/>
    <n v="0"/>
    <n v="0"/>
    <n v="0"/>
    <n v="0"/>
    <n v="0"/>
    <n v="0"/>
    <n v="0"/>
    <n v="0"/>
    <m/>
  </r>
  <r>
    <x v="731"/>
    <n v="410"/>
    <n v="3400"/>
    <m/>
    <x v="2"/>
    <x v="6"/>
    <x v="16"/>
    <s v="Ending Balance"/>
    <s v="Ending Balance"/>
    <s v="410-3400"/>
    <s v="Governmental Activities"/>
    <s v="Culture &amp; Recreation"/>
    <s v="None"/>
    <s v="Ending Fund Balance"/>
    <n v="0"/>
    <n v="0"/>
    <n v="0"/>
    <n v="0"/>
    <n v="0"/>
    <n v="0"/>
    <n v="0"/>
    <n v="0"/>
    <n v="0"/>
    <n v="0"/>
    <n v="0"/>
    <n v="0"/>
    <n v="0"/>
    <n v="0"/>
    <m/>
  </r>
  <r>
    <x v="732"/>
    <n v="410"/>
    <n v="345"/>
    <n v="4510"/>
    <x v="3"/>
    <x v="6"/>
    <x v="20"/>
    <s v="Revenue"/>
    <s v="SDC Revenue"/>
    <s v="410-345-4510"/>
    <s v="Governmental Activities"/>
    <s v="Culture &amp; Recreation"/>
    <s v="Charges for Services"/>
    <s v="Park SDC Fees"/>
    <n v="0"/>
    <n v="7880"/>
    <n v="7880"/>
    <n v="14775"/>
    <n v="14775"/>
    <n v="14775"/>
    <n v="2955"/>
    <n v="3940"/>
    <n v="5000"/>
    <n v="4205"/>
    <n v="-795"/>
    <n v="14775"/>
    <n v="14775"/>
    <n v="14775"/>
    <s v="Estimated 15 new homes and payment of deferred agreements."/>
  </r>
  <r>
    <x v="733"/>
    <n v="410"/>
    <n v="345"/>
    <n v="4511"/>
    <x v="3"/>
    <x v="6"/>
    <x v="20"/>
    <s v="Revenue"/>
    <s v="SDC Revenue"/>
    <s v="410-345-4511"/>
    <s v="Governmental Activities"/>
    <s v="Culture &amp; Recreation"/>
    <s v="Charges for Services"/>
    <s v="Parks Reimbursement SDC"/>
    <n v="0"/>
    <n v="0"/>
    <n v="0"/>
    <n v="0"/>
    <n v="0"/>
    <n v="0"/>
    <n v="0"/>
    <n v="0"/>
    <n v="0"/>
    <n v="0"/>
    <n v="0"/>
    <n v="0"/>
    <n v="0"/>
    <n v="0"/>
    <m/>
  </r>
  <r>
    <x v="734"/>
    <n v="410"/>
    <n v="390"/>
    <n v="4917"/>
    <x v="3"/>
    <x v="6"/>
    <x v="27"/>
    <s v="Revenue"/>
    <s v="Transfers In"/>
    <s v="410-390-4917"/>
    <s v="General Revenues"/>
    <s v="Transfers"/>
    <s v="General Government"/>
    <s v="Transfer from SDC Fund"/>
    <n v="0"/>
    <n v="37691"/>
    <n v="0"/>
    <n v="0"/>
    <n v="0"/>
    <n v="0"/>
    <n v="0"/>
    <n v="0"/>
    <n v="0"/>
    <n v="0"/>
    <n v="0"/>
    <n v="0"/>
    <n v="0"/>
    <n v="0"/>
    <m/>
  </r>
  <r>
    <x v="735"/>
    <n v="410"/>
    <n v="490"/>
    <n v="6714"/>
    <x v="4"/>
    <x v="6"/>
    <x v="38"/>
    <s v="Materials &amp; Services"/>
    <s v="Other Operational Expenses"/>
    <s v="410-490-6714"/>
    <s v="Governmental Activities"/>
    <s v="Culture &amp; Recreation"/>
    <s v="Charges for Services"/>
    <s v="Materials &amp; Services"/>
    <n v="0"/>
    <n v="0"/>
    <n v="0"/>
    <n v="2000"/>
    <n v="2000"/>
    <n v="2000"/>
    <n v="0"/>
    <n v="0"/>
    <n v="2000"/>
    <n v="0"/>
    <n v="-2000"/>
    <n v="2000"/>
    <n v="0"/>
    <n v="0"/>
    <m/>
  </r>
  <r>
    <x v="736"/>
    <n v="410"/>
    <n v="700"/>
    <n v="8520"/>
    <x v="4"/>
    <x v="6"/>
    <x v="39"/>
    <s v="Capital Outlay"/>
    <s v="Infrastructure"/>
    <s v="410-700-8520"/>
    <s v="Governmental Activities"/>
    <s v="Culture &amp; Recreation"/>
    <s v="None"/>
    <s v="Parks Improvements"/>
    <n v="0"/>
    <n v="0"/>
    <n v="0"/>
    <n v="67602"/>
    <n v="67602"/>
    <n v="67602"/>
    <n v="0"/>
    <n v="0"/>
    <n v="0"/>
    <n v="0"/>
    <n v="0"/>
    <n v="67602"/>
    <n v="0"/>
    <n v="0"/>
    <m/>
  </r>
  <r>
    <x v="737"/>
    <n v="410"/>
    <n v="900"/>
    <n v="9895"/>
    <x v="4"/>
    <x v="6"/>
    <x v="37"/>
    <s v="Reserves &amp; Ending Balances"/>
    <s v="Reserves"/>
    <s v="410-900-9895"/>
    <s v="Governmental Activities"/>
    <s v="Culture &amp; Recreation"/>
    <s v="None"/>
    <s v="Reserved for future use - Park"/>
    <n v="0"/>
    <n v="0"/>
    <n v="0"/>
    <n v="0"/>
    <n v="0"/>
    <n v="0"/>
    <n v="0"/>
    <n v="0"/>
    <n v="0"/>
    <n v="0"/>
    <n v="0"/>
    <n v="0"/>
    <n v="5000"/>
    <n v="5000"/>
    <s v="Master plan for SDC funds and list of acceptable projects."/>
  </r>
  <r>
    <x v="738"/>
    <n v="410"/>
    <n v="900"/>
    <n v="9899"/>
    <x v="4"/>
    <x v="6"/>
    <x v="37"/>
    <s v="Reserves &amp; Ending Balances"/>
    <s v="Ending Balance"/>
    <s v="410-900-9899"/>
    <s v="Governmental Activities"/>
    <s v="None"/>
    <s v="None"/>
    <s v="Unappropriated Ending Balance"/>
    <n v="0"/>
    <n v="45622"/>
    <n v="54359"/>
    <n v="0"/>
    <n v="0"/>
    <n v="0"/>
    <n v="0"/>
    <n v="0"/>
    <n v="57750"/>
    <n v="0"/>
    <n v="-57750"/>
    <n v="0"/>
    <n v="67725"/>
    <n v="67725"/>
    <m/>
  </r>
  <r>
    <x v="739"/>
    <n v="412"/>
    <n v="1110"/>
    <m/>
    <x v="0"/>
    <x v="7"/>
    <x v="0"/>
    <s v="Current Assets"/>
    <s v="Cash"/>
    <s v="412-1110"/>
    <s v="Governmental Activities"/>
    <s v="Highways &amp; Streets"/>
    <s v="None"/>
    <s v="ALLOCATED CASH"/>
    <n v="0"/>
    <n v="8434"/>
    <n v="6506"/>
    <n v="0"/>
    <n v="0"/>
    <n v="0"/>
    <n v="8283"/>
    <n v="8876"/>
    <n v="0"/>
    <n v="0"/>
    <n v="0"/>
    <n v="8283"/>
    <n v="8283"/>
    <n v="8283"/>
    <m/>
  </r>
  <r>
    <x v="740"/>
    <n v="412"/>
    <n v="1115"/>
    <m/>
    <x v="0"/>
    <x v="7"/>
    <x v="0"/>
    <s v="Current Assets"/>
    <s v="Cash"/>
    <s v="412-1115"/>
    <s v="Governmental Activities"/>
    <s v="Highways &amp; Streets"/>
    <s v="None"/>
    <s v="Cash in Bank - LGIP"/>
    <n v="0"/>
    <n v="28183"/>
    <n v="40824"/>
    <n v="0"/>
    <n v="0"/>
    <n v="0"/>
    <n v="41070"/>
    <n v="41111"/>
    <n v="0"/>
    <n v="0"/>
    <n v="0"/>
    <n v="41070"/>
    <n v="41070"/>
    <n v="41070"/>
    <m/>
  </r>
  <r>
    <x v="741"/>
    <n v="412"/>
    <n v="1510"/>
    <m/>
    <x v="0"/>
    <x v="7"/>
    <x v="2"/>
    <s v="Current Assets"/>
    <s v="Accounts Receivable"/>
    <s v="412-1510"/>
    <s v="Governmental Activities"/>
    <s v="Highways &amp; Streets"/>
    <s v="None"/>
    <s v="Accounts Receivable"/>
    <n v="0"/>
    <n v="0"/>
    <n v="0"/>
    <n v="0"/>
    <n v="0"/>
    <n v="0"/>
    <n v="0"/>
    <n v="0"/>
    <n v="0"/>
    <n v="0"/>
    <n v="0"/>
    <n v="0"/>
    <n v="0"/>
    <n v="0"/>
    <m/>
  </r>
  <r>
    <x v="742"/>
    <n v="412"/>
    <n v="2125"/>
    <m/>
    <x v="1"/>
    <x v="7"/>
    <x v="6"/>
    <s v="Current Liabilities"/>
    <s v="Accounts Payable"/>
    <s v="412-2125"/>
    <s v="Governmental Activities"/>
    <s v="Highways &amp; Streets"/>
    <s v="None"/>
    <s v="Accounts Payable"/>
    <n v="0"/>
    <n v="0"/>
    <n v="0"/>
    <n v="0"/>
    <n v="0"/>
    <n v="0"/>
    <n v="0"/>
    <n v="0"/>
    <n v="0"/>
    <n v="0"/>
    <n v="0"/>
    <n v="0"/>
    <n v="0"/>
    <n v="0"/>
    <m/>
  </r>
  <r>
    <x v="743"/>
    <n v="412"/>
    <n v="3100"/>
    <m/>
    <x v="2"/>
    <x v="7"/>
    <x v="10"/>
    <s v="Beginning Balance"/>
    <s v="Beginning Balance"/>
    <s v="412-3100"/>
    <s v="Governmental Activities"/>
    <s v="Highways &amp; Streets"/>
    <s v="None"/>
    <s v="Beginning Fund Balance"/>
    <n v="0"/>
    <n v="0"/>
    <n v="36618"/>
    <n v="47483"/>
    <n v="0"/>
    <n v="0"/>
    <n v="47330"/>
    <n v="47330"/>
    <n v="47330"/>
    <n v="0"/>
    <n v="-47330"/>
    <n v="47330"/>
    <n v="49630"/>
    <n v="49630"/>
    <m/>
  </r>
  <r>
    <x v="744"/>
    <n v="412"/>
    <n v="315"/>
    <n v="4125"/>
    <x v="3"/>
    <x v="7"/>
    <x v="12"/>
    <s v="Revenue"/>
    <s v="Investment Revenue"/>
    <s v="412-315-4125"/>
    <s v="General Revenues"/>
    <s v="Investment Earnings"/>
    <s v="General Government"/>
    <s v="Interest Earned"/>
    <n v="0"/>
    <n v="32"/>
    <n v="649"/>
    <n v="250"/>
    <n v="250"/>
    <n v="250"/>
    <n v="247"/>
    <n v="289"/>
    <n v="300"/>
    <n v="309"/>
    <n v="9"/>
    <n v="250"/>
    <n v="200"/>
    <n v="200"/>
    <m/>
  </r>
  <r>
    <x v="745"/>
    <n v="412"/>
    <n v="3250"/>
    <m/>
    <x v="2"/>
    <x v="7"/>
    <x v="14"/>
    <s v="Current Year Change"/>
    <s v="Current Year Change"/>
    <s v="412-3250"/>
    <s v="Governmental Activities"/>
    <s v="Highways &amp; Streets"/>
    <s v="None"/>
    <s v="Current Year Change in Fund Ba"/>
    <n v="0"/>
    <n v="0"/>
    <n v="0"/>
    <n v="0"/>
    <n v="0"/>
    <n v="0"/>
    <n v="0"/>
    <n v="0"/>
    <n v="0"/>
    <n v="0"/>
    <n v="0"/>
    <n v="0"/>
    <n v="0"/>
    <n v="0"/>
    <m/>
  </r>
  <r>
    <x v="746"/>
    <n v="412"/>
    <n v="3400"/>
    <m/>
    <x v="2"/>
    <x v="7"/>
    <x v="16"/>
    <s v="Ending Balance"/>
    <s v="Ending Balance"/>
    <s v="412-3400"/>
    <s v="Governmental Activities"/>
    <s v="Highways &amp; Streets"/>
    <s v="None"/>
    <s v="Ending Fund Balance"/>
    <n v="0"/>
    <n v="0"/>
    <n v="0"/>
    <n v="0"/>
    <n v="0"/>
    <n v="0"/>
    <n v="0"/>
    <n v="0"/>
    <n v="0"/>
    <n v="0"/>
    <n v="0"/>
    <n v="0"/>
    <n v="0"/>
    <n v="0"/>
    <m/>
  </r>
  <r>
    <x v="747"/>
    <n v="412"/>
    <n v="345"/>
    <n v="4512"/>
    <x v="3"/>
    <x v="7"/>
    <x v="20"/>
    <s v="Revenue"/>
    <s v="SDC Revenue"/>
    <s v="412-345-4512"/>
    <s v="Governmental Activities"/>
    <s v="Highways &amp; Streets"/>
    <s v="Charges for Services"/>
    <s v="Transportation SDC"/>
    <n v="0"/>
    <n v="13397"/>
    <n v="10064"/>
    <n v="8880"/>
    <n v="8880"/>
    <n v="8880"/>
    <n v="1776"/>
    <n v="2368"/>
    <n v="2000"/>
    <n v="2528"/>
    <n v="528"/>
    <n v="8880"/>
    <n v="8880"/>
    <n v="8880"/>
    <s v="Estimated 15 new homes and payment of deferred agreements."/>
  </r>
  <r>
    <x v="748"/>
    <n v="412"/>
    <n v="390"/>
    <n v="4917"/>
    <x v="3"/>
    <x v="7"/>
    <x v="27"/>
    <s v="Revenue"/>
    <s v="Transfers In"/>
    <s v="412-390-4917"/>
    <s v="General Revenues"/>
    <s v="Transfers"/>
    <s v="General Government"/>
    <s v="Transfer from SDC Fund"/>
    <n v="0"/>
    <n v="23187"/>
    <n v="0"/>
    <n v="0"/>
    <n v="0"/>
    <n v="0"/>
    <n v="0"/>
    <n v="0"/>
    <n v="0"/>
    <n v="0"/>
    <n v="0"/>
    <n v="0"/>
    <n v="0"/>
    <n v="0"/>
    <m/>
  </r>
  <r>
    <x v="749"/>
    <n v="412"/>
    <n v="490"/>
    <n v="6128"/>
    <x v="4"/>
    <x v="7"/>
    <x v="38"/>
    <s v="Materials &amp; Services"/>
    <s v="Contract Services"/>
    <s v="412-490-6128"/>
    <s v="Governmental Activities"/>
    <s v="Highways &amp; Streets"/>
    <s v="Expenses"/>
    <s v="Other Contract Services"/>
    <n v="0"/>
    <n v="0"/>
    <n v="0"/>
    <n v="2000"/>
    <n v="2000"/>
    <n v="2000"/>
    <n v="0"/>
    <n v="0"/>
    <n v="0"/>
    <n v="0"/>
    <n v="0"/>
    <n v="2000"/>
    <n v="5000"/>
    <n v="5000"/>
    <s v="City Engineer - master plan to identify acceptable uses for SDC funds."/>
  </r>
  <r>
    <x v="750"/>
    <n v="412"/>
    <n v="490"/>
    <n v="6714"/>
    <x v="4"/>
    <x v="7"/>
    <x v="38"/>
    <s v="Materials &amp; Services"/>
    <s v="Other Operational Expenses"/>
    <s v="412-490-6714"/>
    <s v="Governmental Activities"/>
    <s v="Highways &amp; Streets"/>
    <s v="Expenses"/>
    <s v="Materials &amp; Services"/>
    <n v="0"/>
    <n v="0"/>
    <n v="0"/>
    <n v="0"/>
    <n v="0"/>
    <n v="0"/>
    <n v="0"/>
    <n v="0"/>
    <n v="0"/>
    <n v="0"/>
    <n v="0"/>
    <n v="0"/>
    <n v="0"/>
    <n v="0"/>
    <m/>
  </r>
  <r>
    <x v="751"/>
    <n v="412"/>
    <n v="700"/>
    <n v="8530"/>
    <x v="4"/>
    <x v="7"/>
    <x v="39"/>
    <s v="Capital Outlay"/>
    <s v="Infrastructure"/>
    <s v="412-700-8530"/>
    <s v="Governmental Activities"/>
    <s v="Highways &amp; Streets"/>
    <s v="None"/>
    <s v="Street Improvements"/>
    <n v="0"/>
    <n v="0"/>
    <n v="0"/>
    <n v="54613"/>
    <n v="54613"/>
    <n v="54613"/>
    <n v="0"/>
    <n v="0"/>
    <n v="0"/>
    <n v="0"/>
    <n v="0"/>
    <n v="54613"/>
    <n v="40000"/>
    <n v="40000"/>
    <m/>
  </r>
  <r>
    <x v="752"/>
    <n v="412"/>
    <n v="900"/>
    <n v="9898"/>
    <x v="4"/>
    <x v="7"/>
    <x v="37"/>
    <s v="Reserves &amp; Ending Balances"/>
    <s v="Reserves"/>
    <s v="412-900-9898"/>
    <s v="Governmental Activities"/>
    <s v="Highways &amp; Streets"/>
    <s v="None"/>
    <s v="Reserved for future use - Stre"/>
    <n v="0"/>
    <n v="0"/>
    <n v="0"/>
    <n v="0"/>
    <n v="0"/>
    <n v="0"/>
    <n v="0"/>
    <n v="0"/>
    <n v="0"/>
    <n v="0"/>
    <n v="0"/>
    <n v="0"/>
    <n v="0"/>
    <n v="0"/>
    <m/>
  </r>
  <r>
    <x v="753"/>
    <n v="412"/>
    <n v="900"/>
    <n v="9899"/>
    <x v="4"/>
    <x v="7"/>
    <x v="37"/>
    <s v="Reserves &amp; Ending Balances"/>
    <s v="Ending Balance"/>
    <s v="412-900-9899"/>
    <s v="Governmental Activities"/>
    <s v="None"/>
    <s v="None"/>
    <s v="Unappropriated Ending Balance"/>
    <n v="0"/>
    <n v="36617"/>
    <n v="47330"/>
    <n v="0"/>
    <n v="0"/>
    <n v="0"/>
    <n v="0"/>
    <n v="0"/>
    <n v="49630"/>
    <n v="0"/>
    <n v="-49630"/>
    <n v="0"/>
    <n v="13710"/>
    <n v="13710"/>
    <m/>
  </r>
  <r>
    <x v="754"/>
    <n v="417"/>
    <n v="1110"/>
    <m/>
    <x v="0"/>
    <x v="8"/>
    <x v="0"/>
    <s v="Current Assets"/>
    <s v="Cash"/>
    <s v="417-1110"/>
    <s v="Governmental Activities"/>
    <s v="General Government"/>
    <s v="None"/>
    <s v="ALLOCATED CASH"/>
    <n v="377622"/>
    <n v="0"/>
    <n v="0"/>
    <n v="0"/>
    <n v="0"/>
    <n v="0"/>
    <n v="0"/>
    <n v="0"/>
    <n v="0"/>
    <n v="0"/>
    <n v="0"/>
    <n v="0"/>
    <n v="0"/>
    <n v="0"/>
    <m/>
  </r>
  <r>
    <x v="755"/>
    <n v="417"/>
    <n v="1115"/>
    <m/>
    <x v="0"/>
    <x v="8"/>
    <x v="0"/>
    <s v="Current Assets"/>
    <s v="Cash"/>
    <s v="417-1115"/>
    <s v="Governmental Activities"/>
    <s v="General Government"/>
    <s v="None"/>
    <s v="Cash in Bank - LGIP"/>
    <n v="19768"/>
    <n v="0"/>
    <n v="0"/>
    <n v="0"/>
    <n v="0"/>
    <n v="0"/>
    <n v="0"/>
    <n v="0"/>
    <n v="0"/>
    <n v="0"/>
    <n v="0"/>
    <n v="0"/>
    <n v="0"/>
    <n v="0"/>
    <m/>
  </r>
  <r>
    <x v="756"/>
    <n v="417"/>
    <n v="1510"/>
    <m/>
    <x v="0"/>
    <x v="8"/>
    <x v="2"/>
    <s v="Current Assets"/>
    <s v="Accounts Receivable"/>
    <s v="417-1510"/>
    <s v="Governmental Activities"/>
    <s v="General Government"/>
    <s v="None"/>
    <s v="Accounts Receivable"/>
    <n v="0"/>
    <n v="0"/>
    <n v="0"/>
    <n v="0"/>
    <n v="0"/>
    <n v="0"/>
    <n v="0"/>
    <n v="0"/>
    <n v="0"/>
    <n v="0"/>
    <n v="0"/>
    <n v="0"/>
    <n v="0"/>
    <n v="0"/>
    <m/>
  </r>
  <r>
    <x v="757"/>
    <n v="417"/>
    <n v="2125"/>
    <m/>
    <x v="1"/>
    <x v="8"/>
    <x v="6"/>
    <s v="Current Liabilities"/>
    <s v="Accounts Payable"/>
    <s v="417-2125"/>
    <s v="Governmental Activities"/>
    <s v="General Government"/>
    <s v="None"/>
    <s v="Accounts Payable"/>
    <n v="0"/>
    <n v="0"/>
    <n v="0"/>
    <n v="0"/>
    <n v="0"/>
    <n v="0"/>
    <n v="0"/>
    <n v="0"/>
    <n v="0"/>
    <n v="0"/>
    <n v="0"/>
    <n v="0"/>
    <n v="0"/>
    <n v="0"/>
    <m/>
  </r>
  <r>
    <x v="758"/>
    <n v="417"/>
    <n v="3100"/>
    <m/>
    <x v="2"/>
    <x v="8"/>
    <x v="10"/>
    <s v="Beginning Balance"/>
    <s v="Beginning Balance"/>
    <s v="417-3100"/>
    <s v="Governmental Activities"/>
    <s v="General Government"/>
    <s v="None"/>
    <s v="Beginning Fund Balance"/>
    <n v="316946"/>
    <n v="397391"/>
    <n v="0"/>
    <n v="0"/>
    <n v="0"/>
    <n v="0"/>
    <n v="0"/>
    <n v="0"/>
    <n v="0"/>
    <n v="0"/>
    <n v="0"/>
    <n v="0"/>
    <n v="0"/>
    <n v="0"/>
    <m/>
  </r>
  <r>
    <x v="759"/>
    <n v="417"/>
    <n v="315"/>
    <n v="4125"/>
    <x v="3"/>
    <x v="8"/>
    <x v="12"/>
    <s v="Revenue"/>
    <s v="Investment Revenue"/>
    <s v="417-315-4125"/>
    <s v="General Revenues"/>
    <s v="Investment Earnings"/>
    <s v="General Government"/>
    <s v="Interest Earned"/>
    <n v="342"/>
    <n v="0"/>
    <n v="0"/>
    <n v="0"/>
    <n v="0"/>
    <n v="0"/>
    <n v="0"/>
    <n v="0"/>
    <n v="0"/>
    <n v="0"/>
    <n v="0"/>
    <n v="0"/>
    <n v="0"/>
    <n v="0"/>
    <m/>
  </r>
  <r>
    <x v="760"/>
    <n v="417"/>
    <n v="3250"/>
    <m/>
    <x v="2"/>
    <x v="8"/>
    <x v="14"/>
    <s v="Current Year Change"/>
    <s v="Current Year Change"/>
    <s v="417-3250"/>
    <s v="Governmental Activities"/>
    <s v="General Government"/>
    <s v="None"/>
    <s v="Current Year Change in Fund Ba"/>
    <n v="0"/>
    <n v="0"/>
    <n v="0"/>
    <n v="0"/>
    <n v="0"/>
    <n v="0"/>
    <n v="0"/>
    <n v="0"/>
    <n v="0"/>
    <n v="0"/>
    <n v="0"/>
    <n v="0"/>
    <n v="0"/>
    <n v="0"/>
    <m/>
  </r>
  <r>
    <x v="761"/>
    <n v="417"/>
    <n v="3300"/>
    <m/>
    <x v="2"/>
    <x v="8"/>
    <x v="16"/>
    <s v="Ending Balance"/>
    <s v="Ending Balance"/>
    <s v="417-3300"/>
    <s v="Governmental Activities"/>
    <s v="General Government"/>
    <s v="None"/>
    <s v="Ending Fund Balance"/>
    <n v="0"/>
    <n v="0"/>
    <n v="0"/>
    <n v="0"/>
    <n v="0"/>
    <n v="0"/>
    <n v="0"/>
    <n v="0"/>
    <n v="0"/>
    <n v="0"/>
    <n v="0"/>
    <n v="0"/>
    <n v="0"/>
    <n v="0"/>
    <m/>
  </r>
  <r>
    <x v="762"/>
    <n v="417"/>
    <n v="345"/>
    <n v="4510"/>
    <x v="3"/>
    <x v="8"/>
    <x v="20"/>
    <s v="Revenue"/>
    <s v="SDC Revenue"/>
    <s v="417-345-4510"/>
    <s v="Governmental Activities"/>
    <s v="General Government"/>
    <s v="Charges for Services"/>
    <s v="Park SDC Fees"/>
    <n v="8824"/>
    <n v="0"/>
    <n v="0"/>
    <n v="0"/>
    <n v="0"/>
    <n v="0"/>
    <n v="0"/>
    <n v="0"/>
    <n v="0"/>
    <n v="0"/>
    <n v="0"/>
    <n v="0"/>
    <n v="0"/>
    <n v="0"/>
    <m/>
  </r>
  <r>
    <x v="763"/>
    <n v="417"/>
    <n v="345"/>
    <n v="4511"/>
    <x v="3"/>
    <x v="8"/>
    <x v="20"/>
    <s v="Revenue"/>
    <s v="SDC Revenue"/>
    <s v="417-345-4511"/>
    <s v="Governmental Activities"/>
    <s v="Culture &amp; Recreation"/>
    <s v="Charges for Services"/>
    <s v="Parks Reimbursement SDC"/>
    <n v="0"/>
    <n v="0"/>
    <n v="0"/>
    <n v="0"/>
    <n v="0"/>
    <n v="0"/>
    <n v="0"/>
    <n v="0"/>
    <n v="0"/>
    <n v="0"/>
    <n v="0"/>
    <n v="0"/>
    <n v="0"/>
    <n v="0"/>
    <m/>
  </r>
  <r>
    <x v="764"/>
    <n v="417"/>
    <n v="345"/>
    <n v="4512"/>
    <x v="3"/>
    <x v="8"/>
    <x v="20"/>
    <s v="Revenue"/>
    <s v="SDC Revenue"/>
    <s v="417-345-4512"/>
    <s v="Governmental Activities"/>
    <s v="General Government"/>
    <s v="Charges for Services"/>
    <s v="Transportation SDC"/>
    <n v="7682"/>
    <n v="0"/>
    <n v="0"/>
    <n v="0"/>
    <n v="0"/>
    <n v="0"/>
    <n v="0"/>
    <n v="0"/>
    <n v="0"/>
    <n v="0"/>
    <n v="0"/>
    <n v="0"/>
    <n v="0"/>
    <n v="0"/>
    <m/>
  </r>
  <r>
    <x v="765"/>
    <n v="417"/>
    <n v="345"/>
    <n v="4530"/>
    <x v="3"/>
    <x v="8"/>
    <x v="20"/>
    <s v="Revenue"/>
    <s v="SDC Revenue"/>
    <s v="417-345-4530"/>
    <s v="Governmental Activities"/>
    <s v="General Government"/>
    <s v="Charges for Services"/>
    <s v="Water SDC"/>
    <n v="34308"/>
    <n v="0"/>
    <n v="0"/>
    <n v="0"/>
    <n v="0"/>
    <n v="0"/>
    <n v="0"/>
    <n v="0"/>
    <n v="0"/>
    <n v="0"/>
    <n v="0"/>
    <n v="0"/>
    <n v="0"/>
    <n v="0"/>
    <m/>
  </r>
  <r>
    <x v="766"/>
    <n v="417"/>
    <n v="345"/>
    <n v="4540"/>
    <x v="3"/>
    <x v="8"/>
    <x v="20"/>
    <s v="Revenue"/>
    <s v="SDC Revenue"/>
    <s v="417-345-4540"/>
    <s v="Governmental Activities"/>
    <s v="General Government"/>
    <s v="Charges for Services"/>
    <s v="Sewer SDC"/>
    <n v="9594"/>
    <n v="0"/>
    <n v="0"/>
    <n v="0"/>
    <n v="0"/>
    <n v="0"/>
    <n v="0"/>
    <n v="0"/>
    <n v="0"/>
    <n v="0"/>
    <n v="0"/>
    <n v="0"/>
    <n v="0"/>
    <n v="0"/>
    <m/>
  </r>
  <r>
    <x v="767"/>
    <n v="417"/>
    <n v="345"/>
    <n v="4545"/>
    <x v="3"/>
    <x v="8"/>
    <x v="20"/>
    <s v="Revenue"/>
    <s v="SDC Revenue"/>
    <s v="417-345-4545"/>
    <s v="Governmental Activities"/>
    <s v="General Government"/>
    <s v="Charges for Services"/>
    <s v="Storm Drainage SDC"/>
    <n v="6800"/>
    <n v="0"/>
    <n v="0"/>
    <n v="0"/>
    <n v="0"/>
    <n v="0"/>
    <n v="0"/>
    <n v="0"/>
    <n v="0"/>
    <n v="0"/>
    <n v="0"/>
    <n v="0"/>
    <n v="0"/>
    <n v="0"/>
    <m/>
  </r>
  <r>
    <x v="768"/>
    <n v="417"/>
    <n v="360"/>
    <n v="4210"/>
    <x v="3"/>
    <x v="8"/>
    <x v="22"/>
    <s v="Revenue"/>
    <s v="Loan Payments &amp; Proceeds"/>
    <s v="417-360-4210"/>
    <s v="General Revenues"/>
    <s v="Miscellaneous"/>
    <s v="General Government"/>
    <s v="Interfund Loan Principle from"/>
    <n v="12895"/>
    <n v="0"/>
    <n v="0"/>
    <n v="0"/>
    <n v="0"/>
    <n v="0"/>
    <n v="0"/>
    <n v="0"/>
    <n v="0"/>
    <n v="0"/>
    <n v="0"/>
    <n v="0"/>
    <n v="0"/>
    <n v="0"/>
    <m/>
  </r>
  <r>
    <x v="769"/>
    <n v="417"/>
    <n v="390"/>
    <n v="4910"/>
    <x v="3"/>
    <x v="8"/>
    <x v="27"/>
    <s v="Revenue"/>
    <s v="Transfers In"/>
    <s v="417-390-4910"/>
    <s v="General Revenues"/>
    <s v="Transfers"/>
    <s v="General Government"/>
    <s v="Transfer from General Fund"/>
    <n v="0"/>
    <n v="0"/>
    <n v="0"/>
    <n v="0"/>
    <n v="0"/>
    <n v="0"/>
    <n v="0"/>
    <n v="0"/>
    <n v="0"/>
    <n v="0"/>
    <n v="0"/>
    <n v="0"/>
    <n v="0"/>
    <n v="0"/>
    <m/>
  </r>
  <r>
    <x v="770"/>
    <n v="417"/>
    <n v="390"/>
    <n v="4912"/>
    <x v="3"/>
    <x v="8"/>
    <x v="27"/>
    <s v="Revenue"/>
    <s v="Transfers In"/>
    <s v="417-390-4912"/>
    <s v="General Revenues"/>
    <s v="Transfers"/>
    <s v="General Government"/>
    <s v="Transfer from Street Fund"/>
    <n v="0"/>
    <n v="0"/>
    <n v="0"/>
    <n v="0"/>
    <n v="0"/>
    <n v="0"/>
    <n v="0"/>
    <n v="0"/>
    <n v="0"/>
    <n v="0"/>
    <n v="0"/>
    <n v="0"/>
    <n v="0"/>
    <n v="0"/>
    <m/>
  </r>
  <r>
    <x v="771"/>
    <n v="417"/>
    <n v="390"/>
    <n v="4930"/>
    <x v="3"/>
    <x v="8"/>
    <x v="27"/>
    <s v="Revenue"/>
    <s v="Transfers In"/>
    <s v="417-390-4930"/>
    <s v="Governmental Activities"/>
    <s v="Transfers"/>
    <s v="General Government"/>
    <s v="Transfer from Water Fund"/>
    <n v="0"/>
    <n v="0"/>
    <n v="0"/>
    <n v="0"/>
    <n v="0"/>
    <n v="0"/>
    <n v="0"/>
    <n v="0"/>
    <n v="0"/>
    <n v="0"/>
    <n v="0"/>
    <n v="0"/>
    <n v="0"/>
    <n v="0"/>
    <m/>
  </r>
  <r>
    <x v="772"/>
    <n v="417"/>
    <n v="390"/>
    <n v="4940"/>
    <x v="3"/>
    <x v="8"/>
    <x v="27"/>
    <s v="Revenue"/>
    <s v="Transfers In"/>
    <s v="417-390-4940"/>
    <s v="General Revenues"/>
    <s v="Transfers"/>
    <s v="General Government"/>
    <s v="Transfer from Sewer Fund"/>
    <n v="0"/>
    <n v="0"/>
    <n v="0"/>
    <n v="0"/>
    <n v="0"/>
    <n v="0"/>
    <n v="0"/>
    <n v="0"/>
    <n v="0"/>
    <n v="0"/>
    <n v="0"/>
    <n v="0"/>
    <n v="0"/>
    <n v="0"/>
    <m/>
  </r>
  <r>
    <x v="773"/>
    <n v="417"/>
    <n v="700"/>
    <n v="8520"/>
    <x v="4"/>
    <x v="8"/>
    <x v="39"/>
    <s v="Capital Outlay"/>
    <s v="Infrastructure"/>
    <s v="417-700-8520"/>
    <s v="Governmental Activities"/>
    <s v="Culture &amp; Recreation"/>
    <s v="None"/>
    <s v="Parks Improvements"/>
    <n v="0"/>
    <n v="0"/>
    <n v="0"/>
    <n v="0"/>
    <n v="0"/>
    <n v="0"/>
    <n v="0"/>
    <n v="0"/>
    <n v="0"/>
    <n v="0"/>
    <n v="0"/>
    <n v="0"/>
    <n v="0"/>
    <n v="0"/>
    <m/>
  </r>
  <r>
    <x v="774"/>
    <n v="417"/>
    <n v="700"/>
    <n v="8530"/>
    <x v="4"/>
    <x v="8"/>
    <x v="39"/>
    <s v="Capital Outlay"/>
    <s v="Infrastructure"/>
    <s v="417-700-8530"/>
    <s v="Governmental Activities"/>
    <s v="Highways &amp; Streets"/>
    <s v="None"/>
    <s v="Street Improvements"/>
    <n v="0"/>
    <n v="0"/>
    <n v="0"/>
    <n v="0"/>
    <n v="0"/>
    <n v="0"/>
    <n v="0"/>
    <n v="0"/>
    <n v="0"/>
    <n v="0"/>
    <n v="0"/>
    <n v="0"/>
    <n v="0"/>
    <n v="0"/>
    <m/>
  </r>
  <r>
    <x v="775"/>
    <n v="417"/>
    <n v="700"/>
    <n v="8540"/>
    <x v="4"/>
    <x v="8"/>
    <x v="39"/>
    <s v="Capital Outlay"/>
    <s v="Infrastructure"/>
    <s v="417-700-8540"/>
    <s v="Governmental Activities"/>
    <s v="Water"/>
    <s v="None"/>
    <s v="Water Systems Improvemts"/>
    <n v="0"/>
    <n v="0"/>
    <n v="0"/>
    <n v="0"/>
    <n v="0"/>
    <n v="0"/>
    <n v="0"/>
    <n v="0"/>
    <n v="0"/>
    <n v="0"/>
    <n v="0"/>
    <n v="0"/>
    <n v="0"/>
    <n v="0"/>
    <m/>
  </r>
  <r>
    <x v="776"/>
    <n v="417"/>
    <n v="700"/>
    <n v="8550"/>
    <x v="4"/>
    <x v="8"/>
    <x v="39"/>
    <s v="Capital Outlay"/>
    <s v="Infrastructure"/>
    <s v="417-700-8550"/>
    <s v="Governmental Activities"/>
    <s v="Sewer"/>
    <s v="None"/>
    <s v="Sewer Systems"/>
    <n v="0"/>
    <n v="0"/>
    <n v="0"/>
    <n v="0"/>
    <n v="0"/>
    <n v="0"/>
    <n v="0"/>
    <n v="0"/>
    <n v="0"/>
    <n v="0"/>
    <n v="0"/>
    <n v="0"/>
    <n v="0"/>
    <n v="0"/>
    <m/>
  </r>
  <r>
    <x v="777"/>
    <n v="417"/>
    <n v="700"/>
    <n v="8560"/>
    <x v="4"/>
    <x v="8"/>
    <x v="39"/>
    <s v="Capital Outlay"/>
    <s v="Infrastructure"/>
    <s v="417-700-8560"/>
    <s v="Governmental Activities"/>
    <s v="Highways &amp; Streets"/>
    <s v="None"/>
    <s v="Stormwater Improvements"/>
    <n v="0"/>
    <n v="0"/>
    <n v="0"/>
    <n v="0"/>
    <n v="0"/>
    <n v="0"/>
    <n v="0"/>
    <n v="0"/>
    <n v="0"/>
    <n v="0"/>
    <n v="0"/>
    <n v="0"/>
    <n v="0"/>
    <n v="0"/>
    <m/>
  </r>
  <r>
    <x v="778"/>
    <n v="417"/>
    <n v="900"/>
    <n v="9110"/>
    <x v="4"/>
    <x v="8"/>
    <x v="37"/>
    <s v="Transfers Out"/>
    <s v="Transfers Out"/>
    <s v="417-900-9110"/>
    <s v="General Revenues"/>
    <s v="Transfers"/>
    <s v="General Government"/>
    <s v="Transfer to Parks SDC Fund"/>
    <n v="0"/>
    <n v="37691"/>
    <n v="0"/>
    <n v="0"/>
    <n v="0"/>
    <n v="0"/>
    <n v="0"/>
    <n v="0"/>
    <n v="0"/>
    <n v="0"/>
    <n v="0"/>
    <n v="0"/>
    <n v="0"/>
    <n v="0"/>
    <m/>
  </r>
  <r>
    <x v="779"/>
    <n v="417"/>
    <n v="900"/>
    <n v="9112"/>
    <x v="4"/>
    <x v="8"/>
    <x v="37"/>
    <s v="Transfers Out"/>
    <s v="Transfers Out"/>
    <s v="417-900-9112"/>
    <s v="General Revenues"/>
    <s v="Transfers"/>
    <s v="General Government"/>
    <s v="Transfer to Streets SDC Fund"/>
    <n v="0"/>
    <n v="23187"/>
    <n v="0"/>
    <n v="0"/>
    <n v="0"/>
    <n v="0"/>
    <n v="0"/>
    <n v="0"/>
    <n v="0"/>
    <n v="0"/>
    <n v="0"/>
    <n v="0"/>
    <n v="0"/>
    <n v="0"/>
    <m/>
  </r>
  <r>
    <x v="780"/>
    <n v="417"/>
    <n v="900"/>
    <n v="9130"/>
    <x v="4"/>
    <x v="8"/>
    <x v="37"/>
    <s v="Transfers Out"/>
    <s v="Transfers Out"/>
    <s v="417-900-9130"/>
    <s v="General Revenues"/>
    <s v="Transfers"/>
    <s v="General Government"/>
    <s v="Transfer to Water SDC Fund"/>
    <n v="0"/>
    <n v="196255"/>
    <n v="0"/>
    <n v="0"/>
    <n v="0"/>
    <n v="0"/>
    <n v="0"/>
    <n v="0"/>
    <n v="0"/>
    <n v="0"/>
    <n v="0"/>
    <n v="0"/>
    <n v="0"/>
    <n v="0"/>
    <m/>
  </r>
  <r>
    <x v="781"/>
    <n v="417"/>
    <n v="900"/>
    <n v="9140"/>
    <x v="4"/>
    <x v="8"/>
    <x v="37"/>
    <s v="Transfers Out"/>
    <s v="Transfers Out"/>
    <s v="417-900-9140"/>
    <s v="General Revenues"/>
    <s v="Transfers"/>
    <s v="General Government"/>
    <s v="Transfer to Sewer SDC Fund"/>
    <n v="0"/>
    <n v="115917"/>
    <n v="0"/>
    <n v="0"/>
    <n v="0"/>
    <n v="0"/>
    <n v="0"/>
    <n v="0"/>
    <n v="0"/>
    <n v="0"/>
    <n v="0"/>
    <n v="0"/>
    <n v="0"/>
    <n v="0"/>
    <m/>
  </r>
  <r>
    <x v="782"/>
    <n v="417"/>
    <n v="900"/>
    <n v="9145"/>
    <x v="4"/>
    <x v="8"/>
    <x v="37"/>
    <s v="Transfers Out"/>
    <s v="Transfers Out"/>
    <s v="417-900-9145"/>
    <s v="General Revenues"/>
    <s v="Transfers"/>
    <s v="General Government"/>
    <s v="Transfer to Stormwater SDC Fun"/>
    <n v="0"/>
    <n v="24340"/>
    <n v="0"/>
    <n v="0"/>
    <n v="0"/>
    <n v="0"/>
    <n v="0"/>
    <n v="0"/>
    <n v="0"/>
    <n v="0"/>
    <n v="0"/>
    <n v="0"/>
    <n v="0"/>
    <n v="0"/>
    <m/>
  </r>
  <r>
    <x v="783"/>
    <n v="417"/>
    <n v="900"/>
    <n v="9155"/>
    <x v="4"/>
    <x v="8"/>
    <x v="37"/>
    <s v="Transfers Out"/>
    <s v="Transfers Out"/>
    <s v="417-900-9155"/>
    <s v="General Revenues"/>
    <s v="Transfers"/>
    <s v="General Government"/>
    <s v="Transfer to Debt Reserve Fund"/>
    <n v="0"/>
    <n v="0"/>
    <n v="0"/>
    <n v="0"/>
    <n v="0"/>
    <n v="0"/>
    <n v="0"/>
    <n v="0"/>
    <n v="0"/>
    <n v="0"/>
    <n v="0"/>
    <n v="0"/>
    <n v="0"/>
    <n v="0"/>
    <m/>
  </r>
  <r>
    <x v="784"/>
    <n v="417"/>
    <n v="900"/>
    <n v="9893"/>
    <x v="4"/>
    <x v="8"/>
    <x v="37"/>
    <s v="Reserves &amp; Ending Balances"/>
    <s v="Reserves"/>
    <s v="417-900-9893"/>
    <s v="Governmental Activities"/>
    <s v="General Government"/>
    <s v="None"/>
    <s v="Reserved for future use - Wate"/>
    <n v="0"/>
    <n v="0"/>
    <n v="0"/>
    <n v="0"/>
    <n v="0"/>
    <n v="0"/>
    <n v="0"/>
    <n v="0"/>
    <n v="0"/>
    <n v="0"/>
    <n v="0"/>
    <n v="0"/>
    <n v="0"/>
    <n v="0"/>
    <m/>
  </r>
  <r>
    <x v="785"/>
    <n v="417"/>
    <n v="900"/>
    <n v="9895"/>
    <x v="4"/>
    <x v="8"/>
    <x v="37"/>
    <s v="Reserves &amp; Ending Balances"/>
    <s v="Reserves"/>
    <s v="417-900-9895"/>
    <s v="Governmental Activities"/>
    <s v="General Government"/>
    <s v="None"/>
    <s v="Reserved for future use - Park"/>
    <n v="0"/>
    <n v="0"/>
    <n v="0"/>
    <n v="0"/>
    <n v="0"/>
    <n v="0"/>
    <n v="0"/>
    <n v="0"/>
    <n v="0"/>
    <n v="0"/>
    <n v="0"/>
    <n v="0"/>
    <n v="0"/>
    <n v="0"/>
    <m/>
  </r>
  <r>
    <x v="786"/>
    <n v="417"/>
    <n v="900"/>
    <n v="9896"/>
    <x v="4"/>
    <x v="8"/>
    <x v="37"/>
    <s v="Reserves &amp; Ending Balances"/>
    <s v="Reserves"/>
    <s v="417-900-9896"/>
    <s v="Governmental Activities"/>
    <s v="General Government"/>
    <s v="None"/>
    <s v="Reserved for future use - Stor"/>
    <n v="0"/>
    <n v="0"/>
    <n v="0"/>
    <n v="0"/>
    <n v="0"/>
    <n v="0"/>
    <n v="0"/>
    <n v="0"/>
    <n v="0"/>
    <n v="0"/>
    <n v="0"/>
    <n v="0"/>
    <n v="0"/>
    <n v="0"/>
    <m/>
  </r>
  <r>
    <x v="787"/>
    <n v="417"/>
    <n v="900"/>
    <n v="9897"/>
    <x v="4"/>
    <x v="8"/>
    <x v="37"/>
    <s v="Reserves &amp; Ending Balances"/>
    <s v="Reserves"/>
    <s v="417-900-9897"/>
    <s v="Governmental Activities"/>
    <s v="General Government"/>
    <s v="None"/>
    <s v="Reserved for future use - Sewe"/>
    <n v="0"/>
    <n v="0"/>
    <n v="0"/>
    <n v="0"/>
    <n v="0"/>
    <n v="0"/>
    <n v="0"/>
    <n v="0"/>
    <n v="0"/>
    <n v="0"/>
    <n v="0"/>
    <n v="0"/>
    <n v="0"/>
    <n v="0"/>
    <m/>
  </r>
  <r>
    <x v="788"/>
    <n v="417"/>
    <n v="900"/>
    <n v="9898"/>
    <x v="4"/>
    <x v="8"/>
    <x v="37"/>
    <s v="Reserves &amp; Ending Balances"/>
    <s v="Reserves"/>
    <s v="417-900-9898"/>
    <s v="Governmental Activities"/>
    <s v="General Government"/>
    <s v="None"/>
    <s v="Reserved for future use - Stre"/>
    <n v="0"/>
    <n v="0"/>
    <n v="0"/>
    <n v="0"/>
    <n v="0"/>
    <n v="0"/>
    <n v="0"/>
    <n v="0"/>
    <n v="0"/>
    <n v="0"/>
    <n v="0"/>
    <n v="0"/>
    <n v="0"/>
    <n v="0"/>
    <m/>
  </r>
  <r>
    <x v="789"/>
    <n v="417"/>
    <n v="900"/>
    <n v="9899"/>
    <x v="4"/>
    <x v="8"/>
    <x v="37"/>
    <s v="Reserves &amp; Ending Balances"/>
    <s v="Ending Balance"/>
    <s v="417-900-9899"/>
    <s v="Governmental Activities"/>
    <s v="None"/>
    <s v="None"/>
    <s v="Unappropriated Ending Balance"/>
    <n v="397391"/>
    <n v="0"/>
    <n v="0"/>
    <n v="0"/>
    <n v="0"/>
    <n v="0"/>
    <n v="0"/>
    <n v="0"/>
    <n v="0"/>
    <n v="0"/>
    <n v="0"/>
    <n v="0"/>
    <n v="0"/>
    <n v="0"/>
    <m/>
  </r>
  <r>
    <x v="790"/>
    <n v="430"/>
    <n v="1110"/>
    <m/>
    <x v="0"/>
    <x v="9"/>
    <x v="0"/>
    <s v="Current Assets"/>
    <s v="Cash"/>
    <s v="430-1110"/>
    <s v="Business-type Activities"/>
    <s v="Water"/>
    <s v="None"/>
    <s v="ALLOCATED CASH"/>
    <n v="0"/>
    <n v="4456"/>
    <n v="12685"/>
    <n v="0"/>
    <n v="0"/>
    <n v="0"/>
    <n v="24179"/>
    <n v="28011"/>
    <n v="0"/>
    <n v="0"/>
    <n v="0"/>
    <n v="24179"/>
    <n v="24179"/>
    <n v="24179"/>
    <m/>
  </r>
  <r>
    <x v="791"/>
    <n v="430"/>
    <n v="1115"/>
    <m/>
    <x v="0"/>
    <x v="9"/>
    <x v="0"/>
    <s v="Current Assets"/>
    <s v="Cash"/>
    <s v="430-1115"/>
    <s v="Business-type Activities"/>
    <s v="Water"/>
    <s v="None"/>
    <s v="Cash in Bank - LGIP"/>
    <n v="0"/>
    <n v="261009"/>
    <n v="298817"/>
    <n v="0"/>
    <n v="0"/>
    <n v="0"/>
    <n v="300615"/>
    <n v="300916"/>
    <n v="0"/>
    <n v="0"/>
    <n v="0"/>
    <n v="300615"/>
    <n v="300615"/>
    <n v="300615"/>
    <m/>
  </r>
  <r>
    <x v="792"/>
    <n v="430"/>
    <n v="1510"/>
    <m/>
    <x v="0"/>
    <x v="9"/>
    <x v="2"/>
    <s v="Current Assets"/>
    <s v="Accounts Receivable"/>
    <s v="430-1510"/>
    <s v="Business-type Activities"/>
    <s v="Water"/>
    <s v="None"/>
    <s v="Accounts Receivable"/>
    <n v="0"/>
    <n v="0"/>
    <n v="0"/>
    <n v="0"/>
    <n v="0"/>
    <n v="0"/>
    <n v="0"/>
    <n v="0"/>
    <n v="0"/>
    <n v="0"/>
    <n v="0"/>
    <n v="0"/>
    <n v="0"/>
    <n v="0"/>
    <m/>
  </r>
  <r>
    <x v="793"/>
    <n v="430"/>
    <n v="2125"/>
    <m/>
    <x v="1"/>
    <x v="9"/>
    <x v="6"/>
    <s v="Current Liabilities"/>
    <s v="Accounts Payable"/>
    <s v="430-2125"/>
    <s v="Business-type Activities"/>
    <s v="Water"/>
    <s v="None"/>
    <s v="Accounts Payable"/>
    <n v="0"/>
    <n v="0"/>
    <n v="0"/>
    <n v="0"/>
    <n v="0"/>
    <n v="0"/>
    <n v="0"/>
    <n v="0"/>
    <n v="0"/>
    <n v="0"/>
    <n v="0"/>
    <n v="0"/>
    <n v="0"/>
    <n v="0"/>
    <m/>
  </r>
  <r>
    <x v="794"/>
    <n v="430"/>
    <n v="3100"/>
    <m/>
    <x v="2"/>
    <x v="9"/>
    <x v="10"/>
    <s v="Beginning Balance"/>
    <s v="Beginning Balance"/>
    <s v="430-3100"/>
    <s v="Business-type Activities"/>
    <s v="Water"/>
    <s v="None"/>
    <s v="Beginning Fund Balance"/>
    <n v="0"/>
    <n v="0"/>
    <n v="265465"/>
    <n v="320027"/>
    <n v="0"/>
    <n v="0"/>
    <n v="311502"/>
    <n v="311502"/>
    <n v="311502"/>
    <n v="0"/>
    <n v="-311502"/>
    <n v="311502"/>
    <n v="328502"/>
    <n v="328502"/>
    <m/>
  </r>
  <r>
    <x v="795"/>
    <n v="430"/>
    <n v="315"/>
    <n v="4125"/>
    <x v="3"/>
    <x v="9"/>
    <x v="12"/>
    <s v="Revenue"/>
    <s v="Investment Revenue"/>
    <s v="430-315-4125"/>
    <s v="General Revenues"/>
    <s v="Investment Earnings"/>
    <s v="General Business"/>
    <s v="Interest Earned"/>
    <n v="0"/>
    <n v="270"/>
    <n v="5822"/>
    <n v="6400"/>
    <n v="6400"/>
    <n v="6400"/>
    <n v="1803"/>
    <n v="2105"/>
    <n v="2000"/>
    <n v="2247"/>
    <n v="247"/>
    <n v="6400"/>
    <n v="1000"/>
    <n v="1000"/>
    <m/>
  </r>
  <r>
    <x v="796"/>
    <n v="430"/>
    <n v="3250"/>
    <m/>
    <x v="2"/>
    <x v="9"/>
    <x v="14"/>
    <s v="Current Year Change"/>
    <s v="Current Year Change"/>
    <s v="430-3250"/>
    <s v="Business-type Activities"/>
    <s v="Water"/>
    <s v="None"/>
    <s v="Current Year Change in Fund Ba"/>
    <n v="0"/>
    <n v="0"/>
    <n v="0"/>
    <n v="0"/>
    <n v="0"/>
    <n v="0"/>
    <n v="0"/>
    <n v="0"/>
    <n v="0"/>
    <n v="0"/>
    <n v="0"/>
    <n v="0"/>
    <n v="0"/>
    <n v="0"/>
    <m/>
  </r>
  <r>
    <x v="797"/>
    <n v="430"/>
    <n v="3400"/>
    <m/>
    <x v="2"/>
    <x v="9"/>
    <x v="16"/>
    <s v="Ending Balance"/>
    <s v="Ending Balance"/>
    <s v="430-3400"/>
    <s v="Business-type Activities"/>
    <s v="Water"/>
    <s v="None"/>
    <s v="Ending Fund Balance"/>
    <n v="0"/>
    <n v="0"/>
    <n v="0"/>
    <n v="0"/>
    <n v="0"/>
    <n v="0"/>
    <n v="0"/>
    <n v="0"/>
    <n v="0"/>
    <n v="0"/>
    <n v="0"/>
    <n v="0"/>
    <n v="0"/>
    <n v="0"/>
    <m/>
  </r>
  <r>
    <x v="798"/>
    <n v="430"/>
    <n v="345"/>
    <n v="4530"/>
    <x v="3"/>
    <x v="9"/>
    <x v="20"/>
    <s v="Revenue"/>
    <s v="SDC Revenue"/>
    <s v="430-345-4530"/>
    <s v="Business-type Activities"/>
    <s v="Water"/>
    <s v="Charges for Services"/>
    <s v="Water SDC"/>
    <n v="0"/>
    <n v="68940"/>
    <n v="40215"/>
    <n v="57450"/>
    <n v="57450"/>
    <n v="57450"/>
    <n v="11490"/>
    <n v="15320"/>
    <n v="15000"/>
    <n v="16351"/>
    <n v="1351"/>
    <n v="57450"/>
    <n v="57450"/>
    <n v="57450"/>
    <s v="Estimated 15 new homes and payment of deferred agreements."/>
  </r>
  <r>
    <x v="799"/>
    <n v="430"/>
    <n v="390"/>
    <n v="4917"/>
    <x v="3"/>
    <x v="9"/>
    <x v="27"/>
    <s v="Revenue"/>
    <s v="Transfers In"/>
    <s v="430-390-4917"/>
    <s v="General Revenues"/>
    <s v="Transfers"/>
    <s v="General Business"/>
    <s v="Transfer from SDC Fund"/>
    <n v="0"/>
    <n v="196255"/>
    <n v="0"/>
    <n v="0"/>
    <n v="0"/>
    <n v="0"/>
    <n v="0"/>
    <n v="0"/>
    <n v="0"/>
    <n v="0"/>
    <n v="0"/>
    <n v="0"/>
    <n v="0"/>
    <n v="0"/>
    <m/>
  </r>
  <r>
    <x v="800"/>
    <n v="430"/>
    <n v="490"/>
    <n v="6128"/>
    <x v="4"/>
    <x v="9"/>
    <x v="38"/>
    <s v="Materials &amp; Services"/>
    <s v="Contract Services"/>
    <s v="430-490-6128"/>
    <s v="Business-type Activities"/>
    <s v="Water"/>
    <s v="Expenses"/>
    <s v="Other Contract Services"/>
    <n v="0"/>
    <n v="0"/>
    <n v="0"/>
    <n v="2000"/>
    <n v="2000"/>
    <n v="2000"/>
    <n v="0"/>
    <n v="0"/>
    <n v="0"/>
    <n v="0"/>
    <n v="0"/>
    <n v="2000"/>
    <n v="102446"/>
    <n v="102446"/>
    <s v="City Engineer - master plan and mapping project."/>
  </r>
  <r>
    <x v="801"/>
    <n v="430"/>
    <n v="490"/>
    <n v="6714"/>
    <x v="4"/>
    <x v="9"/>
    <x v="38"/>
    <s v="Materials &amp; Services"/>
    <s v="Other Operational Expenses"/>
    <s v="430-490-6714"/>
    <s v="Business-type Activities"/>
    <s v="Water"/>
    <s v="Expenses"/>
    <s v="Materials &amp; Services"/>
    <n v="0"/>
    <n v="0"/>
    <n v="0"/>
    <n v="0"/>
    <n v="0"/>
    <n v="0"/>
    <n v="0"/>
    <n v="0"/>
    <n v="0"/>
    <n v="0"/>
    <n v="0"/>
    <n v="0"/>
    <n v="0"/>
    <n v="0"/>
    <m/>
  </r>
  <r>
    <x v="802"/>
    <n v="430"/>
    <n v="700"/>
    <n v="8540"/>
    <x v="4"/>
    <x v="9"/>
    <x v="39"/>
    <s v="Capital Outlay"/>
    <s v="Infrastructure"/>
    <s v="430-700-8540"/>
    <s v="Business-type Activities"/>
    <s v="Water"/>
    <s v="None"/>
    <s v="Water Systems Improvemts"/>
    <n v="0"/>
    <n v="0"/>
    <n v="0"/>
    <n v="381877"/>
    <n v="381877"/>
    <n v="381877"/>
    <n v="0"/>
    <n v="0"/>
    <n v="0"/>
    <n v="0"/>
    <n v="0"/>
    <n v="381877"/>
    <n v="0"/>
    <n v="0"/>
    <m/>
  </r>
  <r>
    <x v="803"/>
    <n v="430"/>
    <n v="900"/>
    <n v="9893"/>
    <x v="4"/>
    <x v="9"/>
    <x v="37"/>
    <s v="Reserves &amp; Ending Balances"/>
    <s v="Reserves"/>
    <s v="430-900-9893"/>
    <s v="Business-type Activities"/>
    <s v="Water"/>
    <s v="None"/>
    <s v="Reserved for future use - Wate"/>
    <n v="0"/>
    <n v="0"/>
    <n v="0"/>
    <n v="0"/>
    <n v="0"/>
    <n v="0"/>
    <n v="0"/>
    <n v="0"/>
    <n v="0"/>
    <n v="0"/>
    <n v="0"/>
    <n v="0"/>
    <n v="0"/>
    <n v="0"/>
    <m/>
  </r>
  <r>
    <x v="804"/>
    <n v="430"/>
    <n v="900"/>
    <n v="9899"/>
    <x v="4"/>
    <x v="9"/>
    <x v="37"/>
    <s v="Reserves &amp; Ending Balances"/>
    <s v="Ending Balance"/>
    <s v="430-900-9899"/>
    <s v="Governmental Activities"/>
    <s v="None"/>
    <s v="None"/>
    <s v="Unappropriated Ending Balance"/>
    <n v="0"/>
    <n v="265465"/>
    <n v="311502"/>
    <n v="0"/>
    <n v="0"/>
    <n v="0"/>
    <n v="0"/>
    <n v="0"/>
    <n v="328502"/>
    <n v="0"/>
    <n v="-328502"/>
    <n v="0"/>
    <n v="284506"/>
    <n v="284506"/>
    <m/>
  </r>
  <r>
    <x v="805"/>
    <n v="440"/>
    <n v="1110"/>
    <m/>
    <x v="0"/>
    <x v="10"/>
    <x v="0"/>
    <s v="Current Assets"/>
    <s v="Cash"/>
    <s v="440-1110"/>
    <s v="Business-type Activities"/>
    <s v="Sewer"/>
    <s v="None"/>
    <s v="ALLOCATED CASH"/>
    <n v="0"/>
    <n v="9105"/>
    <n v="8195"/>
    <n v="0"/>
    <n v="0"/>
    <n v="0"/>
    <n v="12481"/>
    <n v="13553"/>
    <n v="0"/>
    <n v="0"/>
    <n v="0"/>
    <n v="12481"/>
    <n v="12481"/>
    <n v="12481"/>
    <m/>
  </r>
  <r>
    <x v="806"/>
    <n v="440"/>
    <n v="1115"/>
    <m/>
    <x v="0"/>
    <x v="10"/>
    <x v="0"/>
    <s v="Current Assets"/>
    <s v="Cash"/>
    <s v="440-1115"/>
    <s v="Business-type Activities"/>
    <s v="Sewer"/>
    <s v="None"/>
    <s v="Cash in Bank - LGIP"/>
    <n v="0"/>
    <n v="118912"/>
    <n v="131550"/>
    <n v="0"/>
    <n v="0"/>
    <n v="0"/>
    <n v="132342"/>
    <n v="132474"/>
    <n v="0"/>
    <n v="0"/>
    <n v="0"/>
    <n v="132342"/>
    <n v="132342"/>
    <n v="132342"/>
    <m/>
  </r>
  <r>
    <x v="807"/>
    <n v="440"/>
    <n v="2125"/>
    <m/>
    <x v="1"/>
    <x v="10"/>
    <x v="6"/>
    <s v="Current Liabilities"/>
    <s v="Accounts Payable"/>
    <s v="440-2125"/>
    <s v="Business-type Activities"/>
    <s v="Sewer"/>
    <s v="None"/>
    <s v="Accounts Payable"/>
    <n v="0"/>
    <n v="0"/>
    <n v="0"/>
    <n v="0"/>
    <n v="0"/>
    <n v="0"/>
    <n v="0"/>
    <n v="0"/>
    <n v="0"/>
    <n v="0"/>
    <n v="0"/>
    <n v="0"/>
    <n v="0"/>
    <n v="0"/>
    <m/>
  </r>
  <r>
    <x v="808"/>
    <n v="440"/>
    <n v="3100"/>
    <m/>
    <x v="2"/>
    <x v="10"/>
    <x v="10"/>
    <s v="Beginning Balance"/>
    <s v="Beginning Balance"/>
    <s v="440-3100"/>
    <s v="Business-type Activities"/>
    <s v="Sewer"/>
    <s v="None"/>
    <s v="Beginning Fund Balance"/>
    <n v="0"/>
    <n v="0"/>
    <n v="128017"/>
    <n v="140454"/>
    <n v="0"/>
    <n v="0"/>
    <n v="139745"/>
    <n v="139745"/>
    <n v="139745"/>
    <n v="0"/>
    <n v="-139745"/>
    <n v="139745"/>
    <n v="145745"/>
    <n v="145745"/>
    <m/>
  </r>
  <r>
    <x v="809"/>
    <n v="440"/>
    <n v="315"/>
    <n v="4125"/>
    <x v="3"/>
    <x v="10"/>
    <x v="12"/>
    <s v="Revenue"/>
    <s v="Investment Revenue"/>
    <s v="440-315-4125"/>
    <s v="General Revenues"/>
    <s v="Investment Earnings"/>
    <s v="General Business"/>
    <s v="Interest Earned"/>
    <n v="0"/>
    <n v="158"/>
    <n v="2646"/>
    <n v="1975"/>
    <n v="1975"/>
    <n v="1975"/>
    <n v="794"/>
    <n v="927"/>
    <n v="1000"/>
    <n v="990"/>
    <n v="-10"/>
    <n v="1975"/>
    <n v="1000"/>
    <n v="1000"/>
    <m/>
  </r>
  <r>
    <x v="810"/>
    <n v="440"/>
    <n v="3250"/>
    <m/>
    <x v="2"/>
    <x v="10"/>
    <x v="14"/>
    <s v="Current Year Change"/>
    <s v="Current Year Change"/>
    <s v="440-3250"/>
    <s v="Business-type Activities"/>
    <s v="Sewer"/>
    <s v="None"/>
    <s v="Current Year Change in Fund Ba"/>
    <n v="0"/>
    <n v="0"/>
    <n v="0"/>
    <n v="0"/>
    <n v="0"/>
    <n v="0"/>
    <n v="0"/>
    <n v="0"/>
    <n v="0"/>
    <n v="0"/>
    <n v="0"/>
    <n v="0"/>
    <n v="0"/>
    <n v="0"/>
    <m/>
  </r>
  <r>
    <x v="811"/>
    <n v="440"/>
    <n v="3400"/>
    <m/>
    <x v="2"/>
    <x v="10"/>
    <x v="16"/>
    <s v="Ending Balance"/>
    <s v="Ending Balance"/>
    <s v="440-3400"/>
    <s v="Business-type Activities"/>
    <s v="Sewer"/>
    <s v="None"/>
    <s v="Ending Fund Balance"/>
    <n v="0"/>
    <n v="0"/>
    <n v="0"/>
    <n v="0"/>
    <n v="0"/>
    <n v="0"/>
    <n v="0"/>
    <n v="0"/>
    <n v="0"/>
    <n v="0"/>
    <n v="0"/>
    <n v="0"/>
    <n v="0"/>
    <n v="0"/>
    <m/>
  </r>
  <r>
    <x v="812"/>
    <n v="440"/>
    <n v="345"/>
    <n v="4540"/>
    <x v="3"/>
    <x v="10"/>
    <x v="20"/>
    <s v="Revenue"/>
    <s v="SDC Revenue"/>
    <s v="440-345-4540"/>
    <s v="Business-type Activities"/>
    <s v="Sewer"/>
    <s v="Charges for Services"/>
    <s v="Sewer SDC"/>
    <n v="0"/>
    <n v="11942"/>
    <n v="9082"/>
    <n v="16065"/>
    <n v="16065"/>
    <n v="16065"/>
    <n v="4284"/>
    <n v="5355"/>
    <n v="5000"/>
    <n v="5716"/>
    <n v="716"/>
    <n v="16065"/>
    <n v="16065"/>
    <n v="16065"/>
    <s v="Estimated 15 new homes and payment of deferred agreements."/>
  </r>
  <r>
    <x v="813"/>
    <n v="440"/>
    <n v="390"/>
    <n v="4917"/>
    <x v="3"/>
    <x v="10"/>
    <x v="27"/>
    <s v="Revenue"/>
    <s v="Transfers In"/>
    <s v="440-390-4917"/>
    <s v="General Revenues"/>
    <s v="Transfers"/>
    <s v="General Business"/>
    <s v="Transfer from SDC Fund"/>
    <n v="0"/>
    <n v="115917"/>
    <n v="0"/>
    <n v="0"/>
    <n v="0"/>
    <n v="0"/>
    <n v="0"/>
    <n v="0"/>
    <n v="0"/>
    <n v="0"/>
    <n v="0"/>
    <n v="0"/>
    <n v="0"/>
    <n v="0"/>
    <m/>
  </r>
  <r>
    <x v="814"/>
    <n v="440"/>
    <n v="490"/>
    <n v="6128"/>
    <x v="4"/>
    <x v="10"/>
    <x v="38"/>
    <s v="Materials &amp; Services"/>
    <s v="Contract Services"/>
    <s v="440-490-6128"/>
    <s v="Business-type Activities"/>
    <s v="Sewer"/>
    <s v="Expenses"/>
    <s v="Other Contract Services"/>
    <n v="0"/>
    <n v="0"/>
    <n v="0"/>
    <n v="2000"/>
    <n v="2000"/>
    <n v="2000"/>
    <n v="0"/>
    <n v="0"/>
    <n v="0"/>
    <n v="0"/>
    <n v="0"/>
    <n v="2000"/>
    <n v="53616"/>
    <n v="53616"/>
    <s v="City Engineer - master plan and mapping project."/>
  </r>
  <r>
    <x v="815"/>
    <n v="440"/>
    <n v="490"/>
    <n v="6714"/>
    <x v="4"/>
    <x v="10"/>
    <x v="38"/>
    <s v="Materials &amp; Services"/>
    <s v="Other Operational Expenses"/>
    <s v="440-490-6714"/>
    <s v="Business-type Activities"/>
    <s v="Sewer"/>
    <s v="Expenses"/>
    <s v="Materials &amp; Services"/>
    <n v="0"/>
    <n v="0"/>
    <n v="0"/>
    <n v="0"/>
    <n v="0"/>
    <n v="0"/>
    <n v="0"/>
    <n v="0"/>
    <n v="0"/>
    <n v="0"/>
    <n v="0"/>
    <n v="0"/>
    <n v="0"/>
    <n v="0"/>
    <m/>
  </r>
  <r>
    <x v="816"/>
    <n v="440"/>
    <n v="700"/>
    <n v="8550"/>
    <x v="4"/>
    <x v="10"/>
    <x v="39"/>
    <s v="Capital Outlay"/>
    <s v="Infrastructure"/>
    <s v="440-700-8550"/>
    <s v="Business-type Activities"/>
    <s v="Sewer"/>
    <s v="None"/>
    <s v="Sewer Systems"/>
    <n v="0"/>
    <n v="0"/>
    <n v="0"/>
    <n v="156494"/>
    <n v="156494"/>
    <n v="156494"/>
    <n v="0"/>
    <n v="0"/>
    <n v="0"/>
    <n v="0"/>
    <n v="0"/>
    <n v="156494"/>
    <n v="0"/>
    <n v="0"/>
    <m/>
  </r>
  <r>
    <x v="817"/>
    <n v="440"/>
    <n v="900"/>
    <n v="9897"/>
    <x v="4"/>
    <x v="10"/>
    <x v="37"/>
    <s v="Reserves &amp; Ending Balances"/>
    <s v="Reserves"/>
    <s v="440-900-9897"/>
    <s v="Business-type Activities"/>
    <s v="Sewer"/>
    <s v="Expenses"/>
    <s v="Reserved for future use - Sewe"/>
    <n v="0"/>
    <n v="0"/>
    <n v="0"/>
    <n v="0"/>
    <n v="0"/>
    <n v="0"/>
    <n v="0"/>
    <n v="0"/>
    <n v="0"/>
    <n v="0"/>
    <n v="0"/>
    <n v="0"/>
    <n v="0"/>
    <n v="0"/>
    <m/>
  </r>
  <r>
    <x v="818"/>
    <n v="440"/>
    <n v="900"/>
    <n v="9899"/>
    <x v="4"/>
    <x v="10"/>
    <x v="37"/>
    <s v="Reserves &amp; Ending Balances"/>
    <s v="Ending Balance"/>
    <s v="440-900-9899"/>
    <s v="Governmental Activities"/>
    <s v="None"/>
    <s v="None"/>
    <s v="Unappropriated Ending Balance"/>
    <n v="0"/>
    <n v="128017"/>
    <n v="139745"/>
    <n v="0"/>
    <n v="0"/>
    <n v="0"/>
    <n v="0"/>
    <n v="0"/>
    <n v="145745"/>
    <n v="0"/>
    <n v="-145745"/>
    <n v="0"/>
    <n v="109194"/>
    <n v="109194"/>
    <m/>
  </r>
  <r>
    <x v="819"/>
    <n v="445"/>
    <n v="1110"/>
    <m/>
    <x v="0"/>
    <x v="11"/>
    <x v="0"/>
    <s v="Current Assets"/>
    <s v="Cash"/>
    <s v="445-1110"/>
    <s v="Governmental Activities"/>
    <s v="Highways &amp; Streets"/>
    <s v="None"/>
    <s v="ALLOCATED CASH"/>
    <n v="0"/>
    <n v="8137"/>
    <n v="7160"/>
    <n v="0"/>
    <n v="0"/>
    <n v="0"/>
    <n v="9180"/>
    <n v="9854"/>
    <n v="0"/>
    <n v="0"/>
    <n v="0"/>
    <n v="9180"/>
    <n v="9180"/>
    <n v="9180"/>
    <m/>
  </r>
  <r>
    <x v="820"/>
    <n v="445"/>
    <n v="1115"/>
    <m/>
    <x v="0"/>
    <x v="11"/>
    <x v="0"/>
    <s v="Current Assets"/>
    <s v="Cash"/>
    <s v="445-1115"/>
    <s v="Governmental Activities"/>
    <s v="Highways &amp; Streets"/>
    <s v="None"/>
    <s v="Cash in Bank - LGIP"/>
    <n v="0"/>
    <n v="25241"/>
    <n v="37818"/>
    <n v="0"/>
    <n v="0"/>
    <n v="0"/>
    <n v="38046"/>
    <n v="38084"/>
    <n v="0"/>
    <n v="0"/>
    <n v="0"/>
    <n v="38046"/>
    <n v="38046"/>
    <n v="38046"/>
    <m/>
  </r>
  <r>
    <x v="821"/>
    <n v="445"/>
    <n v="1510"/>
    <m/>
    <x v="0"/>
    <x v="11"/>
    <x v="2"/>
    <s v="Current Assets"/>
    <s v="Accounts Receivable"/>
    <s v="445-1510"/>
    <s v="Business-type Activities"/>
    <s v="Sewer"/>
    <s v="None"/>
    <s v="Accounts Receivable"/>
    <n v="0"/>
    <n v="0"/>
    <n v="0"/>
    <n v="0"/>
    <n v="0"/>
    <n v="0"/>
    <n v="0"/>
    <n v="0"/>
    <n v="0"/>
    <n v="0"/>
    <n v="0"/>
    <n v="0"/>
    <n v="0"/>
    <n v="0"/>
    <m/>
  </r>
  <r>
    <x v="822"/>
    <n v="445"/>
    <n v="1610"/>
    <m/>
    <x v="0"/>
    <x v="11"/>
    <x v="2"/>
    <s v="Current Assets"/>
    <s v="Accounts Receivable"/>
    <s v="445-1610"/>
    <s v="Governmental Activities"/>
    <s v="Highways &amp; Streets"/>
    <s v="None"/>
    <s v="Accounts Receivable"/>
    <n v="0"/>
    <n v="0"/>
    <n v="0"/>
    <n v="0"/>
    <n v="0"/>
    <n v="0"/>
    <n v="0"/>
    <n v="0"/>
    <n v="0"/>
    <n v="0"/>
    <n v="0"/>
    <n v="0"/>
    <n v="0"/>
    <n v="0"/>
    <m/>
  </r>
  <r>
    <x v="823"/>
    <n v="445"/>
    <n v="2125"/>
    <m/>
    <x v="1"/>
    <x v="11"/>
    <x v="6"/>
    <s v="Current Liabilities"/>
    <s v="Accounts Payable"/>
    <s v="445-2125"/>
    <s v="Governmental Activities"/>
    <s v="Highways &amp; Streets"/>
    <s v="None"/>
    <s v="Accounts Payable"/>
    <n v="0"/>
    <n v="0"/>
    <n v="0"/>
    <n v="0"/>
    <n v="0"/>
    <n v="0"/>
    <n v="0"/>
    <n v="0"/>
    <n v="0"/>
    <n v="0"/>
    <n v="0"/>
    <n v="0"/>
    <n v="0"/>
    <n v="0"/>
    <m/>
  </r>
  <r>
    <x v="824"/>
    <n v="445"/>
    <n v="3100"/>
    <m/>
    <x v="2"/>
    <x v="11"/>
    <x v="10"/>
    <s v="Beginning Balance"/>
    <s v="Beginning Balance"/>
    <s v="445-3100"/>
    <s v="Governmental Activities"/>
    <s v="Highways &amp; Streets"/>
    <s v="None"/>
    <s v="Beginning Fund Balance"/>
    <n v="0"/>
    <n v="0"/>
    <n v="33379"/>
    <n v="45113"/>
    <n v="0"/>
    <n v="0"/>
    <n v="44978"/>
    <n v="44978"/>
    <n v="44978"/>
    <n v="0"/>
    <n v="-44978"/>
    <n v="44978"/>
    <n v="48278"/>
    <n v="48278"/>
    <m/>
  </r>
  <r>
    <x v="825"/>
    <n v="445"/>
    <n v="315"/>
    <n v="4125"/>
    <x v="3"/>
    <x v="11"/>
    <x v="12"/>
    <s v="Revenue"/>
    <s v="Investment Revenue"/>
    <s v="445-315-4125"/>
    <s v="General Revenues"/>
    <s v="Investment Earnings"/>
    <s v="General Government"/>
    <s v="Interest Earned"/>
    <n v="0"/>
    <n v="34"/>
    <n v="585"/>
    <n v="635"/>
    <n v="635"/>
    <n v="635"/>
    <n v="229"/>
    <n v="268"/>
    <n v="300"/>
    <n v="287"/>
    <n v="-13"/>
    <n v="635"/>
    <n v="635"/>
    <n v="635"/>
    <m/>
  </r>
  <r>
    <x v="826"/>
    <n v="445"/>
    <n v="3250"/>
    <m/>
    <x v="2"/>
    <x v="11"/>
    <x v="14"/>
    <s v="Current Year Change"/>
    <s v="Current Year Change"/>
    <s v="445-3250"/>
    <s v="Governmental Activities"/>
    <s v="Highways &amp; Streets"/>
    <s v="None"/>
    <s v="Current Year Change in Fund Ba"/>
    <n v="0"/>
    <n v="0"/>
    <n v="0"/>
    <n v="0"/>
    <n v="0"/>
    <n v="0"/>
    <n v="0"/>
    <n v="0"/>
    <n v="0"/>
    <n v="0"/>
    <n v="0"/>
    <n v="0"/>
    <n v="0"/>
    <n v="0"/>
    <m/>
  </r>
  <r>
    <x v="827"/>
    <n v="445"/>
    <n v="3400"/>
    <m/>
    <x v="2"/>
    <x v="11"/>
    <x v="16"/>
    <s v="Ending Balance"/>
    <s v="Ending Balance"/>
    <s v="445-3400"/>
    <s v="Governmental Activities"/>
    <s v="Highways &amp; Streets"/>
    <s v="None"/>
    <s v="Ending Fund Balance"/>
    <n v="0"/>
    <n v="0"/>
    <n v="0"/>
    <n v="0"/>
    <n v="0"/>
    <n v="0"/>
    <n v="0"/>
    <n v="0"/>
    <n v="0"/>
    <n v="0"/>
    <n v="0"/>
    <n v="0"/>
    <n v="0"/>
    <n v="0"/>
    <m/>
  </r>
  <r>
    <x v="828"/>
    <n v="445"/>
    <n v="345"/>
    <n v="4545"/>
    <x v="3"/>
    <x v="11"/>
    <x v="20"/>
    <s v="Revenue"/>
    <s v="SDC Revenue"/>
    <s v="445-345-4545"/>
    <s v="Governmental Activities"/>
    <s v="Highways &amp; Streets"/>
    <s v="Charges for Services"/>
    <s v="Storm Drainage SDC"/>
    <n v="0"/>
    <n v="9005"/>
    <n v="11014"/>
    <n v="10095"/>
    <n v="10095"/>
    <n v="10095"/>
    <n v="2019"/>
    <n v="2692"/>
    <n v="3000"/>
    <n v="2874"/>
    <n v="-126"/>
    <n v="10095"/>
    <n v="10095"/>
    <n v="10095"/>
    <s v="Estimated 15 new homes and payment of deferred agreements."/>
  </r>
  <r>
    <x v="829"/>
    <n v="445"/>
    <n v="390"/>
    <n v="4917"/>
    <x v="3"/>
    <x v="11"/>
    <x v="27"/>
    <s v="Revenue"/>
    <s v="Transfers In"/>
    <s v="445-390-4917"/>
    <s v="General Revenues"/>
    <s v="Transfers"/>
    <s v="General Government"/>
    <s v="Transfer from SDC Fund"/>
    <n v="0"/>
    <n v="24340"/>
    <n v="0"/>
    <n v="0"/>
    <n v="0"/>
    <n v="0"/>
    <n v="0"/>
    <n v="0"/>
    <n v="0"/>
    <n v="0"/>
    <n v="0"/>
    <n v="0"/>
    <n v="0"/>
    <n v="0"/>
    <m/>
  </r>
  <r>
    <x v="830"/>
    <n v="445"/>
    <n v="490"/>
    <n v="6128"/>
    <x v="4"/>
    <x v="11"/>
    <x v="38"/>
    <s v="Materials &amp; Services"/>
    <s v="Contract Services"/>
    <s v="445-490-6128"/>
    <s v="Governmental Activities"/>
    <s v="Highways &amp; Streets"/>
    <s v="Expenses"/>
    <s v="Other Contract Services"/>
    <n v="0"/>
    <n v="0"/>
    <n v="0"/>
    <n v="2000"/>
    <n v="2000"/>
    <n v="2000"/>
    <n v="0"/>
    <n v="0"/>
    <n v="0"/>
    <n v="0"/>
    <n v="0"/>
    <n v="2000"/>
    <n v="0"/>
    <n v="0"/>
    <m/>
  </r>
  <r>
    <x v="831"/>
    <n v="445"/>
    <n v="490"/>
    <n v="6714"/>
    <x v="4"/>
    <x v="11"/>
    <x v="38"/>
    <s v="Materials &amp; Services"/>
    <s v="Other Operational Expenses"/>
    <s v="445-490-6714"/>
    <s v="Governmental Activities"/>
    <s v="Highways &amp; Streets"/>
    <s v="Expenses"/>
    <s v="Materials &amp; Services"/>
    <n v="0"/>
    <n v="0"/>
    <n v="0"/>
    <n v="0"/>
    <n v="0"/>
    <n v="0"/>
    <n v="0"/>
    <n v="0"/>
    <n v="0"/>
    <n v="0"/>
    <n v="0"/>
    <n v="0"/>
    <n v="0"/>
    <n v="0"/>
    <m/>
  </r>
  <r>
    <x v="832"/>
    <n v="445"/>
    <n v="700"/>
    <n v="8560"/>
    <x v="4"/>
    <x v="11"/>
    <x v="39"/>
    <s v="Capital Outlay"/>
    <s v="Infrastructure"/>
    <s v="445-700-8560"/>
    <s v="Governmental Activities"/>
    <s v="Highways &amp; Streets"/>
    <s v="None"/>
    <s v="Stormwater Improvements"/>
    <n v="0"/>
    <n v="0"/>
    <n v="0"/>
    <n v="53843"/>
    <n v="53843"/>
    <n v="53843"/>
    <n v="0"/>
    <n v="0"/>
    <n v="0"/>
    <n v="0"/>
    <n v="0"/>
    <n v="53843"/>
    <n v="0"/>
    <n v="0"/>
    <m/>
  </r>
  <r>
    <x v="833"/>
    <n v="445"/>
    <n v="900"/>
    <n v="9897"/>
    <x v="4"/>
    <x v="11"/>
    <x v="37"/>
    <s v="Reserves &amp; Ending Balances"/>
    <s v="Reserves"/>
    <s v="445-900-9897"/>
    <s v="Governmental Activities"/>
    <s v="Highways &amp; Streets"/>
    <s v="None"/>
    <s v="Reserved for future use - Sewe"/>
    <n v="0"/>
    <n v="0"/>
    <n v="0"/>
    <n v="0"/>
    <n v="0"/>
    <n v="0"/>
    <n v="0"/>
    <n v="0"/>
    <n v="0"/>
    <n v="0"/>
    <n v="0"/>
    <n v="0"/>
    <n v="0"/>
    <n v="0"/>
    <m/>
  </r>
  <r>
    <x v="834"/>
    <n v="445"/>
    <n v="900"/>
    <n v="9899"/>
    <x v="4"/>
    <x v="11"/>
    <x v="37"/>
    <s v="Reserves &amp; Ending Balances"/>
    <s v="Ending Balance"/>
    <s v="445-900-9899"/>
    <s v="Governmental Activities"/>
    <s v="None"/>
    <s v="None"/>
    <s v="Unappropriated Ending Balance"/>
    <n v="0"/>
    <n v="33379"/>
    <n v="44978"/>
    <n v="0"/>
    <n v="0"/>
    <n v="0"/>
    <n v="0"/>
    <n v="0"/>
    <n v="48278"/>
    <n v="0"/>
    <n v="-48278"/>
    <n v="0"/>
    <n v="59008"/>
    <n v="59008"/>
    <m/>
  </r>
  <r>
    <x v="835"/>
    <n v="520"/>
    <n v="1110"/>
    <m/>
    <x v="0"/>
    <x v="12"/>
    <x v="0"/>
    <s v="Current Assets"/>
    <s v="Cash"/>
    <s v="520-1110"/>
    <s v="Business-type Activities"/>
    <s v="Water"/>
    <s v="None"/>
    <s v="ALLOCATED CASH"/>
    <n v="15752"/>
    <n v="19692"/>
    <n v="23643"/>
    <n v="0"/>
    <n v="0"/>
    <n v="0"/>
    <n v="39391"/>
    <n v="39393"/>
    <n v="0"/>
    <n v="0"/>
    <n v="0"/>
    <n v="39391"/>
    <n v="39391"/>
    <n v="39391"/>
    <m/>
  </r>
  <r>
    <x v="836"/>
    <n v="520"/>
    <n v="1510"/>
    <m/>
    <x v="0"/>
    <x v="12"/>
    <x v="2"/>
    <s v="Current Assets"/>
    <s v="Accounts Receivable"/>
    <s v="520-1510"/>
    <s v="Business-type Activities"/>
    <s v="Water"/>
    <s v="None"/>
    <s v="Accounts Receivable"/>
    <n v="0"/>
    <n v="0"/>
    <n v="0"/>
    <n v="0"/>
    <n v="0"/>
    <n v="0"/>
    <n v="0"/>
    <n v="0"/>
    <n v="0"/>
    <n v="0"/>
    <n v="0"/>
    <n v="0"/>
    <n v="0"/>
    <n v="0"/>
    <m/>
  </r>
  <r>
    <x v="837"/>
    <n v="520"/>
    <n v="2125"/>
    <m/>
    <x v="1"/>
    <x v="12"/>
    <x v="6"/>
    <s v="Current Liabilities"/>
    <s v="Accounts Payable"/>
    <s v="520-2125"/>
    <s v="Business-type Activities"/>
    <s v="Water"/>
    <s v="None"/>
    <s v="Accounts Payable"/>
    <n v="0"/>
    <n v="0"/>
    <n v="0"/>
    <n v="0"/>
    <n v="0"/>
    <n v="0"/>
    <n v="0"/>
    <n v="0"/>
    <n v="0"/>
    <n v="0"/>
    <n v="0"/>
    <n v="0"/>
    <n v="0"/>
    <n v="0"/>
    <m/>
  </r>
  <r>
    <x v="838"/>
    <n v="520"/>
    <n v="3100"/>
    <m/>
    <x v="2"/>
    <x v="12"/>
    <x v="10"/>
    <s v="Beginning Balance"/>
    <s v="Beginning Balance"/>
    <s v="520-3100"/>
    <s v="Business-type Activities"/>
    <s v="Water"/>
    <s v="None"/>
    <s v="Beginning Fund Balance"/>
    <n v="11814"/>
    <n v="15752"/>
    <n v="19692"/>
    <n v="23647"/>
    <n v="0"/>
    <n v="0"/>
    <n v="23643"/>
    <n v="23643"/>
    <n v="23643"/>
    <n v="0"/>
    <n v="-23643"/>
    <n v="23643"/>
    <n v="39398"/>
    <n v="39398"/>
    <m/>
  </r>
  <r>
    <x v="839"/>
    <n v="520"/>
    <n v="315"/>
    <n v="4125"/>
    <x v="3"/>
    <x v="12"/>
    <x v="12"/>
    <s v="Revenue"/>
    <s v="Investment Revenue"/>
    <s v="520-315-4125"/>
    <s v="General Revenues"/>
    <s v="Investment Earnings"/>
    <s v="General Business"/>
    <s v="Interest Earned"/>
    <n v="0"/>
    <n v="2"/>
    <n v="13"/>
    <n v="15"/>
    <n v="15"/>
    <n v="15"/>
    <n v="8"/>
    <n v="10"/>
    <n v="15"/>
    <n v="11"/>
    <n v="-4"/>
    <n v="15"/>
    <n v="4"/>
    <n v="4"/>
    <m/>
  </r>
  <r>
    <x v="840"/>
    <n v="520"/>
    <n v="3250"/>
    <m/>
    <x v="2"/>
    <x v="12"/>
    <x v="14"/>
    <s v="Current Year Change"/>
    <s v="Current Year Change"/>
    <s v="520-3250"/>
    <s v="Business-type Activities"/>
    <s v="Water"/>
    <s v="None"/>
    <s v="Current Year Change in Fund Ba"/>
    <n v="0"/>
    <n v="0"/>
    <n v="0"/>
    <n v="0"/>
    <n v="0"/>
    <n v="0"/>
    <n v="0"/>
    <n v="0"/>
    <n v="0"/>
    <n v="0"/>
    <n v="0"/>
    <n v="0"/>
    <n v="0"/>
    <n v="0"/>
    <m/>
  </r>
  <r>
    <x v="841"/>
    <n v="520"/>
    <n v="3300"/>
    <m/>
    <x v="2"/>
    <x v="12"/>
    <x v="16"/>
    <s v="Ending Balance"/>
    <s v="Ending Balance"/>
    <s v="520-3300"/>
    <s v="Business-type Activities"/>
    <s v="Water"/>
    <s v="None"/>
    <s v="Ending Fund Balance"/>
    <n v="0"/>
    <n v="0"/>
    <n v="0"/>
    <n v="0"/>
    <n v="0"/>
    <n v="0"/>
    <n v="0"/>
    <n v="0"/>
    <n v="0"/>
    <n v="0"/>
    <n v="0"/>
    <n v="0"/>
    <n v="0"/>
    <n v="0"/>
    <m/>
  </r>
  <r>
    <x v="842"/>
    <n v="520"/>
    <n v="390"/>
    <n v="4930"/>
    <x v="3"/>
    <x v="12"/>
    <x v="27"/>
    <s v="Revenue"/>
    <s v="Transfers In"/>
    <s v="520-390-4930"/>
    <s v="General Revenues"/>
    <s v="Transfers"/>
    <s v="General Business"/>
    <s v="Transfer from Water Fund"/>
    <n v="3938"/>
    <n v="3938"/>
    <n v="3938"/>
    <n v="15740"/>
    <n v="15740"/>
    <n v="15740"/>
    <n v="15740"/>
    <n v="15740"/>
    <n v="15740"/>
    <n v="16799"/>
    <n v="1059"/>
    <n v="15740"/>
    <n v="0"/>
    <n v="0"/>
    <m/>
  </r>
  <r>
    <x v="843"/>
    <n v="520"/>
    <n v="900"/>
    <n v="9130"/>
    <x v="4"/>
    <x v="12"/>
    <x v="37"/>
    <s v="Transfers Out"/>
    <s v="Transfers Out"/>
    <s v="520-900-9130"/>
    <s v="General Revenues"/>
    <s v="Transfers"/>
    <s v="General Business"/>
    <s v="Transfer to Water Fund"/>
    <n v="0"/>
    <n v="0"/>
    <n v="0"/>
    <n v="0"/>
    <n v="0"/>
    <n v="0"/>
    <n v="0"/>
    <n v="0"/>
    <n v="0"/>
    <n v="0"/>
    <n v="0"/>
    <n v="0"/>
    <n v="0"/>
    <n v="0"/>
    <m/>
  </r>
  <r>
    <x v="844"/>
    <n v="520"/>
    <n v="900"/>
    <n v="9892"/>
    <x v="4"/>
    <x v="12"/>
    <x v="37"/>
    <s v="Reserves &amp; Ending Balances"/>
    <s v="Reserves"/>
    <s v="520-900-9892"/>
    <s v="Business-type Activities"/>
    <s v="Water"/>
    <s v="None"/>
    <s v="Reserved for Water Bond Pymt"/>
    <n v="0"/>
    <n v="0"/>
    <n v="0"/>
    <n v="39402"/>
    <n v="39402"/>
    <n v="39402"/>
    <n v="0"/>
    <n v="0"/>
    <n v="0"/>
    <n v="0"/>
    <n v="0"/>
    <n v="39402"/>
    <n v="39402"/>
    <n v="39402"/>
    <m/>
  </r>
  <r>
    <x v="845"/>
    <n v="520"/>
    <n v="900"/>
    <n v="9899"/>
    <x v="4"/>
    <x v="12"/>
    <x v="37"/>
    <s v="Reserves &amp; Ending Balances"/>
    <s v="Ending Balance"/>
    <s v="520-900-9899"/>
    <s v="Governmental Activities"/>
    <s v="None"/>
    <s v="None"/>
    <s v="Unappropriated Ending Balance"/>
    <n v="15752"/>
    <n v="19692"/>
    <n v="23643"/>
    <n v="0"/>
    <n v="0"/>
    <n v="0"/>
    <n v="0"/>
    <n v="0"/>
    <n v="39398"/>
    <n v="0"/>
    <n v="-39398"/>
    <n v="0"/>
    <n v="0"/>
    <n v="0"/>
    <m/>
  </r>
  <r>
    <x v="846"/>
    <n v="521"/>
    <n v="1110"/>
    <m/>
    <x v="0"/>
    <x v="13"/>
    <x v="0"/>
    <s v="Current Assets"/>
    <s v="Cash"/>
    <s v="521-1110"/>
    <s v="Business-type Activities"/>
    <s v="Sewer"/>
    <s v="None"/>
    <s v="ALLOCATED CASH"/>
    <n v="6670"/>
    <n v="8246"/>
    <n v="9826"/>
    <n v="0"/>
    <n v="0"/>
    <n v="0"/>
    <n v="15749"/>
    <n v="15750"/>
    <n v="0"/>
    <n v="0"/>
    <n v="0"/>
    <n v="15749"/>
    <n v="15749"/>
    <n v="15749"/>
    <m/>
  </r>
  <r>
    <x v="847"/>
    <n v="521"/>
    <n v="1510"/>
    <m/>
    <x v="0"/>
    <x v="13"/>
    <x v="2"/>
    <s v="Current Assets"/>
    <s v="Accounts Receivable"/>
    <s v="521-1510"/>
    <s v="Business-type Activities"/>
    <s v="Sewer"/>
    <s v="None"/>
    <s v="Accounts Receivable"/>
    <n v="0"/>
    <n v="0"/>
    <n v="0"/>
    <n v="0"/>
    <n v="0"/>
    <n v="0"/>
    <n v="0"/>
    <n v="0"/>
    <n v="0"/>
    <n v="0"/>
    <n v="0"/>
    <n v="0"/>
    <n v="0"/>
    <n v="0"/>
    <m/>
  </r>
  <r>
    <x v="848"/>
    <n v="521"/>
    <n v="2125"/>
    <m/>
    <x v="1"/>
    <x v="13"/>
    <x v="6"/>
    <s v="Current Liabilities"/>
    <s v="Accounts Payable"/>
    <s v="521-2125"/>
    <s v="Business-type Activities"/>
    <s v="Sewer"/>
    <s v="None"/>
    <s v="Accounts Payable"/>
    <n v="0"/>
    <n v="0"/>
    <n v="0"/>
    <n v="0"/>
    <n v="0"/>
    <n v="0"/>
    <n v="0"/>
    <n v="0"/>
    <n v="0"/>
    <n v="0"/>
    <n v="0"/>
    <n v="0"/>
    <n v="0"/>
    <n v="0"/>
    <m/>
  </r>
  <r>
    <x v="849"/>
    <n v="521"/>
    <n v="3100"/>
    <m/>
    <x v="2"/>
    <x v="13"/>
    <x v="10"/>
    <s v="Beginning Balance"/>
    <s v="Beginning Balance"/>
    <s v="521-3100"/>
    <s v="Business-type Activities"/>
    <s v="Sewer"/>
    <s v="None"/>
    <s v="Beginning Fund Balance"/>
    <n v="5095"/>
    <n v="6670"/>
    <n v="8246"/>
    <n v="9828"/>
    <n v="0"/>
    <n v="0"/>
    <n v="9826"/>
    <n v="9826"/>
    <n v="9826"/>
    <n v="0"/>
    <n v="-9826"/>
    <n v="9826"/>
    <n v="15754"/>
    <n v="15754"/>
    <m/>
  </r>
  <r>
    <x v="850"/>
    <n v="521"/>
    <n v="315"/>
    <n v="4125"/>
    <x v="3"/>
    <x v="13"/>
    <x v="12"/>
    <s v="Revenue"/>
    <s v="Investment Revenue"/>
    <s v="521-315-4125"/>
    <s v="General Revenues"/>
    <s v="Investment Earnings"/>
    <s v="General Business"/>
    <s v="Interest Earned"/>
    <n v="0"/>
    <n v="1"/>
    <n v="6"/>
    <n v="8"/>
    <n v="8"/>
    <n v="8"/>
    <n v="3"/>
    <n v="4"/>
    <n v="8"/>
    <n v="5"/>
    <n v="-3"/>
    <n v="8"/>
    <n v="2"/>
    <n v="2"/>
    <m/>
  </r>
  <r>
    <x v="851"/>
    <n v="521"/>
    <n v="3250"/>
    <m/>
    <x v="2"/>
    <x v="13"/>
    <x v="14"/>
    <s v="Current Year Change"/>
    <s v="Current Year Change"/>
    <s v="521-3250"/>
    <s v="Business-type Activities"/>
    <s v="Sewer"/>
    <s v="None"/>
    <s v="Current Year Change in Fund Ba"/>
    <n v="0"/>
    <n v="0"/>
    <n v="0"/>
    <n v="0"/>
    <n v="0"/>
    <n v="0"/>
    <n v="0"/>
    <n v="0"/>
    <n v="0"/>
    <n v="0"/>
    <n v="0"/>
    <n v="0"/>
    <n v="0"/>
    <n v="0"/>
    <m/>
  </r>
  <r>
    <x v="852"/>
    <n v="521"/>
    <n v="3300"/>
    <m/>
    <x v="2"/>
    <x v="13"/>
    <x v="16"/>
    <s v="Ending Balance"/>
    <s v="Ending Balance"/>
    <s v="521-3300"/>
    <s v="Business-type Activities"/>
    <s v="Sewer"/>
    <s v="None"/>
    <s v="Ending Fund Balance"/>
    <n v="0"/>
    <n v="0"/>
    <n v="0"/>
    <n v="0"/>
    <n v="0"/>
    <n v="0"/>
    <n v="0"/>
    <n v="0"/>
    <n v="0"/>
    <n v="0"/>
    <n v="0"/>
    <n v="0"/>
    <n v="0"/>
    <n v="0"/>
    <m/>
  </r>
  <r>
    <x v="853"/>
    <n v="521"/>
    <n v="390"/>
    <n v="4940"/>
    <x v="3"/>
    <x v="13"/>
    <x v="27"/>
    <s v="Revenue"/>
    <s v="Transfers In"/>
    <s v="521-390-4940"/>
    <s v="General Revenues"/>
    <s v="Transfers"/>
    <s v="General Business"/>
    <s v="Transfer from Sewer Fund"/>
    <n v="1575"/>
    <n v="1575"/>
    <n v="1575"/>
    <n v="5920"/>
    <n v="5920"/>
    <n v="5920"/>
    <n v="5920"/>
    <n v="5920"/>
    <n v="5920"/>
    <n v="6319"/>
    <n v="399"/>
    <n v="5920"/>
    <n v="0"/>
    <n v="0"/>
    <m/>
  </r>
  <r>
    <x v="854"/>
    <n v="521"/>
    <n v="900"/>
    <n v="9140"/>
    <x v="4"/>
    <x v="13"/>
    <x v="37"/>
    <s v="Transfers Out"/>
    <s v="Transfers Out"/>
    <s v="521-900-9140"/>
    <s v="General Revenues"/>
    <s v="Transfers"/>
    <s v="General Business"/>
    <s v="Transfer to Sewer Fund"/>
    <n v="0"/>
    <n v="0"/>
    <n v="0"/>
    <n v="0"/>
    <n v="0"/>
    <n v="0"/>
    <n v="0"/>
    <n v="0"/>
    <n v="0"/>
    <n v="0"/>
    <n v="0"/>
    <n v="0"/>
    <n v="0"/>
    <n v="0"/>
    <m/>
  </r>
  <r>
    <x v="855"/>
    <n v="521"/>
    <n v="900"/>
    <n v="9892"/>
    <x v="4"/>
    <x v="13"/>
    <x v="37"/>
    <s v="Reserves &amp; Ending Balances"/>
    <s v="Reserves"/>
    <s v="521-900-9892"/>
    <s v="Business-type Activities"/>
    <s v="Sewer"/>
    <s v="None"/>
    <s v="Reserved for Sewer Bond Pymt"/>
    <n v="0"/>
    <n v="0"/>
    <n v="0"/>
    <n v="15756"/>
    <n v="15756"/>
    <n v="15756"/>
    <n v="0"/>
    <n v="0"/>
    <n v="0"/>
    <n v="0"/>
    <n v="0"/>
    <n v="15756"/>
    <n v="15756"/>
    <n v="15756"/>
    <m/>
  </r>
  <r>
    <x v="856"/>
    <n v="521"/>
    <n v="900"/>
    <n v="9899"/>
    <x v="4"/>
    <x v="13"/>
    <x v="37"/>
    <s v="Reserves &amp; Ending Balances"/>
    <s v="Ending Balance"/>
    <s v="521-900-9899"/>
    <s v="Governmental Activities"/>
    <s v="None"/>
    <s v="None"/>
    <s v="Unappropriated Ending Balance"/>
    <n v="6670"/>
    <n v="8246"/>
    <n v="9827"/>
    <n v="0"/>
    <n v="0"/>
    <n v="0"/>
    <n v="0"/>
    <n v="0"/>
    <n v="15754"/>
    <n v="0"/>
    <n v="-15754"/>
    <n v="0"/>
    <n v="0"/>
    <n v="0"/>
    <m/>
  </r>
  <r>
    <x v="857"/>
    <n v="550"/>
    <n v="1110"/>
    <m/>
    <x v="0"/>
    <x v="14"/>
    <x v="0"/>
    <s v="Current Assets"/>
    <s v="Cash"/>
    <s v="550-1110"/>
    <s v="Governmental Activities"/>
    <s v="General Government"/>
    <s v="None"/>
    <s v="ALLOCATED CASH"/>
    <n v="43614"/>
    <n v="174"/>
    <n v="22181"/>
    <n v="0"/>
    <n v="0"/>
    <n v="0"/>
    <n v="0"/>
    <n v="0"/>
    <n v="0"/>
    <n v="0"/>
    <n v="0"/>
    <n v="0"/>
    <n v="0"/>
    <n v="0"/>
    <m/>
  </r>
  <r>
    <x v="858"/>
    <n v="550"/>
    <n v="1510"/>
    <m/>
    <x v="0"/>
    <x v="14"/>
    <x v="2"/>
    <s v="Current Assets"/>
    <s v="Accounts Receivable"/>
    <s v="550-1510"/>
    <s v="Governmental Activities"/>
    <s v="General Government"/>
    <s v="None"/>
    <s v="Accounts Receivable"/>
    <n v="0"/>
    <n v="0"/>
    <n v="0"/>
    <n v="0"/>
    <n v="0"/>
    <n v="0"/>
    <n v="0"/>
    <n v="0"/>
    <n v="0"/>
    <n v="0"/>
    <n v="0"/>
    <n v="0"/>
    <n v="0"/>
    <n v="0"/>
    <m/>
  </r>
  <r>
    <x v="859"/>
    <n v="550"/>
    <n v="2125"/>
    <m/>
    <x v="1"/>
    <x v="14"/>
    <x v="6"/>
    <s v="Current Liabilities"/>
    <s v="Accounts Payable"/>
    <s v="550-2125"/>
    <s v="Governmental Activities"/>
    <s v="General Government"/>
    <s v="None"/>
    <s v="Accounts Payable"/>
    <n v="0"/>
    <n v="0"/>
    <n v="0"/>
    <n v="0"/>
    <n v="0"/>
    <n v="0"/>
    <n v="0"/>
    <n v="0"/>
    <n v="0"/>
    <n v="0"/>
    <n v="0"/>
    <n v="0"/>
    <n v="0"/>
    <n v="0"/>
    <m/>
  </r>
  <r>
    <x v="860"/>
    <n v="550"/>
    <n v="3100"/>
    <m/>
    <x v="2"/>
    <x v="14"/>
    <x v="10"/>
    <s v="Beginning Balance"/>
    <s v="Beginning Balance"/>
    <s v="550-3100"/>
    <s v="Governmental Activities"/>
    <s v="General Government"/>
    <s v="None"/>
    <s v="Beginning Fund Balance"/>
    <n v="17195"/>
    <n v="43614"/>
    <n v="174"/>
    <n v="0"/>
    <n v="0"/>
    <n v="0"/>
    <n v="22181"/>
    <n v="22181"/>
    <n v="22181"/>
    <n v="0"/>
    <n v="-22181"/>
    <n v="0"/>
    <n v="1"/>
    <n v="1"/>
    <m/>
  </r>
  <r>
    <x v="861"/>
    <n v="550"/>
    <n v="315"/>
    <n v="4125"/>
    <x v="3"/>
    <x v="14"/>
    <x v="12"/>
    <s v="Revenue"/>
    <s v="Investment Revenue"/>
    <s v="550-315-4125"/>
    <s v="General Revenues"/>
    <s v="Investment Earnings"/>
    <s v="General Government"/>
    <s v="Interest Earned"/>
    <n v="0"/>
    <n v="2"/>
    <n v="7"/>
    <n v="0"/>
    <n v="0"/>
    <n v="0"/>
    <n v="0"/>
    <n v="0"/>
    <n v="0"/>
    <n v="0"/>
    <n v="0"/>
    <n v="0"/>
    <n v="0"/>
    <n v="0"/>
    <m/>
  </r>
  <r>
    <x v="862"/>
    <n v="550"/>
    <n v="3250"/>
    <m/>
    <x v="2"/>
    <x v="14"/>
    <x v="14"/>
    <s v="Current Year Change"/>
    <s v="Current Year Change"/>
    <s v="550-3250"/>
    <s v="Governmental Activities"/>
    <s v="General Government"/>
    <s v="None"/>
    <s v="Current Year Change in Fund Ba"/>
    <n v="0"/>
    <n v="0"/>
    <n v="0"/>
    <n v="0"/>
    <n v="0"/>
    <n v="0"/>
    <n v="0"/>
    <n v="0"/>
    <n v="0"/>
    <n v="0"/>
    <n v="0"/>
    <n v="0"/>
    <n v="0"/>
    <n v="0"/>
    <m/>
  </r>
  <r>
    <x v="863"/>
    <n v="550"/>
    <n v="3300"/>
    <m/>
    <x v="2"/>
    <x v="14"/>
    <x v="16"/>
    <s v="Ending Balance"/>
    <s v="Ending Balance"/>
    <s v="550-3300"/>
    <s v="Governmental Activities"/>
    <s v="General Government"/>
    <s v="None"/>
    <s v="Ending Fund Balance"/>
    <n v="0"/>
    <n v="0"/>
    <n v="0"/>
    <n v="0"/>
    <n v="0"/>
    <n v="0"/>
    <n v="0"/>
    <n v="0"/>
    <n v="0"/>
    <n v="0"/>
    <n v="0"/>
    <n v="0"/>
    <n v="0"/>
    <n v="0"/>
    <m/>
  </r>
  <r>
    <x v="864"/>
    <n v="550"/>
    <n v="370"/>
    <n v="4849"/>
    <x v="3"/>
    <x v="14"/>
    <x v="24"/>
    <s v="Revenue"/>
    <s v="Other Revenue"/>
    <s v="550-370-4849"/>
    <s v="General Revenues"/>
    <s v="Gain (Loss) Assets"/>
    <s v="General Government"/>
    <s v="Capital Asset Disposal"/>
    <n v="16419"/>
    <n v="0"/>
    <n v="0"/>
    <n v="0"/>
    <n v="0"/>
    <n v="0"/>
    <n v="0"/>
    <n v="0"/>
    <n v="0"/>
    <n v="0"/>
    <n v="0"/>
    <n v="0"/>
    <n v="0"/>
    <n v="0"/>
    <m/>
  </r>
  <r>
    <x v="865"/>
    <n v="550"/>
    <n v="390"/>
    <n v="4910"/>
    <x v="3"/>
    <x v="14"/>
    <x v="27"/>
    <s v="Revenue"/>
    <s v="Transfers In"/>
    <s v="550-390-4910"/>
    <s v="General Revenues"/>
    <s v="Transfers"/>
    <s v="General Government"/>
    <s v="Transfer from General Fund"/>
    <n v="2000"/>
    <n v="2000"/>
    <n v="6000"/>
    <n v="0"/>
    <n v="0"/>
    <n v="0"/>
    <n v="0"/>
    <n v="0"/>
    <n v="0"/>
    <n v="0"/>
    <n v="0"/>
    <n v="0"/>
    <n v="0"/>
    <n v="0"/>
    <m/>
  </r>
  <r>
    <x v="866"/>
    <n v="550"/>
    <n v="390"/>
    <n v="4912"/>
    <x v="3"/>
    <x v="14"/>
    <x v="27"/>
    <s v="Revenue"/>
    <s v="Transfers In"/>
    <s v="550-390-4912"/>
    <s v="General Revenues"/>
    <s v="Transfers"/>
    <s v="General Government"/>
    <s v="Transfer from Street Fund"/>
    <n v="4000"/>
    <n v="4000"/>
    <n v="4000"/>
    <n v="0"/>
    <n v="0"/>
    <n v="0"/>
    <n v="0"/>
    <n v="0"/>
    <n v="0"/>
    <n v="0"/>
    <n v="0"/>
    <n v="0"/>
    <n v="0"/>
    <n v="0"/>
    <m/>
  </r>
  <r>
    <x v="867"/>
    <n v="550"/>
    <n v="390"/>
    <n v="4930"/>
    <x v="3"/>
    <x v="14"/>
    <x v="27"/>
    <s v="Revenue"/>
    <s v="Transfers In"/>
    <s v="550-390-4930"/>
    <s v="General Revenues"/>
    <s v="Transfers"/>
    <s v="General Government"/>
    <s v="Transfer from Water Fund"/>
    <n v="2000"/>
    <n v="2000"/>
    <n v="6000"/>
    <n v="0"/>
    <n v="0"/>
    <n v="0"/>
    <n v="0"/>
    <n v="0"/>
    <n v="0"/>
    <n v="0"/>
    <n v="0"/>
    <n v="0"/>
    <n v="0"/>
    <n v="0"/>
    <m/>
  </r>
  <r>
    <x v="868"/>
    <n v="550"/>
    <n v="390"/>
    <n v="4940"/>
    <x v="3"/>
    <x v="14"/>
    <x v="27"/>
    <s v="Revenue"/>
    <s v="Transfers In"/>
    <s v="550-390-4940"/>
    <s v="General Revenues"/>
    <s v="Transfers"/>
    <s v="General Government"/>
    <s v="Transfer from Sewer Fund"/>
    <n v="2000"/>
    <n v="2000"/>
    <n v="6000"/>
    <n v="0"/>
    <n v="0"/>
    <n v="0"/>
    <n v="0"/>
    <n v="0"/>
    <n v="0"/>
    <n v="0"/>
    <n v="0"/>
    <n v="0"/>
    <n v="0"/>
    <n v="0"/>
    <m/>
  </r>
  <r>
    <x v="869"/>
    <n v="550"/>
    <n v="700"/>
    <n v="8425"/>
    <x v="4"/>
    <x v="14"/>
    <x v="39"/>
    <s v="Capital Outlay"/>
    <s v="Vehicles &amp; Rolling Stock"/>
    <s v="550-700-8425"/>
    <s v="Governmental Activities"/>
    <s v="General Government"/>
    <s v="None"/>
    <s v="Vehicles &amp; Rolling Stock"/>
    <n v="0"/>
    <n v="53442"/>
    <n v="0"/>
    <n v="0"/>
    <n v="0"/>
    <n v="0"/>
    <n v="0"/>
    <n v="0"/>
    <n v="0"/>
    <n v="0"/>
    <n v="0"/>
    <n v="0"/>
    <n v="0"/>
    <n v="0"/>
    <m/>
  </r>
  <r>
    <x v="870"/>
    <n v="550"/>
    <n v="900"/>
    <n v="9110"/>
    <x v="4"/>
    <x v="14"/>
    <x v="37"/>
    <s v="Transfers Out"/>
    <s v="Transfers Out"/>
    <s v="550-900-9110"/>
    <s v="General Revenues"/>
    <s v="Transfers"/>
    <s v="General Government"/>
    <s v="Transfer to General Fund"/>
    <n v="0"/>
    <n v="0"/>
    <n v="0"/>
    <n v="6051"/>
    <n v="6051"/>
    <n v="6051"/>
    <n v="6049"/>
    <n v="6049"/>
    <n v="6049"/>
    <n v="6456"/>
    <n v="407"/>
    <n v="0"/>
    <n v="0"/>
    <n v="0"/>
    <m/>
  </r>
  <r>
    <x v="871"/>
    <n v="550"/>
    <n v="900"/>
    <n v="9112"/>
    <x v="4"/>
    <x v="14"/>
    <x v="37"/>
    <s v="Transfers Out"/>
    <s v="Transfers Out"/>
    <s v="550-900-9112"/>
    <s v="General Revenues"/>
    <s v="Transfers"/>
    <s v="General Business"/>
    <s v="Transfer to Street Fund"/>
    <n v="0"/>
    <n v="0"/>
    <n v="0"/>
    <n v="4033"/>
    <n v="4033"/>
    <n v="4033"/>
    <n v="4033"/>
    <n v="4033"/>
    <n v="4033"/>
    <n v="4305"/>
    <n v="272"/>
    <n v="0"/>
    <n v="0"/>
    <n v="0"/>
    <m/>
  </r>
  <r>
    <x v="872"/>
    <n v="550"/>
    <n v="900"/>
    <n v="9130"/>
    <x v="4"/>
    <x v="14"/>
    <x v="37"/>
    <s v="Transfers Out"/>
    <s v="Transfers Out"/>
    <s v="550-900-9130"/>
    <s v="General Revenues"/>
    <s v="Transfers"/>
    <s v="General Government"/>
    <s v="Transfer to Water Fund"/>
    <n v="0"/>
    <n v="0"/>
    <n v="0"/>
    <n v="6051"/>
    <n v="6051"/>
    <n v="6051"/>
    <n v="6049"/>
    <n v="6049"/>
    <n v="6049"/>
    <n v="6456"/>
    <n v="407"/>
    <n v="0"/>
    <n v="0"/>
    <n v="0"/>
    <m/>
  </r>
  <r>
    <x v="873"/>
    <n v="550"/>
    <n v="900"/>
    <n v="9140"/>
    <x v="4"/>
    <x v="14"/>
    <x v="37"/>
    <s v="Transfers Out"/>
    <s v="Transfers Out"/>
    <s v="550-900-9140"/>
    <s v="General Revenues"/>
    <s v="Transfers"/>
    <s v="General Government"/>
    <s v="Transfer to Sewer Fund"/>
    <n v="0"/>
    <n v="0"/>
    <n v="0"/>
    <n v="6051"/>
    <n v="6051"/>
    <n v="6051"/>
    <n v="6049"/>
    <n v="6049"/>
    <n v="6049"/>
    <n v="6456"/>
    <n v="407"/>
    <n v="0"/>
    <n v="0"/>
    <n v="0"/>
    <m/>
  </r>
  <r>
    <x v="874"/>
    <n v="550"/>
    <n v="900"/>
    <n v="9899"/>
    <x v="4"/>
    <x v="14"/>
    <x v="37"/>
    <s v="Reserves &amp; Ending Balances"/>
    <s v="Ending Balance"/>
    <s v="550-900-9899"/>
    <s v="Governmental Activities"/>
    <s v="None"/>
    <s v="None"/>
    <s v="Unappropriated Ending Balance"/>
    <n v="43614"/>
    <n v="174"/>
    <n v="22181"/>
    <n v="0"/>
    <n v="0"/>
    <n v="0"/>
    <n v="0"/>
    <n v="0"/>
    <n v="1"/>
    <n v="0"/>
    <n v="-1"/>
    <n v="0"/>
    <n v="1"/>
    <n v="1"/>
    <m/>
  </r>
  <r>
    <x v="875"/>
    <n v="555"/>
    <n v="1110"/>
    <m/>
    <x v="0"/>
    <x v="15"/>
    <x v="0"/>
    <s v="Current Assets"/>
    <s v="Cash"/>
    <s v="555-1110"/>
    <s v="Governmental Activities"/>
    <s v="General Government"/>
    <s v="None"/>
    <s v="ALLOCATED CASH"/>
    <n v="24162"/>
    <n v="11419"/>
    <n v="0"/>
    <n v="0"/>
    <n v="0"/>
    <n v="0"/>
    <n v="0"/>
    <n v="0"/>
    <n v="0"/>
    <n v="0"/>
    <n v="0"/>
    <n v="0"/>
    <n v="0"/>
    <n v="0"/>
    <m/>
  </r>
  <r>
    <x v="876"/>
    <n v="555"/>
    <n v="1115"/>
    <m/>
    <x v="0"/>
    <x v="15"/>
    <x v="0"/>
    <s v="Current Assets"/>
    <s v="Cash"/>
    <s v="555-1115"/>
    <s v="Governmental Activities"/>
    <s v="General Government"/>
    <s v="None"/>
    <s v="Cash in Bank - LGIP"/>
    <n v="4306"/>
    <n v="1420"/>
    <n v="0"/>
    <n v="0"/>
    <n v="0"/>
    <n v="0"/>
    <n v="0"/>
    <n v="0"/>
    <n v="0"/>
    <n v="0"/>
    <n v="0"/>
    <n v="0"/>
    <n v="0"/>
    <n v="0"/>
    <m/>
  </r>
  <r>
    <x v="877"/>
    <n v="555"/>
    <n v="1510"/>
    <m/>
    <x v="0"/>
    <x v="15"/>
    <x v="2"/>
    <s v="Current Assets"/>
    <s v="Accounts Receivable"/>
    <s v="555-1510"/>
    <s v="Governmental Activities"/>
    <s v="General Government"/>
    <s v="None"/>
    <s v="Accounts Receivable"/>
    <n v="0"/>
    <n v="0"/>
    <n v="0"/>
    <n v="0"/>
    <n v="0"/>
    <n v="0"/>
    <n v="0"/>
    <n v="0"/>
    <n v="0"/>
    <n v="0"/>
    <n v="0"/>
    <n v="0"/>
    <n v="0"/>
    <n v="0"/>
    <m/>
  </r>
  <r>
    <x v="878"/>
    <n v="555"/>
    <n v="2125"/>
    <m/>
    <x v="1"/>
    <x v="15"/>
    <x v="6"/>
    <s v="Current Liabilities"/>
    <s v="Accounts Payable"/>
    <s v="555-2125"/>
    <s v="Governmental Activities"/>
    <s v="General Government"/>
    <s v="None"/>
    <s v="Accounts Payable"/>
    <n v="0"/>
    <n v="0"/>
    <n v="0"/>
    <n v="0"/>
    <n v="0"/>
    <n v="0"/>
    <n v="0"/>
    <n v="0"/>
    <n v="0"/>
    <n v="0"/>
    <n v="0"/>
    <n v="0"/>
    <n v="0"/>
    <n v="0"/>
    <m/>
  </r>
  <r>
    <x v="879"/>
    <n v="555"/>
    <n v="3100"/>
    <m/>
    <x v="2"/>
    <x v="15"/>
    <x v="10"/>
    <s v="Beginning Balance"/>
    <s v="Beginning Balance"/>
    <s v="555-3100"/>
    <s v="Governmental Activities"/>
    <s v="General Government"/>
    <s v="None"/>
    <s v="Beginning Fund Balance"/>
    <n v="51854"/>
    <n v="28469"/>
    <n v="12839"/>
    <n v="0"/>
    <n v="0"/>
    <n v="0"/>
    <n v="0"/>
    <n v="0"/>
    <n v="0"/>
    <n v="0"/>
    <n v="0"/>
    <n v="0"/>
    <n v="0"/>
    <n v="0"/>
    <m/>
  </r>
  <r>
    <x v="880"/>
    <n v="555"/>
    <n v="315"/>
    <n v="4125"/>
    <x v="3"/>
    <x v="15"/>
    <x v="12"/>
    <s v="Revenue"/>
    <s v="Investment Revenue"/>
    <s v="555-315-4125"/>
    <s v="General Revenues"/>
    <s v="Investment Earnings"/>
    <s v="General Government"/>
    <s v="Interest Earned"/>
    <n v="75"/>
    <n v="115"/>
    <n v="19"/>
    <n v="0"/>
    <n v="0"/>
    <n v="0"/>
    <n v="0"/>
    <n v="0"/>
    <n v="0"/>
    <n v="0"/>
    <n v="0"/>
    <n v="0"/>
    <n v="0"/>
    <n v="0"/>
    <m/>
  </r>
  <r>
    <x v="881"/>
    <n v="555"/>
    <n v="3250"/>
    <m/>
    <x v="2"/>
    <x v="15"/>
    <x v="14"/>
    <s v="Current Year Change"/>
    <s v="Current Year Change"/>
    <s v="555-3250"/>
    <s v="Governmental Activities"/>
    <s v="General Government"/>
    <s v="None"/>
    <s v="Current Year Change in Fund Ba"/>
    <n v="0"/>
    <n v="0"/>
    <n v="0"/>
    <n v="0"/>
    <n v="0"/>
    <n v="0"/>
    <n v="0"/>
    <n v="0"/>
    <n v="0"/>
    <n v="0"/>
    <n v="0"/>
    <n v="0"/>
    <n v="0"/>
    <n v="0"/>
    <m/>
  </r>
  <r>
    <x v="882"/>
    <n v="555"/>
    <n v="3300"/>
    <m/>
    <x v="2"/>
    <x v="15"/>
    <x v="16"/>
    <s v="Ending Balance"/>
    <s v="Ending Balance"/>
    <s v="555-3300"/>
    <s v="Governmental Activities"/>
    <s v="General Government"/>
    <s v="None"/>
    <s v="Ending Fund Balance"/>
    <n v="0"/>
    <n v="0"/>
    <n v="0"/>
    <n v="0"/>
    <n v="0"/>
    <n v="0"/>
    <n v="0"/>
    <n v="0"/>
    <n v="0"/>
    <n v="0"/>
    <n v="0"/>
    <n v="0"/>
    <n v="0"/>
    <n v="0"/>
    <m/>
  </r>
  <r>
    <x v="883"/>
    <n v="555"/>
    <n v="390"/>
    <n v="4917"/>
    <x v="3"/>
    <x v="15"/>
    <x v="27"/>
    <s v="Revenue"/>
    <s v="Transfers In"/>
    <s v="555-390-4917"/>
    <s v="General Revenues"/>
    <s v="Transfers"/>
    <s v="General Government"/>
    <s v="Transfer from SDC Fund"/>
    <n v="0"/>
    <n v="0"/>
    <n v="0"/>
    <n v="0"/>
    <n v="0"/>
    <n v="0"/>
    <n v="0"/>
    <n v="0"/>
    <n v="0"/>
    <n v="0"/>
    <n v="0"/>
    <n v="0"/>
    <n v="0"/>
    <n v="0"/>
    <m/>
  </r>
  <r>
    <x v="884"/>
    <n v="555"/>
    <n v="900"/>
    <n v="9130"/>
    <x v="4"/>
    <x v="15"/>
    <x v="37"/>
    <s v="Transfers Out"/>
    <s v="Transfers Out"/>
    <s v="555-900-9130"/>
    <s v="General Revenues"/>
    <s v="Transfers"/>
    <s v="General Government"/>
    <s v="Transfer to Water Fund"/>
    <n v="7715"/>
    <n v="0"/>
    <n v="0"/>
    <n v="0"/>
    <n v="0"/>
    <n v="0"/>
    <n v="0"/>
    <n v="0"/>
    <n v="0"/>
    <n v="0"/>
    <n v="0"/>
    <n v="0"/>
    <n v="0"/>
    <n v="0"/>
    <m/>
  </r>
  <r>
    <x v="885"/>
    <n v="555"/>
    <n v="900"/>
    <n v="9140"/>
    <x v="4"/>
    <x v="15"/>
    <x v="37"/>
    <s v="Transfers Out"/>
    <s v="Transfers Out"/>
    <s v="555-900-9140"/>
    <s v="General Revenues"/>
    <s v="Transfers"/>
    <s v="General Government"/>
    <s v="Transfer to Sewer Fund"/>
    <n v="15745"/>
    <n v="15745"/>
    <n v="12858"/>
    <n v="0"/>
    <n v="0"/>
    <n v="0"/>
    <n v="0"/>
    <n v="0"/>
    <n v="0"/>
    <n v="0"/>
    <n v="0"/>
    <n v="0"/>
    <n v="0"/>
    <n v="0"/>
    <m/>
  </r>
  <r>
    <x v="886"/>
    <n v="555"/>
    <n v="900"/>
    <n v="9893"/>
    <x v="4"/>
    <x v="15"/>
    <x v="37"/>
    <s v="Reserves &amp; Ending Balances"/>
    <s v="Reserves"/>
    <s v="555-900-9893"/>
    <s v="Governmental Activities"/>
    <s v="General Government"/>
    <s v="None"/>
    <s v="Reserved for future use - Wate"/>
    <n v="0"/>
    <n v="0"/>
    <n v="0"/>
    <n v="0"/>
    <n v="0"/>
    <n v="0"/>
    <n v="0"/>
    <n v="0"/>
    <n v="0"/>
    <n v="0"/>
    <n v="0"/>
    <n v="0"/>
    <n v="0"/>
    <n v="0"/>
    <m/>
  </r>
  <r>
    <x v="887"/>
    <n v="555"/>
    <n v="900"/>
    <n v="9897"/>
    <x v="4"/>
    <x v="15"/>
    <x v="37"/>
    <s v="Reserves &amp; Ending Balances"/>
    <s v="Reserves"/>
    <s v="555-900-9897"/>
    <s v="Governmental Activities"/>
    <s v="General Government"/>
    <s v="None"/>
    <s v="Reserved for future use - Sewe"/>
    <n v="0"/>
    <n v="0"/>
    <n v="0"/>
    <n v="0"/>
    <n v="0"/>
    <n v="0"/>
    <n v="0"/>
    <n v="0"/>
    <n v="0"/>
    <n v="0"/>
    <n v="0"/>
    <n v="0"/>
    <n v="0"/>
    <n v="0"/>
    <m/>
  </r>
  <r>
    <x v="888"/>
    <n v="555"/>
    <n v="900"/>
    <n v="9899"/>
    <x v="4"/>
    <x v="15"/>
    <x v="37"/>
    <s v="Reserves &amp; Ending Balances"/>
    <s v="Ending Balance"/>
    <s v="555-900-9899"/>
    <s v="Governmental Activities"/>
    <s v="None"/>
    <s v="None"/>
    <s v="Unappropriated Ending Balance"/>
    <n v="28469"/>
    <n v="12839"/>
    <n v="0"/>
    <n v="0"/>
    <n v="0"/>
    <n v="0"/>
    <n v="0"/>
    <n v="0"/>
    <n v="0"/>
    <n v="0"/>
    <n v="0"/>
    <n v="0"/>
    <n v="0"/>
    <n v="0"/>
    <m/>
  </r>
  <r>
    <x v="889"/>
    <n v="999"/>
    <n v="1110"/>
    <m/>
    <x v="0"/>
    <x v="16"/>
    <x v="0"/>
    <s v="Current Assets"/>
    <s v="Cash"/>
    <s v="999-1110"/>
    <s v="Select Type"/>
    <s v="None"/>
    <s v="None"/>
    <s v="CASH ALLOCATED TO FUNDS"/>
    <n v="1123975"/>
    <n v="1285084"/>
    <n v="1304662"/>
    <n v="0"/>
    <n v="0"/>
    <n v="0"/>
    <n v="1403351"/>
    <n v="1287047"/>
    <n v="0"/>
    <n v="0"/>
    <n v="0"/>
    <n v="1403351"/>
    <n v="1403351"/>
    <n v="1403351"/>
    <m/>
  </r>
  <r>
    <x v="890"/>
    <n v="999"/>
    <n v="1111"/>
    <m/>
    <x v="0"/>
    <x v="16"/>
    <x v="0"/>
    <s v="Current Assets"/>
    <s v="Cash"/>
    <s v="999-1111"/>
    <s v="Select Type"/>
    <s v="None"/>
    <s v="None"/>
    <s v="CASH IN BANK - CHECKING"/>
    <n v="574782"/>
    <n v="363019"/>
    <n v="390669"/>
    <n v="0"/>
    <n v="0"/>
    <n v="0"/>
    <n v="656917"/>
    <n v="559792"/>
    <n v="0"/>
    <n v="0"/>
    <n v="0"/>
    <n v="690177"/>
    <n v="690177"/>
    <n v="690177"/>
    <m/>
  </r>
  <r>
    <x v="891"/>
    <n v="999"/>
    <n v="1112"/>
    <m/>
    <x v="0"/>
    <x v="16"/>
    <x v="0"/>
    <s v="Current Assets"/>
    <s v="Cash"/>
    <s v="999-1112"/>
    <s v="Select Type"/>
    <s v="None"/>
    <s v="None"/>
    <s v="CASH IN BANK - XPRESS DEP"/>
    <n v="0"/>
    <n v="0"/>
    <n v="0"/>
    <n v="0"/>
    <n v="0"/>
    <n v="0"/>
    <n v="812"/>
    <n v="0"/>
    <n v="0"/>
    <n v="0"/>
    <n v="0"/>
    <n v="0"/>
    <n v="0"/>
    <n v="0"/>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4">
  <r>
    <x v="0"/>
    <n v="1110"/>
    <m/>
    <x v="0"/>
    <x v="0"/>
    <x v="0"/>
    <s v="Current Assets"/>
    <x v="0"/>
    <x v="0"/>
    <s v="Governmental Activities"/>
    <s v="None"/>
    <s v="None"/>
    <x v="0"/>
    <n v="118554"/>
    <n v="81436"/>
    <n v="123364"/>
    <n v="0"/>
    <n v="0"/>
    <n v="0"/>
    <n v="242874"/>
    <n v="176730"/>
    <n v="242874"/>
    <n v="0"/>
    <n v="-242874"/>
    <n v="242874"/>
    <n v="242874"/>
  </r>
  <r>
    <x v="0"/>
    <n v="1115"/>
    <m/>
    <x v="0"/>
    <x v="0"/>
    <x v="0"/>
    <s v="Current Assets"/>
    <x v="0"/>
    <x v="1"/>
    <s v="Governmental Activities"/>
    <s v="None"/>
    <s v="None"/>
    <x v="1"/>
    <n v="331054"/>
    <n v="212284"/>
    <n v="148499"/>
    <n v="0"/>
    <n v="0"/>
    <n v="0"/>
    <n v="65322"/>
    <n v="65747"/>
    <n v="65322"/>
    <n v="0"/>
    <n v="-65322"/>
    <n v="65322"/>
    <n v="65322"/>
  </r>
  <r>
    <x v="0"/>
    <n v="1118"/>
    <m/>
    <x v="0"/>
    <x v="0"/>
    <x v="0"/>
    <s v="Current Assets"/>
    <x v="0"/>
    <x v="2"/>
    <s v="Governmental Activities"/>
    <s v="None"/>
    <s v="None"/>
    <x v="2"/>
    <n v="15122"/>
    <n v="14490"/>
    <n v="0"/>
    <n v="0"/>
    <n v="0"/>
    <n v="0"/>
    <n v="0"/>
    <n v="0"/>
    <n v="0"/>
    <n v="0"/>
    <n v="0"/>
    <n v="0"/>
    <n v="0"/>
  </r>
  <r>
    <x v="0"/>
    <n v="1120"/>
    <m/>
    <x v="0"/>
    <x v="0"/>
    <x v="0"/>
    <s v="Current Assets"/>
    <x v="0"/>
    <x v="3"/>
    <s v="Governmental Activities"/>
    <s v="None"/>
    <s v="None"/>
    <x v="3"/>
    <n v="250"/>
    <n v="250"/>
    <n v="250"/>
    <n v="0"/>
    <n v="0"/>
    <n v="0"/>
    <n v="250"/>
    <n v="250"/>
    <n v="250"/>
    <n v="0"/>
    <n v="-250"/>
    <n v="250"/>
    <n v="250"/>
  </r>
  <r>
    <x v="0"/>
    <n v="1250"/>
    <m/>
    <x v="0"/>
    <x v="0"/>
    <x v="1"/>
    <s v="Current Assets"/>
    <x v="1"/>
    <x v="4"/>
    <s v="Governmental Activities"/>
    <s v="None"/>
    <s v="None"/>
    <x v="4"/>
    <n v="0"/>
    <n v="0"/>
    <n v="0"/>
    <n v="0"/>
    <n v="0"/>
    <n v="0"/>
    <n v="0"/>
    <n v="0"/>
    <n v="0"/>
    <n v="0"/>
    <n v="0"/>
    <n v="0"/>
    <n v="0"/>
  </r>
  <r>
    <x v="0"/>
    <n v="1510"/>
    <m/>
    <x v="0"/>
    <x v="0"/>
    <x v="2"/>
    <s v="Current Assets"/>
    <x v="2"/>
    <x v="5"/>
    <s v="Governmental Activities"/>
    <s v="None"/>
    <s v="None"/>
    <x v="5"/>
    <n v="0"/>
    <n v="0"/>
    <n v="0"/>
    <n v="0"/>
    <n v="0"/>
    <n v="0"/>
    <n v="0"/>
    <n v="0"/>
    <n v="0"/>
    <n v="0"/>
    <n v="0"/>
    <n v="0"/>
    <n v="0"/>
  </r>
  <r>
    <x v="0"/>
    <n v="1520"/>
    <m/>
    <x v="0"/>
    <x v="0"/>
    <x v="2"/>
    <s v="Current Assets"/>
    <x v="2"/>
    <x v="6"/>
    <s v="Governmental Activities"/>
    <s v="None"/>
    <s v="None"/>
    <x v="6"/>
    <n v="0"/>
    <n v="0"/>
    <n v="0"/>
    <n v="0"/>
    <n v="0"/>
    <n v="0"/>
    <n v="0"/>
    <n v="0"/>
    <n v="0"/>
    <n v="0"/>
    <n v="0"/>
    <n v="0"/>
    <n v="0"/>
  </r>
  <r>
    <x v="0"/>
    <n v="1620"/>
    <m/>
    <x v="0"/>
    <x v="0"/>
    <x v="3"/>
    <s v="Other Assets"/>
    <x v="3"/>
    <x v="7"/>
    <s v="Governmental Activities"/>
    <s v="None"/>
    <s v="None"/>
    <x v="7"/>
    <n v="0"/>
    <n v="0"/>
    <n v="0"/>
    <n v="0"/>
    <n v="0"/>
    <n v="0"/>
    <n v="0"/>
    <n v="0"/>
    <n v="0"/>
    <n v="0"/>
    <n v="0"/>
    <n v="0"/>
    <n v="0"/>
  </r>
  <r>
    <x v="0"/>
    <n v="1710"/>
    <m/>
    <x v="0"/>
    <x v="0"/>
    <x v="4"/>
    <s v="Other Assets"/>
    <x v="4"/>
    <x v="8"/>
    <s v="Governmental Activities"/>
    <s v="None"/>
    <s v="None"/>
    <x v="8"/>
    <n v="0"/>
    <n v="2595846"/>
    <n v="2595846"/>
    <n v="0"/>
    <n v="0"/>
    <n v="0"/>
    <n v="2595846"/>
    <n v="2595846"/>
    <n v="2595846"/>
    <n v="0"/>
    <n v="-2595846"/>
    <n v="2595846"/>
    <n v="2595846"/>
  </r>
  <r>
    <x v="0"/>
    <n v="1720"/>
    <m/>
    <x v="0"/>
    <x v="0"/>
    <x v="4"/>
    <s v="Other Assets"/>
    <x v="4"/>
    <x v="9"/>
    <s v="Governmental Activities"/>
    <s v="None"/>
    <s v="None"/>
    <x v="9"/>
    <n v="0"/>
    <n v="429325"/>
    <n v="430909"/>
    <n v="0"/>
    <n v="0"/>
    <n v="0"/>
    <n v="430909"/>
    <n v="430909"/>
    <n v="430909"/>
    <n v="0"/>
    <n v="-430909"/>
    <n v="430909"/>
    <n v="430909"/>
  </r>
  <r>
    <x v="0"/>
    <n v="1730"/>
    <m/>
    <x v="0"/>
    <x v="0"/>
    <x v="4"/>
    <s v="Other Assets"/>
    <x v="4"/>
    <x v="10"/>
    <s v="Governmental Activities"/>
    <s v="None"/>
    <s v="None"/>
    <x v="10"/>
    <n v="0"/>
    <n v="18661"/>
    <n v="31362"/>
    <n v="0"/>
    <n v="0"/>
    <n v="0"/>
    <n v="31362"/>
    <n v="31362"/>
    <n v="31362"/>
    <n v="0"/>
    <n v="-31362"/>
    <n v="31362"/>
    <n v="31362"/>
  </r>
  <r>
    <x v="0"/>
    <n v="1740"/>
    <m/>
    <x v="0"/>
    <x v="0"/>
    <x v="4"/>
    <s v="Other Assets"/>
    <x v="4"/>
    <x v="11"/>
    <s v="Governmental Activities"/>
    <s v="None"/>
    <s v="None"/>
    <x v="11"/>
    <n v="0"/>
    <n v="42418"/>
    <n v="40848"/>
    <n v="0"/>
    <n v="0"/>
    <n v="0"/>
    <n v="40848"/>
    <n v="40848"/>
    <n v="40848"/>
    <n v="0"/>
    <n v="-40848"/>
    <n v="40848"/>
    <n v="40848"/>
  </r>
  <r>
    <x v="0"/>
    <n v="1750"/>
    <m/>
    <x v="0"/>
    <x v="0"/>
    <x v="4"/>
    <s v="Other Assets"/>
    <x v="4"/>
    <x v="12"/>
    <s v="Governmental Activities"/>
    <s v="None"/>
    <s v="None"/>
    <x v="12"/>
    <n v="0"/>
    <n v="32763"/>
    <n v="32763"/>
    <n v="0"/>
    <n v="0"/>
    <n v="0"/>
    <n v="32763"/>
    <n v="32763"/>
    <n v="32763"/>
    <n v="0"/>
    <n v="-32763"/>
    <n v="32763"/>
    <n v="32763"/>
  </r>
  <r>
    <x v="0"/>
    <n v="1795"/>
    <m/>
    <x v="0"/>
    <x v="0"/>
    <x v="4"/>
    <s v="Other Assets"/>
    <x v="4"/>
    <x v="13"/>
    <s v="Governmental Activities"/>
    <s v="None"/>
    <s v="None"/>
    <x v="13"/>
    <n v="0"/>
    <n v="0"/>
    <n v="13901"/>
    <n v="0"/>
    <n v="0"/>
    <n v="0"/>
    <n v="13901"/>
    <n v="13901"/>
    <n v="13901"/>
    <n v="0"/>
    <n v="-13901"/>
    <n v="13901"/>
    <n v="13901"/>
  </r>
  <r>
    <x v="0"/>
    <n v="1820"/>
    <m/>
    <x v="0"/>
    <x v="0"/>
    <x v="5"/>
    <s v="Other Assets"/>
    <x v="5"/>
    <x v="14"/>
    <s v="Governmental Activities"/>
    <s v="None"/>
    <s v="None"/>
    <x v="14"/>
    <n v="0"/>
    <n v="148803"/>
    <n v="168676"/>
    <n v="0"/>
    <n v="0"/>
    <n v="0"/>
    <n v="168676"/>
    <n v="168676"/>
    <n v="168676"/>
    <n v="0"/>
    <n v="-168676"/>
    <n v="168676"/>
    <n v="168676"/>
  </r>
  <r>
    <x v="0"/>
    <n v="1830"/>
    <m/>
    <x v="0"/>
    <x v="0"/>
    <x v="5"/>
    <s v="Other Assets"/>
    <x v="5"/>
    <x v="15"/>
    <s v="Governmental Activities"/>
    <s v="None"/>
    <s v="None"/>
    <x v="15"/>
    <n v="0"/>
    <n v="5761"/>
    <n v="7754"/>
    <n v="0"/>
    <n v="0"/>
    <n v="0"/>
    <n v="7754"/>
    <n v="7754"/>
    <n v="7754"/>
    <n v="0"/>
    <n v="-7754"/>
    <n v="7754"/>
    <n v="7754"/>
  </r>
  <r>
    <x v="0"/>
    <n v="1840"/>
    <m/>
    <x v="0"/>
    <x v="0"/>
    <x v="5"/>
    <s v="Other Assets"/>
    <x v="5"/>
    <x v="16"/>
    <s v="Governmental Activities"/>
    <s v="None"/>
    <s v="None"/>
    <x v="16"/>
    <n v="0"/>
    <n v="7324"/>
    <n v="9831"/>
    <n v="0"/>
    <n v="0"/>
    <n v="0"/>
    <n v="9831"/>
    <n v="9831"/>
    <n v="9831"/>
    <n v="0"/>
    <n v="-9831"/>
    <n v="9831"/>
    <n v="9831"/>
  </r>
  <r>
    <x v="0"/>
    <n v="1850"/>
    <m/>
    <x v="0"/>
    <x v="0"/>
    <x v="5"/>
    <s v="Other Assets"/>
    <x v="5"/>
    <x v="17"/>
    <s v="Governmental Activities"/>
    <s v="None"/>
    <s v="None"/>
    <x v="17"/>
    <n v="0"/>
    <n v="13038"/>
    <n v="14254"/>
    <n v="0"/>
    <n v="0"/>
    <n v="0"/>
    <n v="14254"/>
    <n v="14254"/>
    <n v="14254"/>
    <n v="0"/>
    <n v="-14254"/>
    <n v="14254"/>
    <n v="14254"/>
  </r>
  <r>
    <x v="0"/>
    <n v="1950"/>
    <m/>
    <x v="0"/>
    <x v="0"/>
    <x v="1"/>
    <s v="Other Assets"/>
    <x v="1"/>
    <x v="18"/>
    <s v="Governmental Activities"/>
    <s v="None"/>
    <s v="None"/>
    <x v="18"/>
    <n v="0"/>
    <n v="0"/>
    <n v="0"/>
    <n v="0"/>
    <n v="0"/>
    <n v="0"/>
    <n v="0"/>
    <n v="0"/>
    <n v="0"/>
    <n v="0"/>
    <n v="0"/>
    <n v="0"/>
    <n v="0"/>
  </r>
  <r>
    <x v="0"/>
    <n v="2125"/>
    <m/>
    <x v="1"/>
    <x v="0"/>
    <x v="6"/>
    <s v="Current Liabilities"/>
    <x v="6"/>
    <x v="19"/>
    <s v="Governmental Activities"/>
    <s v="General Government"/>
    <s v="None"/>
    <x v="19"/>
    <n v="0"/>
    <n v="0"/>
    <n v="0"/>
    <n v="0"/>
    <n v="0"/>
    <n v="0"/>
    <n v="0"/>
    <n v="0"/>
    <n v="0"/>
    <n v="0"/>
    <n v="0"/>
    <n v="0"/>
    <n v="0"/>
  </r>
  <r>
    <x v="0"/>
    <n v="2205"/>
    <m/>
    <x v="1"/>
    <x v="0"/>
    <x v="7"/>
    <s v="Current Liabilities"/>
    <x v="7"/>
    <x v="20"/>
    <s v="Governmental Activities"/>
    <s v="None"/>
    <s v="None"/>
    <x v="20"/>
    <n v="0"/>
    <n v="0"/>
    <n v="0"/>
    <n v="0"/>
    <n v="0"/>
    <n v="0"/>
    <n v="2153"/>
    <n v="2218"/>
    <n v="2153"/>
    <n v="0"/>
    <n v="-2153"/>
    <n v="2055"/>
    <n v="2055"/>
  </r>
  <r>
    <x v="0"/>
    <n v="2210"/>
    <m/>
    <x v="1"/>
    <x v="0"/>
    <x v="7"/>
    <s v="Current Liabilities"/>
    <x v="7"/>
    <x v="21"/>
    <s v="Governmental Activities"/>
    <s v="None"/>
    <s v="None"/>
    <x v="21"/>
    <n v="0"/>
    <n v="0"/>
    <n v="0"/>
    <n v="0"/>
    <n v="0"/>
    <n v="0"/>
    <n v="946"/>
    <n v="967"/>
    <n v="946"/>
    <n v="0"/>
    <n v="-946"/>
    <n v="929"/>
    <n v="929"/>
  </r>
  <r>
    <x v="0"/>
    <n v="2245"/>
    <m/>
    <x v="1"/>
    <x v="0"/>
    <x v="7"/>
    <s v="Current Liabilities"/>
    <x v="7"/>
    <x v="22"/>
    <s v="Governmental Activities"/>
    <s v="None"/>
    <s v="None"/>
    <x v="22"/>
    <n v="0"/>
    <n v="0"/>
    <n v="0"/>
    <n v="0"/>
    <n v="0"/>
    <n v="0"/>
    <n v="802"/>
    <n v="802"/>
    <n v="802"/>
    <n v="0"/>
    <n v="-802"/>
    <n v="802"/>
    <n v="802"/>
  </r>
  <r>
    <x v="0"/>
    <n v="2250"/>
    <m/>
    <x v="1"/>
    <x v="0"/>
    <x v="7"/>
    <s v="Current Liabilities"/>
    <x v="7"/>
    <x v="23"/>
    <s v="Governmental Activities"/>
    <s v="None"/>
    <s v="None"/>
    <x v="23"/>
    <n v="0"/>
    <n v="0"/>
    <n v="0"/>
    <n v="0"/>
    <n v="0"/>
    <n v="0"/>
    <n v="367"/>
    <n v="387"/>
    <n v="367"/>
    <n v="0"/>
    <n v="-367"/>
    <n v="341"/>
    <n v="341"/>
  </r>
  <r>
    <x v="0"/>
    <n v="2255"/>
    <m/>
    <x v="1"/>
    <x v="0"/>
    <x v="7"/>
    <s v="Current Liabilities"/>
    <x v="7"/>
    <x v="24"/>
    <s v="Governmental Activities"/>
    <s v="None"/>
    <s v="None"/>
    <x v="24"/>
    <n v="0"/>
    <n v="0"/>
    <n v="0"/>
    <n v="0"/>
    <n v="0"/>
    <n v="0"/>
    <n v="30"/>
    <n v="30"/>
    <n v="30"/>
    <n v="0"/>
    <n v="-30"/>
    <n v="30"/>
    <n v="30"/>
  </r>
  <r>
    <x v="0"/>
    <n v="2510"/>
    <m/>
    <x v="1"/>
    <x v="0"/>
    <x v="8"/>
    <s v="Current Liabilities"/>
    <x v="8"/>
    <x v="25"/>
    <s v="Governmental Activities"/>
    <s v="None"/>
    <s v="None"/>
    <x v="25"/>
    <n v="0"/>
    <n v="247"/>
    <n v="0"/>
    <n v="0"/>
    <n v="0"/>
    <n v="0"/>
    <n v="0"/>
    <n v="0"/>
    <n v="0"/>
    <n v="0"/>
    <n v="0"/>
    <n v="0"/>
    <n v="0"/>
  </r>
  <r>
    <x v="0"/>
    <n v="2515"/>
    <m/>
    <x v="1"/>
    <x v="0"/>
    <x v="8"/>
    <s v="Current Liabilities"/>
    <x v="8"/>
    <x v="26"/>
    <s v="Governmental Activities"/>
    <s v="None"/>
    <s v="None"/>
    <x v="26"/>
    <n v="2077"/>
    <n v="10510"/>
    <n v="0"/>
    <n v="0"/>
    <n v="0"/>
    <n v="0"/>
    <n v="1468"/>
    <n v="2203"/>
    <n v="1468"/>
    <n v="0"/>
    <n v="-1468"/>
    <n v="1468"/>
    <n v="1468"/>
  </r>
  <r>
    <x v="0"/>
    <n v="2525"/>
    <m/>
    <x v="1"/>
    <x v="0"/>
    <x v="8"/>
    <s v="Current Liabilities"/>
    <x v="8"/>
    <x v="27"/>
    <s v="Governmental Activities"/>
    <s v="None"/>
    <s v="None"/>
    <x v="27"/>
    <n v="400"/>
    <n v="200"/>
    <n v="0"/>
    <n v="0"/>
    <n v="0"/>
    <n v="0"/>
    <n v="0"/>
    <n v="100"/>
    <n v="0"/>
    <n v="0"/>
    <n v="0"/>
    <n v="0"/>
    <n v="0"/>
  </r>
  <r>
    <x v="0"/>
    <n v="2725"/>
    <m/>
    <x v="1"/>
    <x v="0"/>
    <x v="8"/>
    <s v="Current Liabilities"/>
    <x v="8"/>
    <x v="28"/>
    <s v="Governmental Activities"/>
    <s v="None"/>
    <s v="None"/>
    <x v="28"/>
    <n v="0"/>
    <n v="0"/>
    <n v="17845"/>
    <n v="0"/>
    <n v="0"/>
    <n v="0"/>
    <n v="0"/>
    <n v="0"/>
    <n v="0"/>
    <n v="0"/>
    <n v="0"/>
    <n v="0"/>
    <n v="0"/>
  </r>
  <r>
    <x v="0"/>
    <n v="2750"/>
    <m/>
    <x v="1"/>
    <x v="0"/>
    <x v="9"/>
    <s v="Other Liabilities"/>
    <x v="9"/>
    <x v="29"/>
    <s v="Governmental Activities"/>
    <s v="None"/>
    <s v="None"/>
    <x v="29"/>
    <n v="0"/>
    <n v="0"/>
    <n v="495059"/>
    <n v="0"/>
    <n v="0"/>
    <n v="0"/>
    <n v="820882"/>
    <n v="803037"/>
    <n v="820882"/>
    <n v="0"/>
    <n v="-820882"/>
    <n v="820882"/>
    <n v="820882"/>
  </r>
  <r>
    <x v="0"/>
    <n v="2950"/>
    <m/>
    <x v="1"/>
    <x v="0"/>
    <x v="9"/>
    <s v="Other Liabilities"/>
    <x v="9"/>
    <x v="30"/>
    <s v="Governmental Activities"/>
    <s v="None"/>
    <s v="None"/>
    <x v="30"/>
    <n v="0"/>
    <n v="0"/>
    <n v="0"/>
    <n v="0"/>
    <n v="0"/>
    <n v="0"/>
    <n v="0"/>
    <n v="0"/>
    <n v="0"/>
    <n v="0"/>
    <n v="0"/>
    <n v="0"/>
    <n v="0"/>
  </r>
  <r>
    <x v="0"/>
    <n v="3100"/>
    <m/>
    <x v="2"/>
    <x v="0"/>
    <x v="10"/>
    <s v="Beginning Balance"/>
    <x v="10"/>
    <x v="31"/>
    <s v="Governmental Activities"/>
    <s v="None"/>
    <s v="None"/>
    <x v="31"/>
    <n v="184077"/>
    <n v="225395"/>
    <n v="297503"/>
    <n v="209615"/>
    <n v="0"/>
    <n v="0"/>
    <n v="272113"/>
    <n v="272113"/>
    <n v="272113"/>
    <n v="0"/>
    <n v="-272113"/>
    <n v="272113"/>
    <n v="410423"/>
  </r>
  <r>
    <x v="0"/>
    <n v="310"/>
    <n v="4112"/>
    <x v="3"/>
    <x v="0"/>
    <x v="11"/>
    <s v="Revenue"/>
    <x v="11"/>
    <x v="32"/>
    <s v="General Revenues"/>
    <s v="Property Taxes"/>
    <s v="General Government"/>
    <x v="32"/>
    <n v="137867"/>
    <n v="142083"/>
    <n v="148109"/>
    <n v="147051"/>
    <n v="147051"/>
    <n v="147051"/>
    <n v="148416"/>
    <n v="149631"/>
    <n v="150000"/>
    <n v="149631"/>
    <n v="-369"/>
    <n v="155000"/>
    <n v="153139"/>
  </r>
  <r>
    <x v="0"/>
    <n v="310"/>
    <n v="4114"/>
    <x v="3"/>
    <x v="0"/>
    <x v="11"/>
    <s v="Revenue"/>
    <x v="11"/>
    <x v="33"/>
    <s v="General Revenues"/>
    <s v="Property Taxes"/>
    <s v="General Government"/>
    <x v="33"/>
    <n v="2440"/>
    <n v="5486"/>
    <n v="2622"/>
    <n v="3223"/>
    <n v="3223"/>
    <n v="3223"/>
    <n v="2188"/>
    <n v="2457"/>
    <n v="2917.333333333333"/>
    <n v="2623"/>
    <n v="-294.33333333333303"/>
    <n v="2600"/>
    <n v="2600"/>
  </r>
  <r>
    <x v="0"/>
    <n v="315"/>
    <n v="4125"/>
    <x v="3"/>
    <x v="0"/>
    <x v="12"/>
    <s v="Revenue"/>
    <x v="12"/>
    <x v="34"/>
    <s v="General Revenues"/>
    <s v="Investment Earnings"/>
    <s v="General Government"/>
    <x v="34"/>
    <n v="6398"/>
    <n v="9438"/>
    <n v="5069"/>
    <n v="5826"/>
    <n v="5826"/>
    <n v="5826"/>
    <n v="1321"/>
    <n v="1441"/>
    <n v="1761.3333333333333"/>
    <n v="1538"/>
    <n v="-223.33333333333326"/>
    <n v="5800"/>
    <n v="2500"/>
  </r>
  <r>
    <x v="0"/>
    <n v="320"/>
    <n v="4132"/>
    <x v="3"/>
    <x v="0"/>
    <x v="13"/>
    <s v="Revenue"/>
    <x v="13"/>
    <x v="35"/>
    <s v="Governmental Activities"/>
    <s v="General Government"/>
    <s v="Operating Grants"/>
    <x v="35"/>
    <n v="9221"/>
    <n v="9511"/>
    <n v="10386"/>
    <n v="10917"/>
    <n v="10917"/>
    <n v="10917"/>
    <n v="9019"/>
    <n v="11554"/>
    <n v="12025.333333333332"/>
    <n v="12332"/>
    <n v="306.66666666666788"/>
    <n v="11000"/>
    <n v="11000"/>
  </r>
  <r>
    <x v="0"/>
    <n v="320"/>
    <n v="4134"/>
    <x v="3"/>
    <x v="0"/>
    <x v="13"/>
    <s v="Revenue"/>
    <x v="13"/>
    <x v="36"/>
    <s v="Governmental Activities"/>
    <s v="General Government"/>
    <s v="Operating Grants"/>
    <x v="36"/>
    <n v="1342"/>
    <n v="1231"/>
    <n v="1200"/>
    <n v="1341"/>
    <n v="1341"/>
    <n v="1341"/>
    <n v="3482"/>
    <n v="3613"/>
    <n v="4642.6666666666661"/>
    <n v="3856"/>
    <n v="-786.66666666666606"/>
    <n v="3407"/>
    <n v="3407"/>
  </r>
  <r>
    <x v="0"/>
    <n v="320"/>
    <n v="4136"/>
    <x v="3"/>
    <x v="0"/>
    <x v="13"/>
    <s v="Revenue"/>
    <x v="13"/>
    <x v="37"/>
    <s v="Governmental Activities"/>
    <s v="General Government"/>
    <s v="Operating Grants"/>
    <x v="37"/>
    <n v="17188"/>
    <n v="17359"/>
    <n v="18930"/>
    <n v="20292"/>
    <n v="20292"/>
    <n v="20292"/>
    <n v="13763"/>
    <n v="16864"/>
    <n v="18350.666666666664"/>
    <n v="17999"/>
    <n v="-351.66666666666424"/>
    <n v="22000"/>
    <n v="22000"/>
  </r>
  <r>
    <x v="0"/>
    <n v="320"/>
    <n v="4145"/>
    <x v="3"/>
    <x v="0"/>
    <x v="13"/>
    <s v="Revenue"/>
    <x v="13"/>
    <x v="38"/>
    <s v="Governmental Activities"/>
    <s v="General Government"/>
    <s v="Operating Grants"/>
    <x v="38"/>
    <n v="260"/>
    <n v="0"/>
    <n v="5"/>
    <n v="0"/>
    <n v="0"/>
    <n v="0"/>
    <n v="0"/>
    <n v="0"/>
    <n v="0"/>
    <n v="0"/>
    <n v="0"/>
    <n v="0"/>
    <n v="0"/>
  </r>
  <r>
    <x v="0"/>
    <n v="320"/>
    <n v="4148"/>
    <x v="3"/>
    <x v="0"/>
    <x v="13"/>
    <s v="Revenue"/>
    <x v="13"/>
    <x v="39"/>
    <s v="Governmental Activities"/>
    <s v="General Government"/>
    <s v="Operating Grants"/>
    <x v="39"/>
    <n v="7407"/>
    <n v="5589"/>
    <n v="6616"/>
    <n v="4386"/>
    <n v="4386"/>
    <n v="4386"/>
    <n v="4605"/>
    <n v="4964"/>
    <n v="6140"/>
    <n v="5298"/>
    <n v="-842"/>
    <n v="6000"/>
    <n v="6000"/>
  </r>
  <r>
    <x v="0"/>
    <n v="3250"/>
    <m/>
    <x v="2"/>
    <x v="0"/>
    <x v="14"/>
    <s v="Current Year Change"/>
    <x v="14"/>
    <x v="40"/>
    <s v="Governmental Activities"/>
    <s v="None"/>
    <s v="None"/>
    <x v="40"/>
    <n v="0"/>
    <n v="0"/>
    <n v="0"/>
    <n v="0"/>
    <n v="0"/>
    <n v="0"/>
    <n v="0"/>
    <n v="0"/>
    <n v="0"/>
    <n v="0"/>
    <n v="0"/>
    <n v="0"/>
    <n v="0"/>
  </r>
  <r>
    <x v="0"/>
    <n v="325"/>
    <n v="4151"/>
    <x v="3"/>
    <x v="0"/>
    <x v="15"/>
    <s v="Revenue"/>
    <x v="15"/>
    <x v="41"/>
    <s v="Governmental Activities"/>
    <s v="General Government"/>
    <s v="Operating Grants"/>
    <x v="41"/>
    <n v="0"/>
    <n v="5000"/>
    <n v="0"/>
    <n v="214243"/>
    <n v="264243"/>
    <n v="264243"/>
    <n v="44265"/>
    <n v="50671"/>
    <n v="44265"/>
    <n v="54079"/>
    <n v="9814"/>
    <n v="0"/>
    <n v="140000"/>
  </r>
  <r>
    <x v="0"/>
    <n v="325"/>
    <n v="4152"/>
    <x v="3"/>
    <x v="0"/>
    <x v="15"/>
    <s v="Revenue"/>
    <x v="15"/>
    <x v="42"/>
    <s v="Governmental Activities"/>
    <s v="Tourism"/>
    <s v="Operating Grants"/>
    <x v="42"/>
    <n v="8761"/>
    <n v="9639"/>
    <n v="10137"/>
    <n v="7603"/>
    <n v="7603"/>
    <n v="7603"/>
    <n v="10274"/>
    <n v="10274"/>
    <n v="13698.666666666666"/>
    <n v="10965"/>
    <n v="-2733.6666666666661"/>
    <n v="10200"/>
    <n v="10200"/>
  </r>
  <r>
    <x v="0"/>
    <n v="325"/>
    <n v="4154"/>
    <x v="3"/>
    <x v="0"/>
    <x v="15"/>
    <s v="Revenue"/>
    <x v="15"/>
    <x v="43"/>
    <s v="Governmental Activities"/>
    <s v="Culture &amp; Recreation"/>
    <s v="Operating Grants"/>
    <x v="43"/>
    <n v="1000"/>
    <n v="2000"/>
    <n v="0"/>
    <n v="1000"/>
    <n v="1000"/>
    <n v="1000"/>
    <n v="0"/>
    <n v="0"/>
    <n v="0"/>
    <n v="0"/>
    <n v="0"/>
    <n v="0"/>
    <n v="0"/>
  </r>
  <r>
    <x v="0"/>
    <n v="325"/>
    <n v="4155"/>
    <x v="3"/>
    <x v="0"/>
    <x v="15"/>
    <s v="Revenue"/>
    <x v="15"/>
    <x v="44"/>
    <s v="Governmental Activities"/>
    <s v="Culture &amp; Recreation"/>
    <s v="Capital Grants"/>
    <x v="44"/>
    <n v="0"/>
    <n v="0"/>
    <n v="0"/>
    <n v="200000"/>
    <n v="200000"/>
    <n v="200000"/>
    <n v="0"/>
    <n v="0"/>
    <n v="0"/>
    <n v="0"/>
    <n v="0"/>
    <n v="262500"/>
    <n v="225500"/>
  </r>
  <r>
    <x v="0"/>
    <n v="325"/>
    <n v="4158"/>
    <x v="3"/>
    <x v="0"/>
    <x v="15"/>
    <s v="Revenue"/>
    <x v="15"/>
    <x v="45"/>
    <s v="Governmental Activities"/>
    <s v="Community Development"/>
    <s v="Operating Grants"/>
    <x v="45"/>
    <n v="1000"/>
    <n v="0"/>
    <n v="30000"/>
    <n v="1000"/>
    <n v="1000"/>
    <n v="1000"/>
    <n v="0"/>
    <n v="0"/>
    <n v="0"/>
    <n v="0"/>
    <n v="0"/>
    <n v="0"/>
    <n v="0"/>
  </r>
  <r>
    <x v="0"/>
    <n v="325"/>
    <n v="4160"/>
    <x v="3"/>
    <x v="0"/>
    <x v="15"/>
    <s v="Revenue"/>
    <x v="15"/>
    <x v="46"/>
    <s v="Governmental Activities"/>
    <s v="Culture &amp; Recreation"/>
    <s v="Operating Grants"/>
    <x v="46"/>
    <n v="0"/>
    <n v="0"/>
    <n v="32000"/>
    <n v="0"/>
    <n v="0"/>
    <n v="0"/>
    <n v="0"/>
    <n v="0"/>
    <n v="0"/>
    <n v="0"/>
    <n v="0"/>
    <n v="0"/>
    <n v="240000"/>
  </r>
  <r>
    <x v="0"/>
    <n v="3275"/>
    <m/>
    <x v="2"/>
    <x v="0"/>
    <x v="14"/>
    <s v="Current Year Change"/>
    <x v="14"/>
    <x v="47"/>
    <s v="Governmental Activities"/>
    <s v="None"/>
    <s v="None"/>
    <x v="47"/>
    <n v="0"/>
    <n v="2944086"/>
    <n v="2945113"/>
    <n v="0"/>
    <n v="0"/>
    <n v="0"/>
    <n v="2945113"/>
    <n v="2945113"/>
    <n v="2945113"/>
    <n v="0"/>
    <n v="-2945113"/>
    <n v="2945113"/>
    <n v="2945113"/>
  </r>
  <r>
    <x v="0"/>
    <n v="3277"/>
    <m/>
    <x v="2"/>
    <x v="0"/>
    <x v="14"/>
    <s v="Current Year Change"/>
    <x v="14"/>
    <x v="48"/>
    <s v="Governmental Activities"/>
    <s v="None"/>
    <s v="None"/>
    <x v="48"/>
    <n v="0"/>
    <n v="0"/>
    <n v="512905"/>
    <n v="0"/>
    <n v="0"/>
    <n v="0"/>
    <n v="820882"/>
    <n v="803037"/>
    <n v="820882"/>
    <n v="0"/>
    <n v="-820882"/>
    <n v="820882"/>
    <n v="820882"/>
  </r>
  <r>
    <x v="0"/>
    <n v="3300"/>
    <m/>
    <x v="2"/>
    <x v="0"/>
    <x v="16"/>
    <s v="Ending Balance"/>
    <x v="16"/>
    <x v="49"/>
    <s v="Governmental Activities"/>
    <s v="None"/>
    <s v="None"/>
    <x v="49"/>
    <n v="0"/>
    <n v="0"/>
    <n v="0"/>
    <n v="0"/>
    <n v="0"/>
    <n v="0"/>
    <n v="0"/>
    <n v="0"/>
    <n v="0"/>
    <n v="0"/>
    <n v="0"/>
    <n v="0"/>
    <n v="0"/>
  </r>
  <r>
    <x v="0"/>
    <n v="330"/>
    <n v="4310"/>
    <x v="3"/>
    <x v="0"/>
    <x v="17"/>
    <s v="Revenue"/>
    <x v="17"/>
    <x v="50"/>
    <s v="General Revenues"/>
    <s v="Franchise Fees"/>
    <s v="General Government"/>
    <x v="50"/>
    <n v="2188"/>
    <n v="4391"/>
    <n v="5853"/>
    <n v="5938"/>
    <n v="5938"/>
    <n v="5938"/>
    <n v="4902"/>
    <n v="6480"/>
    <n v="6536"/>
    <n v="6916"/>
    <n v="380"/>
    <n v="5900"/>
    <n v="5900"/>
  </r>
  <r>
    <x v="0"/>
    <n v="330"/>
    <n v="4312"/>
    <x v="3"/>
    <x v="0"/>
    <x v="17"/>
    <s v="Revenue"/>
    <x v="17"/>
    <x v="51"/>
    <s v="General Revenues"/>
    <s v="Franchise Fees"/>
    <s v="General Government"/>
    <x v="51"/>
    <n v="47775"/>
    <n v="45920"/>
    <n v="47619"/>
    <n v="49048"/>
    <n v="49048"/>
    <n v="49048"/>
    <n v="51266"/>
    <n v="51266"/>
    <n v="68354.666666666657"/>
    <n v="54714"/>
    <n v="-13640.666666666657"/>
    <n v="53000"/>
    <n v="53000"/>
  </r>
  <r>
    <x v="0"/>
    <n v="330"/>
    <n v="4314"/>
    <x v="3"/>
    <x v="0"/>
    <x v="17"/>
    <s v="Revenue"/>
    <x v="17"/>
    <x v="52"/>
    <s v="General Revenues"/>
    <s v="Franchise Fees"/>
    <s v="General Government"/>
    <x v="52"/>
    <n v="300"/>
    <n v="0"/>
    <n v="0"/>
    <n v="4000"/>
    <n v="4000"/>
    <n v="4000"/>
    <n v="0"/>
    <n v="0"/>
    <n v="0"/>
    <n v="0"/>
    <n v="0"/>
    <n v="4000"/>
    <n v="0"/>
  </r>
  <r>
    <x v="0"/>
    <n v="330"/>
    <n v="4316"/>
    <x v="3"/>
    <x v="0"/>
    <x v="17"/>
    <s v="Revenue"/>
    <x v="17"/>
    <x v="53"/>
    <s v="General Revenues"/>
    <s v="Franchise Fees"/>
    <s v="General Government"/>
    <x v="53"/>
    <n v="2458"/>
    <n v="1895"/>
    <n v="9455"/>
    <n v="1650"/>
    <n v="1650"/>
    <n v="1650"/>
    <n v="1412"/>
    <n v="1412"/>
    <n v="1882.6666666666665"/>
    <n v="1507"/>
    <n v="-375.66666666666652"/>
    <n v="3000"/>
    <n v="3000"/>
  </r>
  <r>
    <x v="0"/>
    <n v="330"/>
    <n v="4318"/>
    <x v="3"/>
    <x v="0"/>
    <x v="17"/>
    <s v="Revenue"/>
    <x v="17"/>
    <x v="54"/>
    <s v="General Revenues"/>
    <s v="Franchise Fees"/>
    <s v="General Government"/>
    <x v="54"/>
    <n v="0"/>
    <n v="0"/>
    <n v="0"/>
    <n v="17776"/>
    <n v="17776"/>
    <n v="17776"/>
    <n v="0"/>
    <n v="0"/>
    <n v="0"/>
    <n v="0"/>
    <n v="0"/>
    <n v="18500"/>
    <n v="18500"/>
  </r>
  <r>
    <x v="0"/>
    <n v="330"/>
    <n v="4320"/>
    <x v="3"/>
    <x v="0"/>
    <x v="17"/>
    <s v="Revenue"/>
    <x v="17"/>
    <x v="55"/>
    <s v="General Revenues"/>
    <s v="Franchise Fees"/>
    <s v="General Government"/>
    <x v="55"/>
    <n v="0"/>
    <n v="0"/>
    <n v="0"/>
    <n v="19344"/>
    <n v="19344"/>
    <n v="19344"/>
    <n v="0"/>
    <n v="0"/>
    <n v="0"/>
    <n v="0"/>
    <n v="0"/>
    <n v="20335"/>
    <n v="20335"/>
  </r>
  <r>
    <x v="0"/>
    <n v="335"/>
    <n v="4352"/>
    <x v="3"/>
    <x v="0"/>
    <x v="18"/>
    <s v="Revenue"/>
    <x v="18"/>
    <x v="56"/>
    <s v="Governmental Activities"/>
    <s v="Community Development"/>
    <s v="Charges for Services"/>
    <x v="56"/>
    <n v="1044"/>
    <n v="5354"/>
    <n v="35768"/>
    <n v="15000"/>
    <n v="15000"/>
    <n v="15000"/>
    <n v="292"/>
    <n v="292"/>
    <n v="389.33333333333331"/>
    <n v="312"/>
    <n v="-77.333333333333314"/>
    <n v="15000"/>
    <n v="15000"/>
  </r>
  <r>
    <x v="0"/>
    <n v="335"/>
    <n v="4354"/>
    <x v="3"/>
    <x v="0"/>
    <x v="18"/>
    <s v="Revenue"/>
    <x v="18"/>
    <x v="57"/>
    <s v="Governmental Activities"/>
    <s v="Community Development"/>
    <s v="Charges for Services"/>
    <x v="57"/>
    <n v="750"/>
    <n v="440"/>
    <n v="480"/>
    <n v="275"/>
    <n v="275"/>
    <n v="275"/>
    <n v="220"/>
    <n v="688"/>
    <n v="293.33333333333331"/>
    <n v="735"/>
    <n v="441.66666666666669"/>
    <n v="275"/>
    <n v="275"/>
  </r>
  <r>
    <x v="0"/>
    <n v="335"/>
    <n v="4356"/>
    <x v="3"/>
    <x v="0"/>
    <x v="18"/>
    <s v="Revenue"/>
    <x v="18"/>
    <x v="58"/>
    <s v="Governmental Activities"/>
    <s v="Community Development"/>
    <s v="Charges for Services"/>
    <x v="58"/>
    <n v="32081"/>
    <n v="151940"/>
    <n v="31408"/>
    <n v="0"/>
    <n v="0"/>
    <n v="0"/>
    <n v="0"/>
    <n v="0"/>
    <n v="0"/>
    <n v="0"/>
    <n v="0"/>
    <n v="0"/>
    <n v="0"/>
  </r>
  <r>
    <x v="0"/>
    <n v="335"/>
    <n v="4358"/>
    <x v="3"/>
    <x v="0"/>
    <x v="18"/>
    <s v="Revenue"/>
    <x v="18"/>
    <x v="59"/>
    <s v="Governmental Activities"/>
    <s v="Community Development"/>
    <s v="Charges for Services"/>
    <x v="59"/>
    <n v="3886"/>
    <n v="17893"/>
    <n v="5461"/>
    <n v="0"/>
    <n v="0"/>
    <n v="0"/>
    <n v="0"/>
    <n v="0"/>
    <n v="0"/>
    <n v="0"/>
    <n v="0"/>
    <n v="0"/>
    <n v="0"/>
  </r>
  <r>
    <x v="0"/>
    <n v="335"/>
    <n v="4360"/>
    <x v="3"/>
    <x v="0"/>
    <x v="18"/>
    <s v="Revenue"/>
    <x v="18"/>
    <x v="60"/>
    <s v="Governmental Activities"/>
    <s v="Code Enforcement"/>
    <s v="Charges for Services"/>
    <x v="60"/>
    <n v="652"/>
    <n v="806"/>
    <n v="876"/>
    <n v="876"/>
    <n v="876"/>
    <n v="876"/>
    <n v="412"/>
    <n v="855"/>
    <n v="549.33333333333326"/>
    <n v="913"/>
    <n v="363.66666666666674"/>
    <n v="800"/>
    <n v="800"/>
  </r>
  <r>
    <x v="0"/>
    <n v="340"/>
    <n v="4410"/>
    <x v="3"/>
    <x v="0"/>
    <x v="19"/>
    <s v="Revenue"/>
    <x v="19"/>
    <x v="61"/>
    <s v="Governmental Activities"/>
    <s v="General Government"/>
    <s v="Charges for Services"/>
    <x v="61"/>
    <n v="0"/>
    <n v="332"/>
    <n v="1104"/>
    <n v="1030"/>
    <n v="1030"/>
    <n v="1030"/>
    <n v="716"/>
    <n v="804"/>
    <n v="954.66666666666663"/>
    <n v="859"/>
    <n v="-95.666666666666629"/>
    <n v="1030"/>
    <n v="1030"/>
  </r>
  <r>
    <x v="0"/>
    <n v="340"/>
    <n v="4413"/>
    <x v="3"/>
    <x v="0"/>
    <x v="19"/>
    <s v="Revenue"/>
    <x v="19"/>
    <x v="62"/>
    <s v="Governmental Activities"/>
    <s v="Culture &amp; Recreation"/>
    <s v="Charges for Services"/>
    <x v="62"/>
    <n v="0"/>
    <n v="0"/>
    <n v="0"/>
    <n v="1250"/>
    <n v="1250"/>
    <n v="1250"/>
    <n v="300"/>
    <n v="300"/>
    <n v="400"/>
    <n v="321"/>
    <n v="-79"/>
    <n v="0"/>
    <n v="0"/>
  </r>
  <r>
    <x v="0"/>
    <n v="340"/>
    <n v="4415"/>
    <x v="3"/>
    <x v="0"/>
    <x v="19"/>
    <s v="Revenue"/>
    <x v="19"/>
    <x v="63"/>
    <s v="Governmental Activities"/>
    <s v="Culture &amp; Recreation"/>
    <s v="Charges for Services"/>
    <x v="63"/>
    <n v="1094"/>
    <n v="339"/>
    <n v="0"/>
    <n v="250"/>
    <n v="250"/>
    <n v="250"/>
    <n v="0"/>
    <n v="0"/>
    <n v="0"/>
    <n v="0"/>
    <n v="0"/>
    <n v="250"/>
    <n v="250"/>
  </r>
  <r>
    <x v="0"/>
    <n v="340"/>
    <n v="4417"/>
    <x v="3"/>
    <x v="0"/>
    <x v="19"/>
    <s v="Revenue"/>
    <x v="19"/>
    <x v="64"/>
    <s v="Governmental Activities"/>
    <s v="General Government"/>
    <s v="Charges for Services"/>
    <x v="64"/>
    <n v="500"/>
    <n v="740"/>
    <n v="580"/>
    <n v="515"/>
    <n v="515"/>
    <n v="515"/>
    <n v="390"/>
    <n v="500"/>
    <n v="520"/>
    <n v="534"/>
    <n v="14"/>
    <n v="515"/>
    <n v="515"/>
  </r>
  <r>
    <x v="0"/>
    <n v="340"/>
    <n v="4419"/>
    <x v="3"/>
    <x v="0"/>
    <x v="19"/>
    <s v="Revenue"/>
    <x v="19"/>
    <x v="65"/>
    <s v="Governmental Activities"/>
    <s v="General Government"/>
    <s v="Charges for Services"/>
    <x v="65"/>
    <n v="25"/>
    <n v="50"/>
    <n v="0"/>
    <n v="50"/>
    <n v="50"/>
    <n v="50"/>
    <n v="100"/>
    <n v="100"/>
    <n v="133.33333333333331"/>
    <n v="107"/>
    <n v="-26.333333333333314"/>
    <n v="100"/>
    <n v="100"/>
  </r>
  <r>
    <x v="0"/>
    <n v="340"/>
    <n v="4421"/>
    <x v="3"/>
    <x v="0"/>
    <x v="19"/>
    <s v="Revenue"/>
    <x v="19"/>
    <x v="66"/>
    <s v="Governmental Activities"/>
    <s v="General Government"/>
    <s v="Charges for Services"/>
    <x v="66"/>
    <n v="2756"/>
    <n v="4790"/>
    <n v="3214"/>
    <n v="4005"/>
    <n v="4005"/>
    <n v="4005"/>
    <n v="995"/>
    <n v="1299"/>
    <n v="1326.6666666666665"/>
    <n v="1387"/>
    <n v="60.333333333333485"/>
    <n v="4005"/>
    <n v="4005"/>
  </r>
  <r>
    <x v="0"/>
    <n v="340"/>
    <n v="4423"/>
    <x v="3"/>
    <x v="0"/>
    <x v="19"/>
    <s v="Revenue"/>
    <x v="19"/>
    <x v="67"/>
    <s v="Governmental Activities"/>
    <s v="General Government"/>
    <s v="Charges for Services"/>
    <x v="67"/>
    <n v="82"/>
    <n v="0"/>
    <n v="209"/>
    <n v="125"/>
    <n v="125"/>
    <n v="125"/>
    <n v="95"/>
    <n v="143"/>
    <n v="126.66666666666666"/>
    <n v="153"/>
    <n v="26.333333333333343"/>
    <n v="125"/>
    <n v="125"/>
  </r>
  <r>
    <x v="0"/>
    <n v="345"/>
    <n v="4511"/>
    <x v="3"/>
    <x v="0"/>
    <x v="20"/>
    <s v="Revenue"/>
    <x v="19"/>
    <x v="68"/>
    <s v="Governmental Activities"/>
    <s v="Culture &amp; Recreation"/>
    <s v="Charges for Services"/>
    <x v="68"/>
    <n v="425"/>
    <n v="376"/>
    <n v="376"/>
    <n v="735"/>
    <n v="735"/>
    <n v="735"/>
    <n v="141"/>
    <n v="188"/>
    <n v="188"/>
    <n v="201"/>
    <n v="13"/>
    <n v="735"/>
    <n v="735"/>
  </r>
  <r>
    <x v="0"/>
    <n v="350"/>
    <n v="4625"/>
    <x v="3"/>
    <x v="0"/>
    <x v="21"/>
    <s v="Revenue"/>
    <x v="20"/>
    <x v="69"/>
    <s v="Governmental Activities"/>
    <s v="Municipal Court"/>
    <s v="Charges for Services"/>
    <x v="69"/>
    <n v="3726"/>
    <n v="1940"/>
    <n v="2824"/>
    <n v="2500"/>
    <n v="2500"/>
    <n v="2500"/>
    <n v="3822"/>
    <n v="5670"/>
    <n v="5096"/>
    <n v="6052"/>
    <n v="956"/>
    <n v="3146"/>
    <n v="3146"/>
  </r>
  <r>
    <x v="0"/>
    <n v="360"/>
    <n v="4225"/>
    <x v="3"/>
    <x v="0"/>
    <x v="22"/>
    <s v="Revenue"/>
    <x v="21"/>
    <x v="70"/>
    <s v="Governmental Activities"/>
    <s v="General Government"/>
    <s v="General Government"/>
    <x v="70"/>
    <n v="0"/>
    <n v="530000"/>
    <n v="0"/>
    <n v="240743"/>
    <n v="568743"/>
    <n v="568743"/>
    <n v="307978"/>
    <n v="307978"/>
    <n v="307978"/>
    <n v="307798"/>
    <n v="-180"/>
    <n v="0"/>
    <n v="500000"/>
  </r>
  <r>
    <x v="0"/>
    <n v="365"/>
    <n v="4752"/>
    <x v="3"/>
    <x v="0"/>
    <x v="23"/>
    <s v="Revenue"/>
    <x v="22"/>
    <x v="71"/>
    <s v="Governmental Activities"/>
    <s v="General Government"/>
    <s v="Charges for Services"/>
    <x v="71"/>
    <n v="1293"/>
    <n v="0"/>
    <n v="0"/>
    <n v="0"/>
    <n v="0"/>
    <n v="0"/>
    <n v="0"/>
    <n v="0"/>
    <n v="0"/>
    <n v="0"/>
    <n v="0"/>
    <n v="0"/>
    <n v="0"/>
  </r>
  <r>
    <x v="0"/>
    <n v="365"/>
    <n v="4790"/>
    <x v="3"/>
    <x v="0"/>
    <x v="23"/>
    <s v="Revenue"/>
    <x v="22"/>
    <x v="72"/>
    <s v="Governmental Activities"/>
    <s v="General Government"/>
    <s v="Charges for Services"/>
    <x v="72"/>
    <n v="0"/>
    <n v="0"/>
    <n v="0"/>
    <n v="0"/>
    <n v="0"/>
    <n v="0"/>
    <n v="0"/>
    <n v="0"/>
    <n v="0"/>
    <n v="0"/>
    <n v="0"/>
    <n v="0"/>
    <n v="0"/>
  </r>
  <r>
    <x v="0"/>
    <n v="370"/>
    <n v="4822"/>
    <x v="3"/>
    <x v="0"/>
    <x v="24"/>
    <s v="Revenue"/>
    <x v="23"/>
    <x v="73"/>
    <s v="Governmental Activities"/>
    <s v="General Government"/>
    <s v="Charges for Services"/>
    <x v="73"/>
    <n v="500"/>
    <n v="0"/>
    <n v="0"/>
    <n v="0"/>
    <n v="0"/>
    <n v="0"/>
    <n v="0"/>
    <n v="0"/>
    <n v="0"/>
    <n v="0"/>
    <n v="0"/>
    <n v="0"/>
    <n v="0"/>
  </r>
  <r>
    <x v="0"/>
    <n v="370"/>
    <n v="4824"/>
    <x v="3"/>
    <x v="0"/>
    <x v="24"/>
    <s v="Revenue"/>
    <x v="23"/>
    <x v="74"/>
    <s v="Governmental Activities"/>
    <s v="General Government"/>
    <s v="Operating Grants"/>
    <x v="74"/>
    <n v="0"/>
    <n v="0"/>
    <n v="85"/>
    <n v="0"/>
    <n v="0"/>
    <n v="0"/>
    <n v="0"/>
    <n v="0"/>
    <n v="0"/>
    <n v="0"/>
    <n v="0"/>
    <n v="0"/>
    <n v="0"/>
  </r>
  <r>
    <x v="0"/>
    <n v="370"/>
    <n v="4825"/>
    <x v="3"/>
    <x v="0"/>
    <x v="24"/>
    <s v="Revenue"/>
    <x v="23"/>
    <x v="75"/>
    <s v="Governmental Activities"/>
    <s v="Culture &amp; Recreation"/>
    <s v="Operating Grants"/>
    <x v="75"/>
    <n v="0"/>
    <n v="0"/>
    <n v="0"/>
    <n v="1000"/>
    <n v="1000"/>
    <n v="1000"/>
    <n v="0"/>
    <n v="0"/>
    <n v="0"/>
    <n v="0"/>
    <n v="0"/>
    <n v="0"/>
    <n v="0"/>
  </r>
  <r>
    <x v="0"/>
    <n v="370"/>
    <n v="4849"/>
    <x v="3"/>
    <x v="0"/>
    <x v="24"/>
    <s v="Revenue"/>
    <x v="23"/>
    <x v="76"/>
    <s v="General Revenues"/>
    <s v="Gain (Loss) Assets"/>
    <s v="General Government"/>
    <x v="76"/>
    <n v="0"/>
    <n v="0"/>
    <n v="0"/>
    <n v="75000"/>
    <n v="75000"/>
    <n v="75000"/>
    <n v="0"/>
    <n v="0"/>
    <n v="0"/>
    <n v="0"/>
    <n v="0"/>
    <n v="90000"/>
    <n v="418700"/>
  </r>
  <r>
    <x v="0"/>
    <n v="370"/>
    <n v="9999"/>
    <x v="3"/>
    <x v="0"/>
    <x v="19"/>
    <s v="Revenue"/>
    <x v="23"/>
    <x v="77"/>
    <s v="General Revenues"/>
    <s v="Gain (Loss) Assets"/>
    <s v="General Government"/>
    <x v="77"/>
    <n v="0"/>
    <n v="0"/>
    <n v="0"/>
    <n v="0"/>
    <n v="0"/>
    <n v="0"/>
    <n v="0"/>
    <n v="0"/>
    <n v="0"/>
    <n v="0"/>
    <n v="0"/>
    <n v="0"/>
    <n v="0"/>
  </r>
  <r>
    <x v="0"/>
    <n v="380"/>
    <n v="4865"/>
    <x v="3"/>
    <x v="0"/>
    <x v="25"/>
    <s v="Revenue"/>
    <x v="24"/>
    <x v="78"/>
    <s v="Governmental Activities"/>
    <s v="Culture &amp; Recreation"/>
    <s v="Capital Grants"/>
    <x v="78"/>
    <n v="0"/>
    <n v="0"/>
    <n v="6100"/>
    <n v="10000"/>
    <n v="10000"/>
    <n v="10000"/>
    <n v="12366"/>
    <n v="12366"/>
    <n v="6100"/>
    <n v="12366"/>
    <n v="6266"/>
    <n v="0"/>
    <n v="0"/>
  </r>
  <r>
    <x v="0"/>
    <n v="385"/>
    <n v="4893"/>
    <x v="3"/>
    <x v="0"/>
    <x v="26"/>
    <s v="Revenue"/>
    <x v="25"/>
    <x v="79"/>
    <s v="General Revenues"/>
    <s v="Miscellaneous"/>
    <s v="General Government"/>
    <x v="79"/>
    <n v="0"/>
    <n v="0"/>
    <n v="0"/>
    <n v="0"/>
    <n v="0"/>
    <n v="0"/>
    <n v="5229"/>
    <n v="5229"/>
    <n v="5229"/>
    <n v="5581"/>
    <n v="352"/>
    <n v="0"/>
    <n v="0"/>
  </r>
  <r>
    <x v="0"/>
    <n v="385"/>
    <n v="4895"/>
    <x v="3"/>
    <x v="0"/>
    <x v="26"/>
    <s v="Revenue"/>
    <x v="25"/>
    <x v="80"/>
    <s v="General Revenues"/>
    <s v="Miscellaneous"/>
    <s v="General Government"/>
    <x v="80"/>
    <n v="2629"/>
    <n v="227437"/>
    <n v="2262"/>
    <n v="2250"/>
    <n v="2250"/>
    <n v="2250"/>
    <n v="1044"/>
    <n v="1044"/>
    <n v="1392"/>
    <n v="1115"/>
    <n v="-277"/>
    <n v="2250"/>
    <n v="2250"/>
  </r>
  <r>
    <x v="0"/>
    <n v="390"/>
    <n v="4912"/>
    <x v="3"/>
    <x v="0"/>
    <x v="27"/>
    <s v="Revenue"/>
    <x v="26"/>
    <x v="81"/>
    <s v="General Revenues"/>
    <s v="Transfers"/>
    <s v="General Government"/>
    <x v="81"/>
    <n v="0"/>
    <n v="0"/>
    <n v="0"/>
    <n v="0"/>
    <n v="0"/>
    <n v="0"/>
    <n v="0"/>
    <n v="0"/>
    <n v="0"/>
    <n v="0"/>
    <n v="0"/>
    <n v="0"/>
    <n v="0"/>
  </r>
  <r>
    <x v="0"/>
    <n v="390"/>
    <n v="4914"/>
    <x v="3"/>
    <x v="0"/>
    <x v="27"/>
    <s v="Revenue"/>
    <x v="26"/>
    <x v="82"/>
    <s v="General Revenues"/>
    <s v="Transfers"/>
    <s v="General Government"/>
    <x v="82"/>
    <n v="0"/>
    <n v="0"/>
    <n v="0"/>
    <n v="0"/>
    <n v="0"/>
    <n v="0"/>
    <n v="0"/>
    <n v="0"/>
    <n v="0"/>
    <n v="0"/>
    <n v="0"/>
    <n v="0"/>
    <n v="0"/>
  </r>
  <r>
    <x v="0"/>
    <n v="390"/>
    <n v="4917"/>
    <x v="3"/>
    <x v="0"/>
    <x v="27"/>
    <s v="Revenue"/>
    <x v="26"/>
    <x v="83"/>
    <s v="General Revenues"/>
    <s v="Transfers"/>
    <s v="General Government"/>
    <x v="83"/>
    <n v="0"/>
    <n v="0"/>
    <n v="0"/>
    <n v="0"/>
    <n v="0"/>
    <n v="0"/>
    <n v="0"/>
    <n v="0"/>
    <n v="0"/>
    <n v="0"/>
    <n v="0"/>
    <n v="0"/>
    <n v="0"/>
  </r>
  <r>
    <x v="0"/>
    <n v="390"/>
    <n v="4950"/>
    <x v="3"/>
    <x v="0"/>
    <x v="27"/>
    <s v="Revenue"/>
    <x v="26"/>
    <x v="84"/>
    <s v="Governmental Activities"/>
    <s v="Transfers"/>
    <s v="General Government"/>
    <x v="84"/>
    <n v="0"/>
    <n v="0"/>
    <n v="0"/>
    <n v="6051"/>
    <n v="6051"/>
    <n v="6051"/>
    <n v="6049"/>
    <n v="6049"/>
    <n v="6049"/>
    <n v="6049"/>
    <n v="0"/>
    <n v="6051"/>
    <n v="0"/>
  </r>
  <r>
    <x v="0"/>
    <n v="410"/>
    <n v="5110"/>
    <x v="4"/>
    <x v="0"/>
    <x v="28"/>
    <s v="Personal Services"/>
    <x v="27"/>
    <x v="85"/>
    <s v="Governmental Activities"/>
    <s v="General Government"/>
    <s v="Expenses"/>
    <x v="85"/>
    <n v="11355"/>
    <n v="12826"/>
    <n v="17263"/>
    <n v="18000"/>
    <n v="18000"/>
    <n v="18000"/>
    <n v="14824"/>
    <n v="17657"/>
    <n v="19765.333333333332"/>
    <n v="18845"/>
    <n v="-920.33333333333212"/>
    <n v="13388"/>
    <n v="17850"/>
  </r>
  <r>
    <x v="0"/>
    <n v="410"/>
    <n v="5112"/>
    <x v="4"/>
    <x v="0"/>
    <x v="28"/>
    <s v="Personal Services"/>
    <x v="27"/>
    <x v="86"/>
    <s v="Governmental Activities"/>
    <s v="General Government"/>
    <s v="Expenses"/>
    <x v="86"/>
    <n v="0"/>
    <n v="0"/>
    <n v="0"/>
    <n v="0"/>
    <n v="0"/>
    <n v="0"/>
    <n v="0"/>
    <n v="0"/>
    <n v="0"/>
    <n v="0"/>
    <n v="0"/>
    <n v="0"/>
    <n v="0"/>
  </r>
  <r>
    <x v="0"/>
    <n v="410"/>
    <n v="5114"/>
    <x v="4"/>
    <x v="0"/>
    <x v="28"/>
    <s v="Personal Services"/>
    <x v="27"/>
    <x v="87"/>
    <s v="Governmental Activities"/>
    <s v="General Government"/>
    <s v="Expenses"/>
    <x v="87"/>
    <n v="4794"/>
    <n v="5027"/>
    <n v="5275"/>
    <n v="5550"/>
    <n v="5550"/>
    <n v="5550"/>
    <n v="4393"/>
    <n v="5318"/>
    <n v="5857.333333333333"/>
    <n v="5676"/>
    <n v="-181.33333333333303"/>
    <n v="5828"/>
    <n v="5828"/>
  </r>
  <r>
    <x v="0"/>
    <n v="410"/>
    <n v="5150"/>
    <x v="4"/>
    <x v="0"/>
    <x v="28"/>
    <s v="Personal Services"/>
    <x v="27"/>
    <x v="88"/>
    <s v="Governmental Activities"/>
    <s v="General Government"/>
    <s v="Expenses"/>
    <x v="88"/>
    <n v="3125"/>
    <n v="5053"/>
    <n v="0"/>
    <n v="0"/>
    <n v="0"/>
    <n v="0"/>
    <n v="0"/>
    <n v="0"/>
    <n v="0"/>
    <n v="0"/>
    <n v="0"/>
    <n v="0"/>
    <n v="0"/>
  </r>
  <r>
    <x v="0"/>
    <n v="410"/>
    <n v="5152"/>
    <x v="4"/>
    <x v="0"/>
    <x v="28"/>
    <s v="Personal Services"/>
    <x v="27"/>
    <x v="89"/>
    <s v="Governmental Activities"/>
    <s v="General Government"/>
    <s v="Expenses"/>
    <x v="89"/>
    <n v="1552"/>
    <n v="0"/>
    <n v="0"/>
    <n v="0"/>
    <n v="0"/>
    <n v="0"/>
    <n v="0"/>
    <n v="0"/>
    <n v="0"/>
    <n v="0"/>
    <n v="0"/>
    <n v="0"/>
    <n v="0"/>
  </r>
  <r>
    <x v="0"/>
    <n v="410"/>
    <n v="5154"/>
    <x v="4"/>
    <x v="0"/>
    <x v="28"/>
    <s v="Personal Services"/>
    <x v="27"/>
    <x v="90"/>
    <s v="Governmental Activities"/>
    <s v="General Government"/>
    <s v="Expenses"/>
    <x v="90"/>
    <n v="1811"/>
    <n v="1968"/>
    <n v="0"/>
    <n v="0"/>
    <n v="0"/>
    <n v="0"/>
    <n v="0"/>
    <n v="0"/>
    <n v="0"/>
    <n v="0"/>
    <n v="0"/>
    <n v="0"/>
    <n v="0"/>
  </r>
  <r>
    <x v="0"/>
    <n v="410"/>
    <n v="5156"/>
    <x v="4"/>
    <x v="0"/>
    <x v="28"/>
    <s v="Personal Services"/>
    <x v="27"/>
    <x v="91"/>
    <s v="Governmental Activities"/>
    <s v="General Government"/>
    <s v="Expenses"/>
    <x v="91"/>
    <n v="0"/>
    <n v="0"/>
    <n v="0"/>
    <n v="0"/>
    <n v="0"/>
    <n v="0"/>
    <n v="0"/>
    <n v="0"/>
    <n v="0"/>
    <n v="0"/>
    <n v="0"/>
    <n v="0"/>
    <n v="0"/>
  </r>
  <r>
    <x v="0"/>
    <n v="410"/>
    <n v="5158"/>
    <x v="4"/>
    <x v="0"/>
    <x v="28"/>
    <s v="Personal Services"/>
    <x v="27"/>
    <x v="92"/>
    <s v="Governmental Activities"/>
    <s v="General Government"/>
    <s v="Expenses"/>
    <x v="92"/>
    <n v="800"/>
    <n v="938"/>
    <n v="1659"/>
    <n v="1991"/>
    <n v="1991"/>
    <n v="1991"/>
    <n v="1261"/>
    <n v="1608"/>
    <n v="1681.3333333333333"/>
    <n v="1717"/>
    <n v="35.666666666666742"/>
    <n v="2091"/>
    <n v="2195"/>
  </r>
  <r>
    <x v="0"/>
    <n v="410"/>
    <n v="5220"/>
    <x v="4"/>
    <x v="0"/>
    <x v="28"/>
    <s v="Personal Services"/>
    <x v="28"/>
    <x v="93"/>
    <s v="Governmental Activities"/>
    <s v="General Government"/>
    <s v="Expenses"/>
    <x v="93"/>
    <n v="671"/>
    <n v="1169"/>
    <n v="32"/>
    <n v="80"/>
    <n v="80"/>
    <n v="80"/>
    <n v="30"/>
    <n v="30"/>
    <n v="40"/>
    <n v="33"/>
    <n v="-7"/>
    <n v="84"/>
    <n v="84"/>
  </r>
  <r>
    <x v="0"/>
    <n v="410"/>
    <n v="5315"/>
    <x v="4"/>
    <x v="0"/>
    <x v="28"/>
    <s v="Personal Services"/>
    <x v="29"/>
    <x v="94"/>
    <s v="Governmental Activities"/>
    <s v="General Government"/>
    <s v="Expenses"/>
    <x v="94"/>
    <n v="1844"/>
    <n v="1901"/>
    <n v="1854"/>
    <n v="1960"/>
    <n v="1960"/>
    <n v="1960"/>
    <n v="1569"/>
    <n v="1883"/>
    <n v="2092"/>
    <n v="2010"/>
    <n v="-82"/>
    <n v="1636"/>
    <n v="1978"/>
  </r>
  <r>
    <x v="0"/>
    <n v="410"/>
    <n v="5320"/>
    <x v="4"/>
    <x v="0"/>
    <x v="28"/>
    <s v="Personal Services"/>
    <x v="29"/>
    <x v="95"/>
    <s v="Governmental Activities"/>
    <s v="General Government"/>
    <s v="Expenses"/>
    <x v="95"/>
    <n v="567"/>
    <n v="491"/>
    <n v="189"/>
    <n v="455"/>
    <n v="455"/>
    <n v="1455"/>
    <n v="735"/>
    <n v="737"/>
    <n v="980"/>
    <n v="787"/>
    <n v="-193"/>
    <n v="88"/>
    <n v="457"/>
  </r>
  <r>
    <x v="0"/>
    <n v="410"/>
    <n v="5350"/>
    <x v="4"/>
    <x v="0"/>
    <x v="28"/>
    <s v="Personal Services"/>
    <x v="29"/>
    <x v="96"/>
    <s v="Governmental Activities"/>
    <s v="General Government"/>
    <s v="Expenses"/>
    <x v="96"/>
    <n v="0"/>
    <n v="0"/>
    <n v="0"/>
    <n v="1750"/>
    <n v="1750"/>
    <n v="1750"/>
    <n v="0"/>
    <n v="0"/>
    <n v="1750"/>
    <n v="0"/>
    <n v="-1750"/>
    <n v="1428"/>
    <n v="1728"/>
  </r>
  <r>
    <x v="0"/>
    <n v="410"/>
    <n v="5410"/>
    <x v="4"/>
    <x v="0"/>
    <x v="28"/>
    <s v="Personal Services"/>
    <x v="30"/>
    <x v="97"/>
    <s v="Governmental Activities"/>
    <s v="General Government"/>
    <s v="Expenses"/>
    <x v="97"/>
    <n v="5271"/>
    <n v="4181"/>
    <n v="3773"/>
    <n v="3646"/>
    <n v="3646"/>
    <n v="3646"/>
    <n v="2602"/>
    <n v="2835"/>
    <n v="3469.333333333333"/>
    <n v="3026"/>
    <n v="-443.33333333333303"/>
    <n v="2654"/>
    <n v="3901"/>
  </r>
  <r>
    <x v="0"/>
    <n v="410"/>
    <n v="5450"/>
    <x v="4"/>
    <x v="0"/>
    <x v="28"/>
    <s v="Personal Services"/>
    <x v="30"/>
    <x v="98"/>
    <s v="Governmental Activities"/>
    <s v="General Government"/>
    <s v="Expenses"/>
    <x v="98"/>
    <n v="2767"/>
    <n v="2814"/>
    <n v="4180"/>
    <n v="4417"/>
    <n v="4417"/>
    <n v="4417"/>
    <n v="2937"/>
    <n v="3156"/>
    <n v="3916"/>
    <n v="3369"/>
    <n v="-547"/>
    <n v="4198"/>
    <n v="5095"/>
  </r>
  <r>
    <x v="0"/>
    <n v="410"/>
    <n v="5910"/>
    <x v="4"/>
    <x v="0"/>
    <x v="28"/>
    <s v="Personal Services"/>
    <x v="30"/>
    <x v="99"/>
    <s v="Governmental Activities"/>
    <s v="General Government"/>
    <s v="Expenses"/>
    <x v="99"/>
    <n v="0"/>
    <n v="3"/>
    <n v="0"/>
    <n v="0"/>
    <n v="0"/>
    <n v="0"/>
    <n v="0"/>
    <n v="0"/>
    <n v="0"/>
    <n v="0"/>
    <n v="0"/>
    <n v="0"/>
    <n v="0"/>
  </r>
  <r>
    <x v="0"/>
    <n v="410"/>
    <n v="6110"/>
    <x v="4"/>
    <x v="0"/>
    <x v="28"/>
    <s v="Materials &amp; Services"/>
    <x v="31"/>
    <x v="100"/>
    <s v="Governmental Activities"/>
    <s v="General Government"/>
    <s v="Expenses"/>
    <x v="100"/>
    <n v="3900"/>
    <n v="4150"/>
    <n v="5235"/>
    <n v="3919"/>
    <n v="3919"/>
    <n v="5919"/>
    <n v="5436"/>
    <n v="5436"/>
    <n v="5436"/>
    <n v="5802"/>
    <n v="366"/>
    <n v="5436"/>
    <n v="5500"/>
  </r>
  <r>
    <x v="0"/>
    <n v="410"/>
    <n v="6112"/>
    <x v="4"/>
    <x v="0"/>
    <x v="28"/>
    <s v="Materials &amp; Services"/>
    <x v="31"/>
    <x v="101"/>
    <s v="Governmental Activities"/>
    <s v="General Government"/>
    <s v="Expenses"/>
    <x v="101"/>
    <n v="2170"/>
    <n v="5997"/>
    <n v="1656"/>
    <n v="2500"/>
    <n v="2500"/>
    <n v="4500"/>
    <n v="1382"/>
    <n v="2076"/>
    <n v="1842.6666666666665"/>
    <n v="2216"/>
    <n v="373.33333333333348"/>
    <n v="2500"/>
    <n v="2500"/>
  </r>
  <r>
    <x v="0"/>
    <n v="410"/>
    <n v="6114"/>
    <x v="4"/>
    <x v="0"/>
    <x v="28"/>
    <s v="Materials &amp; Services"/>
    <x v="31"/>
    <x v="102"/>
    <s v="Governmental Activities"/>
    <s v="General Government"/>
    <s v="Expenses"/>
    <x v="102"/>
    <n v="2256"/>
    <n v="3543"/>
    <n v="4397"/>
    <n v="5215"/>
    <n v="5215"/>
    <n v="6215"/>
    <n v="2842"/>
    <n v="3467"/>
    <n v="3789.333333333333"/>
    <n v="3701"/>
    <n v="-88.33333333333303"/>
    <n v="5215"/>
    <n v="6215"/>
  </r>
  <r>
    <x v="0"/>
    <n v="410"/>
    <n v="6122"/>
    <x v="4"/>
    <x v="0"/>
    <x v="28"/>
    <s v="Materials &amp; Services"/>
    <x v="31"/>
    <x v="103"/>
    <s v="Governmental Activities"/>
    <s v="General Government"/>
    <s v="Expenses"/>
    <x v="103"/>
    <n v="2895"/>
    <n v="10406"/>
    <n v="11494"/>
    <n v="6304"/>
    <n v="6304"/>
    <n v="16304"/>
    <n v="10985"/>
    <n v="12075"/>
    <n v="14646.666666666666"/>
    <n v="12888"/>
    <n v="-1758.6666666666661"/>
    <n v="6777"/>
    <n v="12000"/>
  </r>
  <r>
    <x v="0"/>
    <n v="410"/>
    <n v="6124"/>
    <x v="4"/>
    <x v="0"/>
    <x v="28"/>
    <s v="Materials &amp; Services"/>
    <x v="31"/>
    <x v="104"/>
    <s v="Governmental Activities"/>
    <s v="General Government"/>
    <s v="Expenses"/>
    <x v="104"/>
    <n v="1872"/>
    <n v="2446"/>
    <n v="2013"/>
    <n v="2250"/>
    <n v="2250"/>
    <n v="2250"/>
    <n v="1332"/>
    <n v="1628"/>
    <n v="1776"/>
    <n v="1738"/>
    <n v="-38"/>
    <n v="2250"/>
    <n v="2250"/>
  </r>
  <r>
    <x v="0"/>
    <n v="410"/>
    <n v="6128"/>
    <x v="4"/>
    <x v="0"/>
    <x v="28"/>
    <s v="Materials &amp; Services"/>
    <x v="31"/>
    <x v="105"/>
    <s v="Governmental Activities"/>
    <s v="General Government"/>
    <s v="Expenses"/>
    <x v="105"/>
    <n v="99"/>
    <n v="6587"/>
    <n v="38988"/>
    <n v="2500"/>
    <n v="12500"/>
    <n v="14000"/>
    <n v="13111"/>
    <n v="15774"/>
    <n v="17481.333333333332"/>
    <n v="16835"/>
    <n v="-646.33333333333212"/>
    <n v="12500"/>
    <n v="12500"/>
  </r>
  <r>
    <x v="0"/>
    <n v="410"/>
    <n v="6132"/>
    <x v="4"/>
    <x v="0"/>
    <x v="28"/>
    <s v="Materials &amp; Services"/>
    <x v="31"/>
    <x v="106"/>
    <s v="Governmental Activities"/>
    <s v="General Government"/>
    <s v="Expenses"/>
    <x v="106"/>
    <n v="0"/>
    <n v="0"/>
    <n v="0"/>
    <n v="0"/>
    <n v="0"/>
    <n v="0"/>
    <n v="0"/>
    <n v="0"/>
    <n v="0"/>
    <n v="0"/>
    <n v="0"/>
    <n v="0"/>
    <n v="0"/>
  </r>
  <r>
    <x v="0"/>
    <n v="410"/>
    <n v="6190"/>
    <x v="4"/>
    <x v="0"/>
    <x v="28"/>
    <s v="Materials &amp; Services"/>
    <x v="31"/>
    <x v="107"/>
    <s v="Governmental Activities"/>
    <s v="General Government"/>
    <s v="Expenses"/>
    <x v="107"/>
    <n v="17452"/>
    <n v="0"/>
    <n v="0"/>
    <n v="0"/>
    <n v="0"/>
    <n v="0"/>
    <n v="0"/>
    <n v="0"/>
    <n v="0"/>
    <n v="0"/>
    <n v="0"/>
    <n v="0"/>
    <n v="0"/>
  </r>
  <r>
    <x v="0"/>
    <n v="410"/>
    <n v="6210"/>
    <x v="4"/>
    <x v="0"/>
    <x v="28"/>
    <s v="Materials &amp; Services"/>
    <x v="31"/>
    <x v="108"/>
    <s v="Governmental Activities"/>
    <s v="General Government"/>
    <s v="Expenses"/>
    <x v="108"/>
    <n v="5731"/>
    <n v="5643"/>
    <n v="5968"/>
    <n v="6426"/>
    <n v="6426"/>
    <n v="6426"/>
    <n v="1440"/>
    <n v="1440"/>
    <n v="5900"/>
    <n v="1440"/>
    <n v="-4460"/>
    <n v="6426"/>
    <n v="6426"/>
  </r>
  <r>
    <x v="0"/>
    <n v="410"/>
    <n v="6220"/>
    <x v="4"/>
    <x v="0"/>
    <x v="28"/>
    <s v="Materials &amp; Services"/>
    <x v="32"/>
    <x v="109"/>
    <s v="Governmental Activities"/>
    <s v="General Government"/>
    <s v="Expenses"/>
    <x v="109"/>
    <n v="3822"/>
    <n v="4432"/>
    <n v="2987"/>
    <n v="2600"/>
    <n v="2600"/>
    <n v="2600"/>
    <n v="2051"/>
    <n v="2391"/>
    <n v="2734.6666666666665"/>
    <n v="2552"/>
    <n v="-182.66666666666652"/>
    <n v="2600"/>
    <n v="1400"/>
  </r>
  <r>
    <x v="0"/>
    <n v="410"/>
    <n v="6222"/>
    <x v="4"/>
    <x v="0"/>
    <x v="28"/>
    <s v="Materials &amp; Services"/>
    <x v="32"/>
    <x v="110"/>
    <s v="Governmental Activities"/>
    <s v="General Government"/>
    <s v="Expenses"/>
    <x v="110"/>
    <n v="0"/>
    <n v="0"/>
    <n v="0"/>
    <n v="1200"/>
    <n v="1200"/>
    <n v="1200"/>
    <n v="0"/>
    <n v="0"/>
    <n v="1200"/>
    <n v="0"/>
    <n v="-1200"/>
    <n v="1200"/>
    <n v="1200"/>
  </r>
  <r>
    <x v="0"/>
    <n v="410"/>
    <n v="6226"/>
    <x v="4"/>
    <x v="0"/>
    <x v="28"/>
    <s v="Materials &amp; Services"/>
    <x v="32"/>
    <x v="111"/>
    <s v="Governmental Activities"/>
    <s v="General Government"/>
    <s v="Expenses"/>
    <x v="111"/>
    <n v="261"/>
    <n v="623"/>
    <n v="433"/>
    <n v="725"/>
    <n v="725"/>
    <n v="725"/>
    <n v="306"/>
    <n v="381"/>
    <n v="408"/>
    <n v="407"/>
    <n v="-1"/>
    <n v="725"/>
    <n v="500"/>
  </r>
  <r>
    <x v="0"/>
    <n v="410"/>
    <n v="6228"/>
    <x v="4"/>
    <x v="0"/>
    <x v="28"/>
    <s v="Materials &amp; Services"/>
    <x v="32"/>
    <x v="112"/>
    <s v="Governmental Activities"/>
    <s v="General Government"/>
    <s v="Expenses"/>
    <x v="112"/>
    <n v="423"/>
    <n v="0"/>
    <n v="0"/>
    <n v="1000"/>
    <n v="1000"/>
    <n v="1000"/>
    <n v="0"/>
    <n v="0"/>
    <n v="500"/>
    <n v="0"/>
    <n v="-500"/>
    <n v="1000"/>
    <n v="500"/>
  </r>
  <r>
    <x v="0"/>
    <n v="410"/>
    <n v="6230"/>
    <x v="4"/>
    <x v="0"/>
    <x v="28"/>
    <s v="Materials &amp; Services"/>
    <x v="32"/>
    <x v="113"/>
    <s v="Governmental Activities"/>
    <s v="General Government"/>
    <s v="Expenses"/>
    <x v="113"/>
    <n v="991"/>
    <n v="1485"/>
    <n v="1746"/>
    <n v="1375"/>
    <n v="1375"/>
    <n v="1375"/>
    <n v="1249"/>
    <n v="1282"/>
    <n v="1665.3333333333333"/>
    <n v="1369"/>
    <n v="-296.33333333333326"/>
    <n v="1955"/>
    <n v="2000"/>
  </r>
  <r>
    <x v="0"/>
    <n v="410"/>
    <n v="6234"/>
    <x v="4"/>
    <x v="0"/>
    <x v="28"/>
    <s v="Materials &amp; Services"/>
    <x v="32"/>
    <x v="114"/>
    <s v="Governmental Activities"/>
    <s v="General Government"/>
    <s v="Expenses"/>
    <x v="114"/>
    <n v="243"/>
    <n v="719"/>
    <n v="861"/>
    <n v="1000"/>
    <n v="1000"/>
    <n v="1000"/>
    <n v="735"/>
    <n v="735"/>
    <n v="980"/>
    <n v="785"/>
    <n v="-195"/>
    <n v="1000"/>
    <n v="1000"/>
  </r>
  <r>
    <x v="0"/>
    <n v="410"/>
    <n v="6238"/>
    <x v="4"/>
    <x v="0"/>
    <x v="28"/>
    <s v="Materials &amp; Services"/>
    <x v="32"/>
    <x v="115"/>
    <s v="Governmental Activities"/>
    <s v="General Government"/>
    <s v="Expenses"/>
    <x v="115"/>
    <n v="2565"/>
    <n v="827"/>
    <n v="794"/>
    <n v="1000"/>
    <n v="1000"/>
    <n v="1000"/>
    <n v="368"/>
    <n v="440"/>
    <n v="490.66666666666663"/>
    <n v="470"/>
    <n v="-20.666666666666629"/>
    <n v="1000"/>
    <n v="1000"/>
  </r>
  <r>
    <x v="0"/>
    <n v="410"/>
    <n v="6240"/>
    <x v="4"/>
    <x v="0"/>
    <x v="28"/>
    <s v="Materials &amp; Services"/>
    <x v="32"/>
    <x v="116"/>
    <s v="Governmental Activities"/>
    <s v="General Government"/>
    <s v="Expenses"/>
    <x v="116"/>
    <n v="1483"/>
    <n v="2685"/>
    <n v="1973"/>
    <n v="2100"/>
    <n v="2100"/>
    <n v="6100"/>
    <n v="5700"/>
    <n v="5700"/>
    <n v="5700"/>
    <n v="5700"/>
    <n v="0"/>
    <n v="5700"/>
    <n v="5700"/>
  </r>
  <r>
    <x v="0"/>
    <n v="410"/>
    <n v="6290"/>
    <x v="4"/>
    <x v="0"/>
    <x v="28"/>
    <s v="Materials &amp; Services"/>
    <x v="32"/>
    <x v="117"/>
    <s v="Governmental Activities"/>
    <s v="General Government"/>
    <s v="Expenses"/>
    <x v="117"/>
    <n v="479"/>
    <n v="165"/>
    <n v="330"/>
    <n v="500"/>
    <n v="500"/>
    <n v="500"/>
    <n v="155"/>
    <n v="155"/>
    <n v="206.66666666666666"/>
    <n v="166"/>
    <n v="-40.666666666666657"/>
    <n v="500"/>
    <n v="500"/>
  </r>
  <r>
    <x v="0"/>
    <n v="410"/>
    <n v="6320"/>
    <x v="4"/>
    <x v="0"/>
    <x v="28"/>
    <s v="Materials &amp; Services"/>
    <x v="33"/>
    <x v="118"/>
    <s v="Governmental Activities"/>
    <s v="General Government"/>
    <s v="Expenses"/>
    <x v="118"/>
    <n v="230"/>
    <n v="1662"/>
    <n v="0"/>
    <n v="1000"/>
    <n v="1000"/>
    <n v="1000"/>
    <n v="626"/>
    <n v="626"/>
    <n v="834.66666666666663"/>
    <n v="669"/>
    <n v="-165.66666666666663"/>
    <n v="1000"/>
    <n v="1000"/>
  </r>
  <r>
    <x v="0"/>
    <n v="410"/>
    <n v="6324"/>
    <x v="4"/>
    <x v="0"/>
    <x v="28"/>
    <s v="Materials &amp; Services"/>
    <x v="33"/>
    <x v="119"/>
    <s v="Governmental Activities"/>
    <s v="General Government"/>
    <s v="Expenses"/>
    <x v="119"/>
    <n v="0"/>
    <n v="57"/>
    <n v="29"/>
    <n v="100"/>
    <n v="100"/>
    <n v="100"/>
    <n v="30"/>
    <n v="30"/>
    <n v="40"/>
    <n v="33"/>
    <n v="-7"/>
    <n v="100"/>
    <n v="100"/>
  </r>
  <r>
    <x v="0"/>
    <n v="410"/>
    <n v="6334"/>
    <x v="4"/>
    <x v="0"/>
    <x v="28"/>
    <s v="Materials &amp; Services"/>
    <x v="33"/>
    <x v="120"/>
    <s v="Governmental Activities"/>
    <s v="General Government"/>
    <s v="Expenses"/>
    <x v="120"/>
    <n v="3998"/>
    <n v="1968"/>
    <n v="2264"/>
    <n v="2000"/>
    <n v="2000"/>
    <n v="2000"/>
    <n v="0"/>
    <n v="0"/>
    <n v="0"/>
    <n v="0"/>
    <n v="0"/>
    <n v="2000"/>
    <n v="2000"/>
  </r>
  <r>
    <x v="0"/>
    <n v="410"/>
    <n v="6420"/>
    <x v="4"/>
    <x v="0"/>
    <x v="28"/>
    <s v="Materials &amp; Services"/>
    <x v="34"/>
    <x v="121"/>
    <s v="Governmental Activities"/>
    <s v="General Government"/>
    <s v="Expenses"/>
    <x v="121"/>
    <n v="385"/>
    <n v="373"/>
    <n v="1548"/>
    <n v="1325"/>
    <n v="1325"/>
    <n v="1825"/>
    <n v="1568"/>
    <n v="1680"/>
    <n v="2090.6666666666665"/>
    <n v="1793"/>
    <n v="-297.66666666666652"/>
    <n v="1398"/>
    <n v="1398"/>
  </r>
  <r>
    <x v="0"/>
    <n v="410"/>
    <n v="6425"/>
    <x v="4"/>
    <x v="0"/>
    <x v="28"/>
    <s v="Materials &amp; Services"/>
    <x v="34"/>
    <x v="122"/>
    <s v="Governmental Activities"/>
    <s v="General Government"/>
    <s v="Expenses"/>
    <x v="122"/>
    <n v="509"/>
    <n v="569"/>
    <n v="1082"/>
    <n v="825"/>
    <n v="825"/>
    <n v="1825"/>
    <n v="1171"/>
    <n v="1428"/>
    <n v="1561.3333333333333"/>
    <n v="1525"/>
    <n v="-36.333333333333258"/>
    <n v="825"/>
    <n v="825"/>
  </r>
  <r>
    <x v="0"/>
    <n v="410"/>
    <n v="6430"/>
    <x v="4"/>
    <x v="0"/>
    <x v="28"/>
    <s v="Materials &amp; Services"/>
    <x v="34"/>
    <x v="123"/>
    <s v="Governmental Activities"/>
    <s v="General Government"/>
    <s v="Expenses"/>
    <x v="123"/>
    <n v="1734"/>
    <n v="2176"/>
    <n v="3059"/>
    <n v="2100"/>
    <n v="2100"/>
    <n v="2100"/>
    <n v="2773"/>
    <n v="3389"/>
    <n v="3697.333333333333"/>
    <n v="3617"/>
    <n v="-80.33333333333303"/>
    <n v="2100"/>
    <n v="2100"/>
  </r>
  <r>
    <x v="0"/>
    <n v="410"/>
    <n v="6435"/>
    <x v="4"/>
    <x v="0"/>
    <x v="28"/>
    <s v="Materials &amp; Services"/>
    <x v="34"/>
    <x v="124"/>
    <s v="Governmental Activities"/>
    <s v="General Government"/>
    <s v="Expenses"/>
    <x v="124"/>
    <n v="930"/>
    <n v="930"/>
    <n v="1088"/>
    <n v="685"/>
    <n v="685"/>
    <n v="2185"/>
    <n v="1442"/>
    <n v="1772"/>
    <n v="1922.6666666666665"/>
    <n v="1892"/>
    <n v="-30.666666666666515"/>
    <n v="1322"/>
    <n v="1322"/>
  </r>
  <r>
    <x v="0"/>
    <n v="410"/>
    <n v="6440"/>
    <x v="4"/>
    <x v="0"/>
    <x v="28"/>
    <s v="Materials &amp; Services"/>
    <x v="34"/>
    <x v="125"/>
    <s v="Governmental Activities"/>
    <s v="General Government"/>
    <s v="Expenses"/>
    <x v="125"/>
    <n v="2508"/>
    <n v="2580"/>
    <n v="2488"/>
    <n v="1875"/>
    <n v="1875"/>
    <n v="2375"/>
    <n v="1644"/>
    <n v="2004"/>
    <n v="2192"/>
    <n v="2139"/>
    <n v="-53"/>
    <n v="1875"/>
    <n v="1875"/>
  </r>
  <r>
    <x v="0"/>
    <n v="410"/>
    <n v="6445"/>
    <x v="4"/>
    <x v="0"/>
    <x v="28"/>
    <s v="Materials &amp; Services"/>
    <x v="34"/>
    <x v="126"/>
    <s v="Governmental Activities"/>
    <s v="General Government"/>
    <s v="Expenses"/>
    <x v="126"/>
    <n v="86"/>
    <n v="119"/>
    <n v="101"/>
    <n v="120"/>
    <n v="120"/>
    <n v="120"/>
    <n v="0"/>
    <n v="0"/>
    <n v="0"/>
    <n v="0"/>
    <n v="0"/>
    <n v="120"/>
    <n v="120"/>
  </r>
  <r>
    <x v="0"/>
    <n v="410"/>
    <n v="6510"/>
    <x v="4"/>
    <x v="0"/>
    <x v="28"/>
    <s v="Materials &amp; Services"/>
    <x v="35"/>
    <x v="127"/>
    <s v="Governmental Activities"/>
    <s v="General Government"/>
    <s v="Expenses"/>
    <x v="127"/>
    <n v="780"/>
    <n v="2226"/>
    <n v="309"/>
    <n v="2000"/>
    <n v="2000"/>
    <n v="2000"/>
    <n v="107"/>
    <n v="107"/>
    <n v="142.66666666666666"/>
    <n v="115"/>
    <n v="-27.666666666666657"/>
    <n v="2000"/>
    <n v="2000"/>
  </r>
  <r>
    <x v="0"/>
    <n v="410"/>
    <n v="6512"/>
    <x v="4"/>
    <x v="0"/>
    <x v="28"/>
    <s v="Materials &amp; Services"/>
    <x v="35"/>
    <x v="128"/>
    <s v="Governmental Activities"/>
    <s v="General Government"/>
    <s v="Expenses"/>
    <x v="128"/>
    <n v="475"/>
    <n v="475"/>
    <n v="549"/>
    <n v="650"/>
    <n v="650"/>
    <n v="650"/>
    <n v="549"/>
    <n v="549"/>
    <n v="549"/>
    <n v="586"/>
    <n v="37"/>
    <n v="650"/>
    <n v="650"/>
  </r>
  <r>
    <x v="0"/>
    <n v="410"/>
    <n v="6514"/>
    <x v="4"/>
    <x v="0"/>
    <x v="28"/>
    <s v="Materials &amp; Services"/>
    <x v="35"/>
    <x v="129"/>
    <s v="Governmental Activities"/>
    <s v="General Government"/>
    <s v="Expenses"/>
    <x v="129"/>
    <n v="0"/>
    <n v="0"/>
    <n v="0"/>
    <n v="0"/>
    <n v="0"/>
    <n v="0"/>
    <n v="0"/>
    <n v="0"/>
    <n v="0"/>
    <n v="0"/>
    <n v="0"/>
    <n v="0"/>
    <n v="0"/>
  </r>
  <r>
    <x v="0"/>
    <n v="410"/>
    <n v="6792"/>
    <x v="4"/>
    <x v="0"/>
    <x v="28"/>
    <s v="Materials &amp; Services"/>
    <x v="36"/>
    <x v="130"/>
    <s v="Governmental Activities"/>
    <s v="General Government"/>
    <s v="Expenses"/>
    <x v="130"/>
    <n v="70"/>
    <n v="0"/>
    <n v="0"/>
    <n v="0"/>
    <n v="0"/>
    <n v="0"/>
    <n v="34"/>
    <n v="34"/>
    <n v="45.333333333333329"/>
    <n v="37"/>
    <n v="-8.3333333333333286"/>
    <n v="34"/>
    <n v="0"/>
  </r>
  <r>
    <x v="0"/>
    <n v="410"/>
    <n v="8225"/>
    <x v="4"/>
    <x v="0"/>
    <x v="28"/>
    <s v="Capital Outlay"/>
    <x v="37"/>
    <x v="131"/>
    <s v="Governmental Activities"/>
    <s v="General Government"/>
    <s v="None"/>
    <x v="9"/>
    <n v="0"/>
    <n v="297073"/>
    <n v="0"/>
    <n v="0"/>
    <n v="0"/>
    <n v="0"/>
    <n v="0"/>
    <n v="0"/>
    <n v="0"/>
    <n v="0"/>
    <n v="0"/>
    <n v="0"/>
    <n v="185700"/>
  </r>
  <r>
    <x v="0"/>
    <n v="410"/>
    <n v="8320"/>
    <x v="4"/>
    <x v="0"/>
    <x v="28"/>
    <s v="Capital Outlay"/>
    <x v="38"/>
    <x v="132"/>
    <s v="Governmental Activities"/>
    <s v="General Government"/>
    <s v="None"/>
    <x v="131"/>
    <n v="0"/>
    <n v="6825"/>
    <n v="5925"/>
    <n v="0"/>
    <n v="0"/>
    <n v="0"/>
    <n v="0"/>
    <n v="0"/>
    <n v="0"/>
    <n v="0"/>
    <n v="0"/>
    <n v="0"/>
    <n v="0"/>
  </r>
  <r>
    <x v="0"/>
    <n v="410"/>
    <n v="8335"/>
    <x v="4"/>
    <x v="0"/>
    <x v="28"/>
    <s v="Capital Outlay"/>
    <x v="39"/>
    <x v="133"/>
    <s v="Governmental Activities"/>
    <s v="General Government"/>
    <s v="None"/>
    <x v="10"/>
    <n v="0"/>
    <n v="0"/>
    <n v="6777"/>
    <n v="0"/>
    <n v="0"/>
    <n v="400"/>
    <n v="383"/>
    <n v="383"/>
    <n v="510.66666666666663"/>
    <n v="383"/>
    <n v="-127.66666666666663"/>
    <n v="0"/>
    <n v="0"/>
  </r>
  <r>
    <x v="0"/>
    <n v="410"/>
    <n v="8425"/>
    <x v="4"/>
    <x v="0"/>
    <x v="28"/>
    <s v="Capital Outlay"/>
    <x v="40"/>
    <x v="134"/>
    <s v="Governmental Activities"/>
    <s v="General Government"/>
    <s v="None"/>
    <x v="11"/>
    <n v="0"/>
    <n v="0"/>
    <n v="0"/>
    <n v="0"/>
    <n v="0"/>
    <n v="0"/>
    <n v="0"/>
    <n v="0"/>
    <n v="0"/>
    <n v="0"/>
    <n v="0"/>
    <n v="0"/>
    <n v="0"/>
  </r>
  <r>
    <x v="0"/>
    <n v="420"/>
    <n v="5110"/>
    <x v="4"/>
    <x v="0"/>
    <x v="29"/>
    <s v="Personal Services"/>
    <x v="27"/>
    <x v="135"/>
    <s v="Governmental Activities"/>
    <s v="Culture &amp; Recreation"/>
    <s v="Expenses"/>
    <x v="85"/>
    <n v="3785"/>
    <n v="4636"/>
    <n v="4316"/>
    <n v="4500"/>
    <n v="4500"/>
    <n v="4500"/>
    <n v="3706"/>
    <n v="4414"/>
    <n v="4941.333333333333"/>
    <n v="4711"/>
    <n v="-230.33333333333303"/>
    <n v="4463"/>
    <n v="4463"/>
  </r>
  <r>
    <x v="0"/>
    <n v="420"/>
    <n v="5150"/>
    <x v="4"/>
    <x v="0"/>
    <x v="29"/>
    <s v="Personal Services"/>
    <x v="27"/>
    <x v="136"/>
    <s v="Governmental Activities"/>
    <s v="Culture &amp; Recreation"/>
    <s v="Expenses"/>
    <x v="88"/>
    <n v="3125"/>
    <n v="3482"/>
    <n v="3443"/>
    <n v="3617"/>
    <n v="3617"/>
    <n v="3617"/>
    <n v="2862"/>
    <n v="3464"/>
    <n v="3816"/>
    <n v="3697"/>
    <n v="-119"/>
    <n v="3798"/>
    <n v="3798"/>
  </r>
  <r>
    <x v="0"/>
    <n v="420"/>
    <n v="5152"/>
    <x v="4"/>
    <x v="0"/>
    <x v="29"/>
    <s v="Personal Services"/>
    <x v="27"/>
    <x v="137"/>
    <s v="Governmental Activities"/>
    <s v="Culture &amp; Recreation"/>
    <s v="Expenses"/>
    <x v="89"/>
    <n v="1552"/>
    <n v="0"/>
    <n v="7324"/>
    <n v="8256"/>
    <n v="8256"/>
    <n v="8256"/>
    <n v="7371"/>
    <n v="8929"/>
    <n v="9828"/>
    <n v="9530"/>
    <n v="-298"/>
    <n v="4334"/>
    <n v="4551"/>
  </r>
  <r>
    <x v="0"/>
    <n v="420"/>
    <n v="5154"/>
    <x v="4"/>
    <x v="0"/>
    <x v="29"/>
    <s v="Personal Services"/>
    <x v="27"/>
    <x v="138"/>
    <s v="Governmental Activities"/>
    <s v="Culture &amp; Recreation"/>
    <s v="Expenses"/>
    <x v="90"/>
    <n v="1811"/>
    <n v="1968"/>
    <n v="0"/>
    <n v="0"/>
    <n v="0"/>
    <n v="0"/>
    <n v="0"/>
    <n v="0"/>
    <n v="0"/>
    <n v="0"/>
    <n v="0"/>
    <n v="4334"/>
    <n v="4551"/>
  </r>
  <r>
    <x v="0"/>
    <n v="420"/>
    <n v="5156"/>
    <x v="4"/>
    <x v="0"/>
    <x v="29"/>
    <s v="Personal Services"/>
    <x v="27"/>
    <x v="139"/>
    <s v="Governmental Activities"/>
    <s v="Culture &amp; Recreation"/>
    <s v="Expenses"/>
    <x v="132"/>
    <n v="0"/>
    <n v="0"/>
    <n v="0"/>
    <n v="2883"/>
    <n v="2883"/>
    <n v="2883"/>
    <n v="0"/>
    <n v="0"/>
    <n v="0"/>
    <n v="0"/>
    <n v="0"/>
    <n v="6048"/>
    <n v="3028"/>
  </r>
  <r>
    <x v="0"/>
    <n v="420"/>
    <n v="5158"/>
    <x v="4"/>
    <x v="0"/>
    <x v="29"/>
    <s v="Personal Services"/>
    <x v="27"/>
    <x v="140"/>
    <s v="Governmental Activities"/>
    <s v="Culture &amp; Recreation"/>
    <s v="Expenses"/>
    <x v="92"/>
    <n v="7198"/>
    <n v="7273"/>
    <n v="8292"/>
    <n v="9955"/>
    <n v="9955"/>
    <n v="9955"/>
    <n v="6306"/>
    <n v="8038"/>
    <n v="8408"/>
    <n v="8579"/>
    <n v="171"/>
    <n v="10453"/>
    <n v="10976"/>
  </r>
  <r>
    <x v="0"/>
    <n v="420"/>
    <n v="5220"/>
    <x v="4"/>
    <x v="0"/>
    <x v="29"/>
    <s v="Personal Services"/>
    <x v="28"/>
    <x v="141"/>
    <s v="Governmental Activities"/>
    <s v="Culture &amp; Recreation"/>
    <s v="Expenses"/>
    <x v="93"/>
    <n v="611"/>
    <n v="824"/>
    <n v="257"/>
    <n v="1027"/>
    <n v="1027"/>
    <n v="1027"/>
    <n v="394"/>
    <n v="431"/>
    <n v="525.33333333333326"/>
    <n v="460"/>
    <n v="-65.333333333333258"/>
    <n v="1409"/>
    <n v="1409"/>
  </r>
  <r>
    <x v="0"/>
    <n v="420"/>
    <n v="5315"/>
    <x v="4"/>
    <x v="0"/>
    <x v="29"/>
    <s v="Personal Services"/>
    <x v="29"/>
    <x v="142"/>
    <s v="Governmental Activities"/>
    <s v="Culture &amp; Recreation"/>
    <s v="Expenses"/>
    <x v="94"/>
    <n v="1384"/>
    <n v="1316"/>
    <n v="1808"/>
    <n v="2320"/>
    <n v="2320"/>
    <n v="2320"/>
    <n v="1579"/>
    <n v="1934"/>
    <n v="2105.333333333333"/>
    <n v="2065"/>
    <n v="-40.33333333333303"/>
    <n v="2666"/>
    <n v="2512"/>
  </r>
  <r>
    <x v="0"/>
    <n v="420"/>
    <n v="5320"/>
    <x v="4"/>
    <x v="0"/>
    <x v="29"/>
    <s v="Personal Services"/>
    <x v="29"/>
    <x v="143"/>
    <s v="Governmental Activities"/>
    <s v="Culture &amp; Recreation"/>
    <s v="Expenses"/>
    <x v="95"/>
    <n v="1113"/>
    <n v="856"/>
    <n v="736"/>
    <n v="660"/>
    <n v="660"/>
    <n v="660"/>
    <n v="1068"/>
    <n v="1070"/>
    <n v="1424"/>
    <n v="1142"/>
    <n v="-282"/>
    <n v="1373"/>
    <n v="1670"/>
  </r>
  <r>
    <x v="0"/>
    <n v="420"/>
    <n v="5350"/>
    <x v="4"/>
    <x v="0"/>
    <x v="29"/>
    <s v="Personal Services"/>
    <x v="29"/>
    <x v="144"/>
    <s v="Governmental Activities"/>
    <s v="Culture &amp; Recreation"/>
    <s v="Expenses"/>
    <x v="96"/>
    <n v="0"/>
    <n v="0"/>
    <n v="0"/>
    <n v="2000"/>
    <n v="2000"/>
    <n v="2000"/>
    <n v="0"/>
    <n v="0"/>
    <n v="0"/>
    <n v="0"/>
    <n v="0"/>
    <n v="2328"/>
    <n v="2328"/>
  </r>
  <r>
    <x v="0"/>
    <n v="420"/>
    <n v="5410"/>
    <x v="4"/>
    <x v="0"/>
    <x v="29"/>
    <s v="Personal Services"/>
    <x v="30"/>
    <x v="145"/>
    <s v="Governmental Activities"/>
    <s v="Culture &amp; Recreation"/>
    <s v="Expenses"/>
    <x v="97"/>
    <n v="2613"/>
    <n v="1934"/>
    <n v="4153"/>
    <n v="7770"/>
    <n v="7770"/>
    <n v="7770"/>
    <n v="3449"/>
    <n v="3975"/>
    <n v="4598.6666666666661"/>
    <n v="4243"/>
    <n v="-355.66666666666606"/>
    <n v="3434"/>
    <n v="4384"/>
  </r>
  <r>
    <x v="0"/>
    <n v="420"/>
    <n v="5450"/>
    <x v="4"/>
    <x v="0"/>
    <x v="29"/>
    <s v="Personal Services"/>
    <x v="30"/>
    <x v="146"/>
    <s v="Governmental Activities"/>
    <s v="Culture &amp; Recreation"/>
    <s v="Expenses"/>
    <x v="98"/>
    <n v="2074"/>
    <n v="1920"/>
    <n v="3910"/>
    <n v="5214"/>
    <n v="5214"/>
    <n v="5214"/>
    <n v="3409"/>
    <n v="4086"/>
    <n v="4545.333333333333"/>
    <n v="4361"/>
    <n v="-184.33333333333303"/>
    <n v="6841"/>
    <n v="6444"/>
  </r>
  <r>
    <x v="0"/>
    <n v="420"/>
    <n v="5910"/>
    <x v="4"/>
    <x v="0"/>
    <x v="29"/>
    <s v="Personal Services"/>
    <x v="41"/>
    <x v="147"/>
    <s v="Governmental Activities"/>
    <s v="Culture &amp; Recreation"/>
    <s v="Expenses"/>
    <x v="99"/>
    <n v="0"/>
    <n v="0"/>
    <n v="0"/>
    <n v="0"/>
    <n v="0"/>
    <n v="0"/>
    <n v="0"/>
    <n v="0"/>
    <n v="0"/>
    <n v="0"/>
    <n v="0"/>
    <n v="0"/>
    <n v="0"/>
  </r>
  <r>
    <x v="0"/>
    <n v="420"/>
    <n v="6128"/>
    <x v="4"/>
    <x v="0"/>
    <x v="29"/>
    <s v="Materials &amp; Services"/>
    <x v="31"/>
    <x v="148"/>
    <s v="Governmental Activities"/>
    <s v="Culture &amp; Recreation"/>
    <s v="Expenses"/>
    <x v="105"/>
    <n v="2000"/>
    <n v="37202"/>
    <n v="14298"/>
    <n v="1000"/>
    <n v="41000"/>
    <n v="41000"/>
    <n v="27851"/>
    <n v="36195"/>
    <n v="37134.666666666664"/>
    <n v="38630"/>
    <n v="1495.3333333333358"/>
    <n v="0"/>
    <n v="20000"/>
  </r>
  <r>
    <x v="0"/>
    <n v="420"/>
    <n v="6210"/>
    <x v="4"/>
    <x v="0"/>
    <x v="29"/>
    <s v="Materials &amp; Services"/>
    <x v="31"/>
    <x v="149"/>
    <s v="Governmental Activities"/>
    <s v="Culture &amp; Recreation"/>
    <s v="Expenses"/>
    <x v="108"/>
    <n v="0"/>
    <n v="0"/>
    <n v="0"/>
    <n v="0"/>
    <n v="0"/>
    <n v="0"/>
    <n v="1861"/>
    <n v="1861"/>
    <n v="1861"/>
    <n v="1987"/>
    <n v="126"/>
    <n v="1861"/>
    <n v="1861"/>
  </r>
  <r>
    <x v="0"/>
    <n v="420"/>
    <n v="6234"/>
    <x v="4"/>
    <x v="0"/>
    <x v="29"/>
    <s v="Materials &amp; Services"/>
    <x v="32"/>
    <x v="150"/>
    <s v="Governmental Activities"/>
    <s v="Culture &amp; Recreation"/>
    <s v="Expenses"/>
    <x v="114"/>
    <n v="590"/>
    <n v="1499"/>
    <n v="5048"/>
    <n v="2000"/>
    <n v="2000"/>
    <n v="2000"/>
    <n v="1091"/>
    <n v="1612"/>
    <n v="1454.6666666666665"/>
    <n v="1721"/>
    <n v="266.33333333333348"/>
    <n v="2000"/>
    <n v="2000"/>
  </r>
  <r>
    <x v="0"/>
    <n v="420"/>
    <n v="6238"/>
    <x v="4"/>
    <x v="0"/>
    <x v="29"/>
    <s v="Materials &amp; Services"/>
    <x v="32"/>
    <x v="151"/>
    <s v="Governmental Activities"/>
    <s v="Culture &amp; Recreation"/>
    <s v="Expenses"/>
    <x v="115"/>
    <n v="0"/>
    <n v="0"/>
    <n v="0"/>
    <n v="0"/>
    <n v="0"/>
    <n v="0"/>
    <n v="4"/>
    <n v="4"/>
    <n v="5.333333333333333"/>
    <n v="5"/>
    <n v="-0.33333333333333304"/>
    <n v="4"/>
    <n v="4"/>
  </r>
  <r>
    <x v="0"/>
    <n v="420"/>
    <n v="6290"/>
    <x v="4"/>
    <x v="0"/>
    <x v="29"/>
    <s v="Materials &amp; Services"/>
    <x v="32"/>
    <x v="152"/>
    <s v="Governmental Activities"/>
    <s v="Culture &amp; Recreation"/>
    <s v="Expenses"/>
    <x v="117"/>
    <n v="420"/>
    <n v="240"/>
    <n v="0"/>
    <n v="500"/>
    <n v="500"/>
    <n v="500"/>
    <n v="24"/>
    <n v="24"/>
    <n v="32"/>
    <n v="26"/>
    <n v="-6"/>
    <n v="500"/>
    <n v="500"/>
  </r>
  <r>
    <x v="0"/>
    <n v="420"/>
    <n v="6320"/>
    <x v="4"/>
    <x v="0"/>
    <x v="29"/>
    <s v="Materials &amp; Services"/>
    <x v="33"/>
    <x v="153"/>
    <s v="Governmental Activities"/>
    <s v="Culture &amp; Recreation"/>
    <s v="Expenses"/>
    <x v="118"/>
    <n v="395"/>
    <n v="1513"/>
    <n v="968"/>
    <n v="2500"/>
    <n v="2500"/>
    <n v="2500"/>
    <n v="1295"/>
    <n v="1295"/>
    <n v="1726.6666666666665"/>
    <n v="1383"/>
    <n v="-343.66666666666652"/>
    <n v="3000"/>
    <n v="3000"/>
  </r>
  <r>
    <x v="0"/>
    <n v="420"/>
    <n v="6324"/>
    <x v="4"/>
    <x v="0"/>
    <x v="29"/>
    <s v="Materials &amp; Services"/>
    <x v="33"/>
    <x v="154"/>
    <s v="Governmental Activities"/>
    <s v="Culture &amp; Recreation"/>
    <s v="Expenses"/>
    <x v="119"/>
    <n v="541"/>
    <n v="1279"/>
    <n v="561"/>
    <n v="1000"/>
    <n v="1000"/>
    <n v="1000"/>
    <n v="88"/>
    <n v="1030"/>
    <n v="117.33333333333333"/>
    <n v="1100"/>
    <n v="982.66666666666663"/>
    <n v="2000"/>
    <n v="2000"/>
  </r>
  <r>
    <x v="0"/>
    <n v="420"/>
    <n v="6328"/>
    <x v="4"/>
    <x v="0"/>
    <x v="29"/>
    <s v="Materials &amp; Services"/>
    <x v="33"/>
    <x v="155"/>
    <s v="Governmental Activities"/>
    <s v="Culture &amp; Recreation"/>
    <s v="Expenses"/>
    <x v="133"/>
    <n v="0"/>
    <n v="0"/>
    <n v="0"/>
    <n v="1000"/>
    <n v="1000"/>
    <n v="1000"/>
    <n v="0"/>
    <n v="0"/>
    <n v="0"/>
    <n v="0"/>
    <n v="0"/>
    <n v="1000"/>
    <n v="1000"/>
  </r>
  <r>
    <x v="0"/>
    <n v="420"/>
    <n v="6330"/>
    <x v="4"/>
    <x v="0"/>
    <x v="29"/>
    <s v="Materials &amp; Services"/>
    <x v="33"/>
    <x v="156"/>
    <s v="Governmental Activities"/>
    <s v="Culture &amp; Recreation"/>
    <s v="Expenses"/>
    <x v="134"/>
    <n v="1743"/>
    <n v="1314"/>
    <n v="12965"/>
    <n v="2000"/>
    <n v="2000"/>
    <n v="2000"/>
    <n v="46"/>
    <n v="2675"/>
    <n v="61.333333333333329"/>
    <n v="2855"/>
    <n v="2793.6666666666665"/>
    <n v="2000"/>
    <n v="2000"/>
  </r>
  <r>
    <x v="0"/>
    <n v="420"/>
    <n v="6334"/>
    <x v="4"/>
    <x v="0"/>
    <x v="29"/>
    <s v="Materials &amp; Services"/>
    <x v="33"/>
    <x v="157"/>
    <s v="Governmental Activities"/>
    <s v="Culture &amp; Recreation"/>
    <s v="Expenses"/>
    <x v="120"/>
    <n v="2007"/>
    <n v="1597"/>
    <n v="1753"/>
    <n v="1000"/>
    <n v="1000"/>
    <n v="1000"/>
    <n v="0"/>
    <n v="0"/>
    <n v="0"/>
    <n v="0"/>
    <n v="0"/>
    <n v="1000"/>
    <n v="1000"/>
  </r>
  <r>
    <x v="0"/>
    <n v="420"/>
    <n v="6339"/>
    <x v="4"/>
    <x v="0"/>
    <x v="29"/>
    <s v="Materials &amp; Services"/>
    <x v="33"/>
    <x v="158"/>
    <s v="Governmental Activities"/>
    <s v="Culture &amp; Recreation"/>
    <s v="Expenses"/>
    <x v="135"/>
    <n v="0"/>
    <n v="0"/>
    <n v="0"/>
    <n v="2500"/>
    <n v="2500"/>
    <n v="2500"/>
    <n v="0"/>
    <n v="0"/>
    <n v="0"/>
    <n v="0"/>
    <n v="0"/>
    <n v="10000"/>
    <n v="10000"/>
  </r>
  <r>
    <x v="0"/>
    <n v="420"/>
    <n v="6420"/>
    <x v="4"/>
    <x v="0"/>
    <x v="29"/>
    <s v="Materials &amp; Services"/>
    <x v="34"/>
    <x v="159"/>
    <s v="Governmental Activities"/>
    <s v="Culture &amp; Recreation"/>
    <s v="Expenses"/>
    <x v="121"/>
    <n v="705"/>
    <n v="746"/>
    <n v="2386"/>
    <n v="3500"/>
    <n v="3500"/>
    <n v="3500"/>
    <n v="595"/>
    <n v="656"/>
    <n v="793.33333333333326"/>
    <n v="701"/>
    <n v="-92.333333333333258"/>
    <n v="35000"/>
    <n v="25000"/>
  </r>
  <r>
    <x v="0"/>
    <n v="420"/>
    <n v="6425"/>
    <x v="4"/>
    <x v="0"/>
    <x v="29"/>
    <s v="Materials &amp; Services"/>
    <x v="34"/>
    <x v="160"/>
    <s v="Governmental Activities"/>
    <s v="Culture &amp; Recreation"/>
    <s v="Expenses"/>
    <x v="122"/>
    <n v="1358"/>
    <n v="1401"/>
    <n v="1443"/>
    <n v="1500"/>
    <n v="1500"/>
    <n v="1500"/>
    <n v="1238"/>
    <n v="1362"/>
    <n v="1650.6666666666665"/>
    <n v="1454"/>
    <n v="-196.66666666666652"/>
    <n v="1650"/>
    <n v="1650"/>
  </r>
  <r>
    <x v="0"/>
    <n v="420"/>
    <n v="6430"/>
    <x v="4"/>
    <x v="0"/>
    <x v="29"/>
    <s v="Materials &amp; Services"/>
    <x v="34"/>
    <x v="161"/>
    <s v="Governmental Activities"/>
    <s v="Culture &amp; Recreation"/>
    <s v="Expenses"/>
    <x v="123"/>
    <n v="503"/>
    <n v="675"/>
    <n v="618"/>
    <n v="675"/>
    <n v="675"/>
    <n v="675"/>
    <n v="2743"/>
    <n v="3218"/>
    <n v="3657.333333333333"/>
    <n v="3435"/>
    <n v="-222.33333333333303"/>
    <n v="2129"/>
    <n v="2129"/>
  </r>
  <r>
    <x v="0"/>
    <n v="420"/>
    <n v="6445"/>
    <x v="4"/>
    <x v="0"/>
    <x v="29"/>
    <s v="Materials &amp; Services"/>
    <x v="34"/>
    <x v="162"/>
    <s v="Governmental Activities"/>
    <s v="Culture &amp; Recreation"/>
    <s v="Expenses"/>
    <x v="126"/>
    <n v="257"/>
    <n v="269"/>
    <n v="263"/>
    <n v="365"/>
    <n v="365"/>
    <n v="365"/>
    <n v="0"/>
    <n v="0"/>
    <n v="0"/>
    <n v="0"/>
    <n v="0"/>
    <n v="365"/>
    <n v="365"/>
  </r>
  <r>
    <x v="0"/>
    <n v="420"/>
    <n v="6710"/>
    <x v="4"/>
    <x v="0"/>
    <x v="29"/>
    <s v="Materials &amp; Services"/>
    <x v="36"/>
    <x v="163"/>
    <s v="Governmental Activities"/>
    <s v="Culture &amp; Recreation"/>
    <s v="Expenses"/>
    <x v="136"/>
    <n v="1269"/>
    <n v="1685"/>
    <n v="1888"/>
    <n v="1500"/>
    <n v="1500"/>
    <n v="1500"/>
    <n v="1109"/>
    <n v="1428"/>
    <n v="1478.6666666666665"/>
    <n v="1525"/>
    <n v="46.333333333333485"/>
    <n v="1500"/>
    <n v="1500"/>
  </r>
  <r>
    <x v="0"/>
    <n v="420"/>
    <n v="8225"/>
    <x v="4"/>
    <x v="0"/>
    <x v="29"/>
    <s v="Capital Outlay"/>
    <x v="37"/>
    <x v="164"/>
    <s v="Governmental Activities"/>
    <s v="Culture &amp; Recreation"/>
    <s v="None"/>
    <x v="9"/>
    <n v="0"/>
    <n v="0"/>
    <n v="1584"/>
    <n v="0"/>
    <n v="0"/>
    <n v="0"/>
    <n v="0"/>
    <n v="0"/>
    <n v="0"/>
    <n v="0"/>
    <n v="0"/>
    <n v="0"/>
    <n v="0"/>
  </r>
  <r>
    <x v="0"/>
    <n v="420"/>
    <n v="8335"/>
    <x v="4"/>
    <x v="0"/>
    <x v="29"/>
    <s v="Capital Outlay"/>
    <x v="39"/>
    <x v="165"/>
    <s v="Governmental Activities"/>
    <s v="Culture &amp; Recreation"/>
    <s v="None"/>
    <x v="10"/>
    <n v="0"/>
    <n v="0"/>
    <n v="0"/>
    <n v="0"/>
    <n v="0"/>
    <n v="0"/>
    <n v="0"/>
    <n v="0"/>
    <n v="0"/>
    <n v="0"/>
    <n v="0"/>
    <n v="0"/>
    <n v="0"/>
  </r>
  <r>
    <x v="0"/>
    <n v="420"/>
    <n v="8425"/>
    <x v="4"/>
    <x v="0"/>
    <x v="29"/>
    <s v="Capital Outlay"/>
    <x v="40"/>
    <x v="166"/>
    <s v="Governmental Activities"/>
    <s v="Culture &amp; Recreation"/>
    <s v="None"/>
    <x v="11"/>
    <n v="0"/>
    <n v="0"/>
    <n v="0"/>
    <n v="0"/>
    <n v="0"/>
    <n v="0"/>
    <n v="0"/>
    <n v="0"/>
    <n v="0"/>
    <n v="0"/>
    <n v="0"/>
    <n v="0"/>
    <n v="0"/>
  </r>
  <r>
    <x v="0"/>
    <n v="420"/>
    <n v="8520"/>
    <x v="4"/>
    <x v="0"/>
    <x v="29"/>
    <s v="Capital Outlay"/>
    <x v="42"/>
    <x v="167"/>
    <s v="Governmental Activities"/>
    <s v="Culture &amp; Recreation"/>
    <s v="None"/>
    <x v="137"/>
    <n v="0"/>
    <n v="420870"/>
    <n v="13901"/>
    <n v="554986"/>
    <n v="554986"/>
    <n v="439086"/>
    <n v="0"/>
    <n v="0"/>
    <n v="60000"/>
    <n v="5000"/>
    <n v="-60000"/>
    <n v="0"/>
    <n v="740000"/>
  </r>
  <r>
    <x v="0"/>
    <n v="430"/>
    <n v="6118"/>
    <x v="4"/>
    <x v="0"/>
    <x v="30"/>
    <s v="Materials &amp; Services"/>
    <x v="31"/>
    <x v="168"/>
    <s v="Governmental Activities"/>
    <s v="Public Safety"/>
    <s v="Expenses"/>
    <x v="138"/>
    <n v="30200"/>
    <n v="27300"/>
    <n v="28123"/>
    <n v="29530"/>
    <n v="29530"/>
    <n v="32030"/>
    <n v="21726"/>
    <n v="26554"/>
    <n v="29530"/>
    <n v="28340"/>
    <n v="-1190"/>
    <n v="29530"/>
    <n v="29530"/>
  </r>
  <r>
    <x v="0"/>
    <n v="430"/>
    <n v="6334"/>
    <x v="4"/>
    <x v="0"/>
    <x v="30"/>
    <s v="Materials &amp; Services"/>
    <x v="33"/>
    <x v="169"/>
    <s v="Governmental Activities"/>
    <s v="Public Safety"/>
    <s v="Expenses"/>
    <x v="120"/>
    <n v="0"/>
    <n v="0"/>
    <n v="0"/>
    <n v="0"/>
    <n v="0"/>
    <n v="0"/>
    <n v="0"/>
    <n v="0"/>
    <n v="0"/>
    <n v="0"/>
    <n v="0"/>
    <n v="8000"/>
    <n v="0"/>
  </r>
  <r>
    <x v="0"/>
    <n v="440"/>
    <n v="5110"/>
    <x v="4"/>
    <x v="0"/>
    <x v="31"/>
    <s v="Personal Services"/>
    <x v="27"/>
    <x v="170"/>
    <s v="Governmental Activities"/>
    <s v="Community Development"/>
    <s v="Expenses"/>
    <x v="85"/>
    <n v="7570"/>
    <n v="8374"/>
    <n v="4316"/>
    <n v="4500"/>
    <n v="4500"/>
    <n v="4500"/>
    <n v="3706"/>
    <n v="4414"/>
    <n v="4941.333333333333"/>
    <n v="4711"/>
    <n v="-230.33333333333303"/>
    <n v="4463"/>
    <n v="4463"/>
  </r>
  <r>
    <x v="0"/>
    <n v="440"/>
    <n v="5112"/>
    <x v="4"/>
    <x v="0"/>
    <x v="31"/>
    <s v="Personal Services"/>
    <x v="27"/>
    <x v="171"/>
    <s v="Governmental Activities"/>
    <s v="Community Development"/>
    <s v="Expenses"/>
    <x v="86"/>
    <n v="0"/>
    <n v="0"/>
    <n v="0"/>
    <n v="0"/>
    <n v="0"/>
    <n v="0"/>
    <n v="0"/>
    <n v="0"/>
    <n v="0"/>
    <n v="0"/>
    <n v="0"/>
    <n v="0"/>
    <n v="0"/>
  </r>
  <r>
    <x v="0"/>
    <n v="440"/>
    <n v="5114"/>
    <x v="4"/>
    <x v="0"/>
    <x v="31"/>
    <s v="Personal Services"/>
    <x v="27"/>
    <x v="172"/>
    <s v="Governmental Activities"/>
    <s v="Community Development"/>
    <s v="Expenses"/>
    <x v="87"/>
    <n v="2397"/>
    <n v="2514"/>
    <n v="2638"/>
    <n v="0"/>
    <n v="0"/>
    <n v="0"/>
    <n v="110"/>
    <n v="110"/>
    <n v="146.66666666666666"/>
    <n v="118"/>
    <n v="-28.666666666666657"/>
    <n v="0"/>
    <n v="0"/>
  </r>
  <r>
    <x v="0"/>
    <n v="440"/>
    <n v="5220"/>
    <x v="4"/>
    <x v="0"/>
    <x v="31"/>
    <s v="Personal Services"/>
    <x v="28"/>
    <x v="173"/>
    <s v="Governmental Activities"/>
    <s v="Community Development"/>
    <s v="Expenses"/>
    <x v="93"/>
    <n v="30"/>
    <n v="48"/>
    <n v="16"/>
    <n v="0"/>
    <n v="0"/>
    <n v="0"/>
    <n v="0"/>
    <n v="0"/>
    <n v="0"/>
    <n v="0"/>
    <n v="0"/>
    <n v="0"/>
    <n v="0"/>
  </r>
  <r>
    <x v="0"/>
    <n v="440"/>
    <n v="5315"/>
    <x v="4"/>
    <x v="0"/>
    <x v="31"/>
    <s v="Personal Services"/>
    <x v="29"/>
    <x v="174"/>
    <s v="Governmental Activities"/>
    <s v="Community Development"/>
    <s v="Expenses"/>
    <x v="94"/>
    <n v="765"/>
    <n v="785"/>
    <n v="533"/>
    <n v="350"/>
    <n v="350"/>
    <n v="350"/>
    <n v="292"/>
    <n v="346"/>
    <n v="389.33333333333331"/>
    <n v="370"/>
    <n v="-19.333333333333314"/>
    <n v="341"/>
    <n v="341"/>
  </r>
  <r>
    <x v="0"/>
    <n v="440"/>
    <n v="5320"/>
    <x v="4"/>
    <x v="0"/>
    <x v="31"/>
    <s v="Personal Services"/>
    <x v="29"/>
    <x v="175"/>
    <s v="Governmental Activities"/>
    <s v="Community Development"/>
    <s v="Expenses"/>
    <x v="95"/>
    <n v="44"/>
    <n v="17"/>
    <n v="62"/>
    <n v="75"/>
    <n v="75"/>
    <n v="75"/>
    <n v="121"/>
    <n v="121"/>
    <n v="161.33333333333331"/>
    <n v="130"/>
    <n v="-31.333333333333314"/>
    <n v="6"/>
    <n v="68"/>
  </r>
  <r>
    <x v="0"/>
    <n v="440"/>
    <n v="5350"/>
    <x v="4"/>
    <x v="0"/>
    <x v="31"/>
    <s v="Personal Services"/>
    <x v="29"/>
    <x v="176"/>
    <s v="Governmental Activities"/>
    <s v="Community Development"/>
    <s v="Expenses"/>
    <x v="96"/>
    <n v="0"/>
    <n v="0"/>
    <n v="0"/>
    <n v="250"/>
    <n v="250"/>
    <n v="250"/>
    <n v="0"/>
    <n v="0"/>
    <n v="0"/>
    <n v="0"/>
    <n v="0"/>
    <n v="298"/>
    <n v="360"/>
  </r>
  <r>
    <x v="0"/>
    <n v="440"/>
    <n v="5410"/>
    <x v="4"/>
    <x v="0"/>
    <x v="31"/>
    <s v="Personal Services"/>
    <x v="30"/>
    <x v="177"/>
    <s v="Governmental Activities"/>
    <s v="Community Development"/>
    <s v="Expenses"/>
    <x v="97"/>
    <n v="2095"/>
    <n v="1816"/>
    <n v="1427"/>
    <n v="495"/>
    <n v="495"/>
    <n v="495"/>
    <n v="315"/>
    <n v="305"/>
    <n v="420"/>
    <n v="326"/>
    <n v="-94"/>
    <n v="365"/>
    <n v="484"/>
  </r>
  <r>
    <x v="0"/>
    <n v="440"/>
    <n v="5450"/>
    <x v="4"/>
    <x v="0"/>
    <x v="31"/>
    <s v="Personal Services"/>
    <x v="30"/>
    <x v="178"/>
    <s v="Governmental Activities"/>
    <s v="Community Development"/>
    <s v="Expenses"/>
    <x v="98"/>
    <n v="1150"/>
    <n v="1180"/>
    <n v="1201"/>
    <n v="795"/>
    <n v="795"/>
    <n v="795"/>
    <n v="508"/>
    <n v="508"/>
    <n v="677.33333333333326"/>
    <n v="543"/>
    <n v="-134.33333333333326"/>
    <n v="876"/>
    <n v="876"/>
  </r>
  <r>
    <x v="0"/>
    <n v="440"/>
    <n v="6116"/>
    <x v="4"/>
    <x v="0"/>
    <x v="31"/>
    <s v="Materials &amp; Services"/>
    <x v="31"/>
    <x v="179"/>
    <s v="Governmental Activities"/>
    <s v="Community Development"/>
    <s v="Expenses"/>
    <x v="139"/>
    <n v="206"/>
    <n v="145"/>
    <n v="11174"/>
    <n v="1000"/>
    <n v="1000"/>
    <n v="61000"/>
    <n v="24233"/>
    <n v="31297"/>
    <n v="32310.666666666664"/>
    <n v="33402"/>
    <n v="1091.3333333333358"/>
    <n v="30000"/>
    <n v="20000"/>
  </r>
  <r>
    <x v="0"/>
    <n v="440"/>
    <n v="6128"/>
    <x v="4"/>
    <x v="0"/>
    <x v="31"/>
    <s v="Materials &amp; Services"/>
    <x v="31"/>
    <x v="180"/>
    <s v="Governmental Activities"/>
    <s v="Community Development"/>
    <s v="Expenses"/>
    <x v="105"/>
    <n v="33"/>
    <n v="23936"/>
    <n v="18679"/>
    <n v="7500"/>
    <n v="7500"/>
    <n v="12500"/>
    <n v="8719"/>
    <n v="8719"/>
    <n v="11625.333333333332"/>
    <n v="9306"/>
    <n v="-2319.3333333333321"/>
    <n v="10000"/>
    <n v="10000"/>
  </r>
  <r>
    <x v="0"/>
    <n v="440"/>
    <n v="6220"/>
    <x v="4"/>
    <x v="0"/>
    <x v="31"/>
    <s v="Materials &amp; Services"/>
    <x v="32"/>
    <x v="181"/>
    <s v="Governmental Activities"/>
    <s v="Community Development"/>
    <s v="Expenses"/>
    <x v="109"/>
    <n v="0"/>
    <n v="0"/>
    <n v="0"/>
    <n v="100"/>
    <n v="100"/>
    <n v="100"/>
    <n v="0"/>
    <n v="0"/>
    <n v="0"/>
    <n v="0"/>
    <n v="0"/>
    <n v="100"/>
    <n v="100"/>
  </r>
  <r>
    <x v="0"/>
    <n v="440"/>
    <n v="6226"/>
    <x v="4"/>
    <x v="0"/>
    <x v="31"/>
    <s v="Materials &amp; Services"/>
    <x v="32"/>
    <x v="182"/>
    <s v="Governmental Activities"/>
    <s v="Community Development"/>
    <s v="Expenses"/>
    <x v="111"/>
    <n v="0"/>
    <n v="0"/>
    <n v="45"/>
    <n v="175"/>
    <n v="175"/>
    <n v="175"/>
    <n v="100"/>
    <n v="125"/>
    <n v="133.33333333333331"/>
    <n v="134"/>
    <n v="0.66666666666668561"/>
    <n v="175"/>
    <n v="175"/>
  </r>
  <r>
    <x v="0"/>
    <n v="440"/>
    <n v="6238"/>
    <x v="4"/>
    <x v="0"/>
    <x v="31"/>
    <s v="Materials &amp; Services"/>
    <x v="32"/>
    <x v="183"/>
    <s v="Governmental Activities"/>
    <s v="Community Development"/>
    <s v="Expenses"/>
    <x v="115"/>
    <n v="0"/>
    <n v="0"/>
    <n v="0"/>
    <n v="0"/>
    <n v="0"/>
    <n v="0"/>
    <n v="0"/>
    <n v="0"/>
    <n v="0"/>
    <n v="0"/>
    <n v="0"/>
    <n v="0"/>
    <n v="0"/>
  </r>
  <r>
    <x v="0"/>
    <n v="440"/>
    <n v="6240"/>
    <x v="4"/>
    <x v="0"/>
    <x v="31"/>
    <s v="Materials &amp; Services"/>
    <x v="32"/>
    <x v="184"/>
    <s v="Governmental Activities"/>
    <s v="Community Development"/>
    <s v="Expenses"/>
    <x v="116"/>
    <n v="0"/>
    <n v="414"/>
    <n v="0"/>
    <n v="500"/>
    <n v="500"/>
    <n v="500"/>
    <n v="0"/>
    <n v="0"/>
    <n v="0"/>
    <n v="0"/>
    <n v="0"/>
    <n v="500"/>
    <n v="0"/>
  </r>
  <r>
    <x v="0"/>
    <n v="440"/>
    <n v="6290"/>
    <x v="4"/>
    <x v="0"/>
    <x v="31"/>
    <s v="Materials &amp; Services"/>
    <x v="32"/>
    <x v="185"/>
    <s v="Governmental Activities"/>
    <s v="Community Development"/>
    <s v="Expenses"/>
    <x v="117"/>
    <n v="0"/>
    <n v="0"/>
    <n v="0"/>
    <n v="250"/>
    <n v="250"/>
    <n v="250"/>
    <n v="0"/>
    <n v="0"/>
    <n v="0"/>
    <n v="0"/>
    <n v="0"/>
    <n v="250"/>
    <n v="250"/>
  </r>
  <r>
    <x v="0"/>
    <n v="440"/>
    <n v="6522"/>
    <x v="4"/>
    <x v="0"/>
    <x v="31"/>
    <s v="Materials &amp; Services"/>
    <x v="35"/>
    <x v="186"/>
    <s v="Governmental Activities"/>
    <s v="Community Development"/>
    <s v="Expenses"/>
    <x v="140"/>
    <n v="2147"/>
    <n v="8534"/>
    <n v="26733"/>
    <n v="15000"/>
    <n v="15000"/>
    <n v="27000"/>
    <n v="17748"/>
    <n v="23262"/>
    <n v="23664"/>
    <n v="24827"/>
    <n v="1163"/>
    <n v="17656"/>
    <n v="20000"/>
  </r>
  <r>
    <x v="0"/>
    <n v="440"/>
    <n v="6524"/>
    <x v="4"/>
    <x v="0"/>
    <x v="31"/>
    <s v="Materials &amp; Services"/>
    <x v="35"/>
    <x v="187"/>
    <s v="Governmental Activities"/>
    <s v="Community Development"/>
    <s v="Expenses"/>
    <x v="141"/>
    <n v="23553"/>
    <n v="107637"/>
    <n v="29836"/>
    <n v="0"/>
    <n v="0"/>
    <n v="0"/>
    <n v="0"/>
    <n v="0"/>
    <n v="0"/>
    <n v="0"/>
    <n v="0"/>
    <n v="0"/>
    <n v="0"/>
  </r>
  <r>
    <x v="0"/>
    <n v="440"/>
    <n v="6525"/>
    <x v="4"/>
    <x v="0"/>
    <x v="31"/>
    <s v="Materials &amp; Services"/>
    <x v="35"/>
    <x v="188"/>
    <s v="Governmental Activities"/>
    <s v="Community Development"/>
    <s v="Expenses"/>
    <x v="142"/>
    <n v="2740"/>
    <n v="13034"/>
    <n v="5405"/>
    <n v="0"/>
    <n v="0"/>
    <n v="0"/>
    <n v="0"/>
    <n v="0"/>
    <n v="0"/>
    <n v="0"/>
    <n v="0"/>
    <n v="0"/>
    <n v="0"/>
  </r>
  <r>
    <x v="0"/>
    <n v="440"/>
    <n v="8225"/>
    <x v="4"/>
    <x v="0"/>
    <x v="31"/>
    <s v="Capital Outlay"/>
    <x v="37"/>
    <x v="189"/>
    <s v="Governmental Activities"/>
    <s v="Community Development"/>
    <s v="None"/>
    <x v="9"/>
    <n v="0"/>
    <n v="0"/>
    <n v="0"/>
    <n v="0"/>
    <n v="310000"/>
    <n v="310000"/>
    <n v="311144"/>
    <n v="311144"/>
    <n v="0"/>
    <n v="311444"/>
    <n v="311444"/>
    <n v="0"/>
    <n v="10000"/>
  </r>
  <r>
    <x v="0"/>
    <n v="450"/>
    <n v="5130"/>
    <x v="4"/>
    <x v="0"/>
    <x v="32"/>
    <s v="Personal Services"/>
    <x v="27"/>
    <x v="190"/>
    <s v="Governmental Activities"/>
    <s v="Culture &amp; Recreation"/>
    <s v="Expenses"/>
    <x v="143"/>
    <n v="0"/>
    <n v="0"/>
    <n v="0"/>
    <n v="12480"/>
    <n v="12480"/>
    <n v="12480"/>
    <n v="0"/>
    <n v="0"/>
    <n v="0"/>
    <n v="0"/>
    <n v="0"/>
    <n v="13104"/>
    <n v="16380"/>
  </r>
  <r>
    <x v="0"/>
    <n v="450"/>
    <n v="5156"/>
    <x v="4"/>
    <x v="0"/>
    <x v="32"/>
    <s v="Personal Services"/>
    <x v="27"/>
    <x v="191"/>
    <s v="Governmental Activities"/>
    <s v="Culture &amp; Recreation"/>
    <s v="Expenses"/>
    <x v="91"/>
    <n v="0"/>
    <n v="0"/>
    <n v="0"/>
    <n v="577"/>
    <n v="577"/>
    <n v="577"/>
    <n v="0"/>
    <n v="0"/>
    <n v="0"/>
    <n v="0"/>
    <n v="0"/>
    <n v="1210"/>
    <n v="606"/>
  </r>
  <r>
    <x v="0"/>
    <n v="450"/>
    <n v="5158"/>
    <x v="4"/>
    <x v="0"/>
    <x v="32"/>
    <s v="Personal Services"/>
    <x v="27"/>
    <x v="192"/>
    <s v="Governmental Activities"/>
    <s v="Culture &amp; Recreation"/>
    <s v="Expenses"/>
    <x v="92"/>
    <n v="0"/>
    <n v="0"/>
    <n v="1659"/>
    <n v="1991"/>
    <n v="1991"/>
    <n v="1991"/>
    <n v="1261"/>
    <n v="1608"/>
    <n v="1681.3333333333333"/>
    <n v="1717"/>
    <n v="35.666666666666742"/>
    <n v="2090"/>
    <n v="2194"/>
  </r>
  <r>
    <x v="0"/>
    <n v="450"/>
    <n v="5315"/>
    <x v="4"/>
    <x v="0"/>
    <x v="32"/>
    <s v="Personal Services"/>
    <x v="29"/>
    <x v="193"/>
    <s v="Governmental Activities"/>
    <s v="Culture &amp; Recreation"/>
    <s v="Expenses"/>
    <x v="94"/>
    <n v="0"/>
    <n v="0"/>
    <n v="127"/>
    <n v="1155"/>
    <n v="1155"/>
    <n v="1155"/>
    <n v="97"/>
    <n v="123"/>
    <n v="129.33333333333331"/>
    <n v="132"/>
    <n v="2.6666666666666856"/>
    <n v="1254"/>
    <n v="1467"/>
  </r>
  <r>
    <x v="0"/>
    <n v="450"/>
    <n v="5320"/>
    <x v="4"/>
    <x v="0"/>
    <x v="32"/>
    <s v="Personal Services"/>
    <x v="29"/>
    <x v="194"/>
    <s v="Governmental Activities"/>
    <s v="Culture &amp; Recreation"/>
    <s v="Expenses"/>
    <x v="95"/>
    <n v="105"/>
    <n v="35"/>
    <n v="92"/>
    <n v="230"/>
    <n v="230"/>
    <n v="230"/>
    <n v="370"/>
    <n v="370"/>
    <n v="493.33333333333331"/>
    <n v="395"/>
    <n v="-98.333333333333314"/>
    <n v="92"/>
    <n v="326"/>
  </r>
  <r>
    <x v="0"/>
    <n v="450"/>
    <n v="5350"/>
    <x v="4"/>
    <x v="0"/>
    <x v="32"/>
    <s v="Personal Services"/>
    <x v="29"/>
    <x v="195"/>
    <s v="Governmental Activities"/>
    <s v="Culture &amp; Recreation"/>
    <s v="Expenses"/>
    <x v="96"/>
    <n v="0"/>
    <n v="0"/>
    <n v="0"/>
    <n v="1000"/>
    <n v="1000"/>
    <n v="1000"/>
    <n v="0"/>
    <n v="0"/>
    <n v="0"/>
    <n v="0"/>
    <n v="0"/>
    <n v="1095"/>
    <n v="1323"/>
  </r>
  <r>
    <x v="0"/>
    <n v="450"/>
    <n v="5410"/>
    <x v="4"/>
    <x v="0"/>
    <x v="32"/>
    <s v="Personal Services"/>
    <x v="30"/>
    <x v="196"/>
    <s v="Governmental Activities"/>
    <s v="Culture &amp; Recreation"/>
    <s v="Expenses"/>
    <x v="97"/>
    <n v="0"/>
    <n v="0"/>
    <n v="0"/>
    <n v="750"/>
    <n v="750"/>
    <n v="750"/>
    <n v="0"/>
    <n v="0"/>
    <n v="0"/>
    <n v="0"/>
    <n v="0"/>
    <n v="1823"/>
    <n v="4833"/>
  </r>
  <r>
    <x v="0"/>
    <n v="450"/>
    <n v="5450"/>
    <x v="4"/>
    <x v="0"/>
    <x v="32"/>
    <s v="Personal Services"/>
    <x v="30"/>
    <x v="197"/>
    <s v="Governmental Activities"/>
    <s v="Culture &amp; Recreation"/>
    <s v="Expenses"/>
    <x v="98"/>
    <n v="0"/>
    <n v="0"/>
    <n v="286"/>
    <n v="2595"/>
    <n v="2595"/>
    <n v="2595"/>
    <n v="217"/>
    <n v="277"/>
    <n v="289.33333333333331"/>
    <n v="296"/>
    <n v="6.6666666666666856"/>
    <n v="3220"/>
    <n v="3764"/>
  </r>
  <r>
    <x v="0"/>
    <n v="450"/>
    <n v="6122"/>
    <x v="4"/>
    <x v="0"/>
    <x v="32"/>
    <s v="Materials &amp; Services"/>
    <x v="31"/>
    <x v="198"/>
    <s v="Governmental Activities"/>
    <s v="Culture &amp; Recreation"/>
    <s v="Expenses"/>
    <x v="103"/>
    <n v="1049"/>
    <n v="600"/>
    <n v="479"/>
    <n v="1460"/>
    <n v="1460"/>
    <n v="1460"/>
    <n v="189"/>
    <n v="474"/>
    <n v="252"/>
    <n v="506"/>
    <n v="254"/>
    <n v="1460"/>
    <n v="1460"/>
  </r>
  <r>
    <x v="0"/>
    <n v="450"/>
    <n v="6128"/>
    <x v="4"/>
    <x v="0"/>
    <x v="32"/>
    <s v="Materials &amp; Services"/>
    <x v="31"/>
    <x v="199"/>
    <s v="Governmental Activities"/>
    <s v="Culture &amp; Recreation"/>
    <s v="Expenses"/>
    <x v="105"/>
    <n v="0"/>
    <n v="0"/>
    <n v="250"/>
    <n v="500"/>
    <n v="500"/>
    <n v="500"/>
    <n v="0"/>
    <n v="0"/>
    <n v="0"/>
    <n v="0"/>
    <n v="0"/>
    <n v="500"/>
    <n v="500"/>
  </r>
  <r>
    <x v="0"/>
    <n v="450"/>
    <n v="6226"/>
    <x v="4"/>
    <x v="0"/>
    <x v="32"/>
    <s v="Materials &amp; Services"/>
    <x v="32"/>
    <x v="200"/>
    <s v="Governmental Activities"/>
    <s v="Culture &amp; Recreation"/>
    <s v="Expenses"/>
    <x v="111"/>
    <n v="0"/>
    <n v="0"/>
    <n v="4"/>
    <n v="50"/>
    <n v="50"/>
    <n v="50"/>
    <n v="20"/>
    <n v="25"/>
    <n v="26.666666666666664"/>
    <n v="27"/>
    <n v="0.3333333333333357"/>
    <n v="50"/>
    <n v="50"/>
  </r>
  <r>
    <x v="0"/>
    <n v="450"/>
    <n v="6230"/>
    <x v="4"/>
    <x v="0"/>
    <x v="32"/>
    <s v="Materials &amp; Services"/>
    <x v="32"/>
    <x v="201"/>
    <s v="Governmental Activities"/>
    <s v="Culture &amp; Recreation"/>
    <s v="Expenses"/>
    <x v="113"/>
    <n v="380"/>
    <n v="156"/>
    <n v="0"/>
    <n v="500"/>
    <n v="500"/>
    <n v="500"/>
    <n v="0"/>
    <n v="0"/>
    <n v="0"/>
    <n v="0"/>
    <n v="0"/>
    <n v="500"/>
    <n v="500"/>
  </r>
  <r>
    <x v="0"/>
    <n v="450"/>
    <n v="6234"/>
    <x v="4"/>
    <x v="0"/>
    <x v="32"/>
    <s v="Materials &amp; Services"/>
    <x v="32"/>
    <x v="202"/>
    <s v="Governmental Activities"/>
    <s v="Culture &amp; Recreation"/>
    <s v="Expenses"/>
    <x v="114"/>
    <n v="360"/>
    <n v="329"/>
    <n v="0"/>
    <n v="1500"/>
    <n v="1500"/>
    <n v="1500"/>
    <n v="0"/>
    <n v="0"/>
    <n v="0"/>
    <n v="0"/>
    <n v="0"/>
    <n v="1500"/>
    <n v="1500"/>
  </r>
  <r>
    <x v="0"/>
    <n v="450"/>
    <n v="6238"/>
    <x v="4"/>
    <x v="0"/>
    <x v="32"/>
    <s v="Materials &amp; Services"/>
    <x v="32"/>
    <x v="203"/>
    <s v="Governmental Activities"/>
    <s v="Culture &amp; Recreation"/>
    <s v="Expenses"/>
    <x v="115"/>
    <n v="0"/>
    <n v="0"/>
    <n v="0"/>
    <n v="0"/>
    <n v="0"/>
    <n v="0"/>
    <n v="1"/>
    <n v="1"/>
    <n v="1.3333333333333333"/>
    <n v="2"/>
    <n v="0.66666666666666674"/>
    <n v="1"/>
    <n v="1"/>
  </r>
  <r>
    <x v="0"/>
    <n v="450"/>
    <n v="6290"/>
    <x v="4"/>
    <x v="0"/>
    <x v="32"/>
    <s v="Materials &amp; Services"/>
    <x v="32"/>
    <x v="204"/>
    <s v="Governmental Activities"/>
    <s v="Culture &amp; Recreation"/>
    <s v="Expenses"/>
    <x v="117"/>
    <n v="282"/>
    <n v="0"/>
    <n v="14"/>
    <n v="250"/>
    <n v="250"/>
    <n v="250"/>
    <n v="0"/>
    <n v="0"/>
    <n v="0"/>
    <n v="0"/>
    <n v="0"/>
    <n v="250"/>
    <n v="250"/>
  </r>
  <r>
    <x v="0"/>
    <n v="450"/>
    <n v="6320"/>
    <x v="4"/>
    <x v="0"/>
    <x v="32"/>
    <s v="Materials &amp; Services"/>
    <x v="33"/>
    <x v="205"/>
    <s v="Governmental Activities"/>
    <s v="Culture &amp; Recreation"/>
    <s v="Expenses"/>
    <x v="118"/>
    <n v="0"/>
    <n v="0"/>
    <n v="2100"/>
    <n v="500"/>
    <n v="500"/>
    <n v="500"/>
    <n v="1656"/>
    <n v="1656"/>
    <n v="1656"/>
    <n v="1768"/>
    <n v="112"/>
    <n v="1656"/>
    <n v="1656"/>
  </r>
  <r>
    <x v="0"/>
    <n v="450"/>
    <n v="6334"/>
    <x v="4"/>
    <x v="0"/>
    <x v="32"/>
    <s v="Materials &amp; Services"/>
    <x v="33"/>
    <x v="206"/>
    <s v="Governmental Activities"/>
    <s v="Culture &amp; Recreation"/>
    <s v="Expenses"/>
    <x v="120"/>
    <n v="2672"/>
    <n v="0"/>
    <n v="80"/>
    <n v="0"/>
    <n v="0"/>
    <n v="0"/>
    <n v="0"/>
    <n v="0"/>
    <n v="0"/>
    <n v="0"/>
    <n v="0"/>
    <n v="0"/>
    <n v="0"/>
  </r>
  <r>
    <x v="0"/>
    <n v="450"/>
    <n v="6420"/>
    <x v="4"/>
    <x v="0"/>
    <x v="32"/>
    <s v="Materials &amp; Services"/>
    <x v="34"/>
    <x v="207"/>
    <s v="Governmental Activities"/>
    <s v="Culture &amp; Recreation"/>
    <s v="Expenses"/>
    <x v="121"/>
    <n v="128"/>
    <n v="106"/>
    <n v="516"/>
    <n v="950"/>
    <n v="950"/>
    <n v="950"/>
    <n v="82"/>
    <n v="90"/>
    <n v="109.33333333333333"/>
    <n v="97"/>
    <n v="-12.333333333333329"/>
    <n v="950"/>
    <n v="950"/>
  </r>
  <r>
    <x v="0"/>
    <n v="450"/>
    <n v="6425"/>
    <x v="4"/>
    <x v="0"/>
    <x v="32"/>
    <s v="Materials &amp; Services"/>
    <x v="34"/>
    <x v="208"/>
    <s v="Governmental Activities"/>
    <s v="Culture &amp; Recreation"/>
    <s v="Expenses"/>
    <x v="122"/>
    <n v="170"/>
    <n v="190"/>
    <n v="361"/>
    <n v="750"/>
    <n v="750"/>
    <n v="750"/>
    <n v="155"/>
    <n v="170"/>
    <n v="206.66666666666666"/>
    <n v="182"/>
    <n v="-24.666666666666657"/>
    <n v="750"/>
    <n v="750"/>
  </r>
  <r>
    <x v="0"/>
    <n v="450"/>
    <n v="6430"/>
    <x v="4"/>
    <x v="0"/>
    <x v="32"/>
    <s v="Materials &amp; Services"/>
    <x v="34"/>
    <x v="209"/>
    <s v="Governmental Activities"/>
    <s v="Culture &amp; Recreation"/>
    <s v="Expenses"/>
    <x v="123"/>
    <n v="578"/>
    <n v="725"/>
    <n v="1020"/>
    <n v="2400"/>
    <n v="2400"/>
    <n v="2400"/>
    <n v="386"/>
    <n v="476"/>
    <n v="514.66666666666663"/>
    <n v="509"/>
    <n v="-5.6666666666666288"/>
    <n v="2400"/>
    <n v="2400"/>
  </r>
  <r>
    <x v="0"/>
    <n v="450"/>
    <n v="6435"/>
    <x v="4"/>
    <x v="0"/>
    <x v="32"/>
    <s v="Materials &amp; Services"/>
    <x v="34"/>
    <x v="210"/>
    <s v="Governmental Activities"/>
    <s v="Culture &amp; Recreation"/>
    <s v="Expenses"/>
    <x v="124"/>
    <n v="930"/>
    <n v="930"/>
    <n v="1547"/>
    <n v="780"/>
    <n v="780"/>
    <n v="780"/>
    <n v="416"/>
    <n v="509"/>
    <n v="554.66666666666663"/>
    <n v="544"/>
    <n v="-10.666666666666629"/>
    <n v="780"/>
    <n v="780"/>
  </r>
  <r>
    <x v="0"/>
    <n v="450"/>
    <n v="6440"/>
    <x v="4"/>
    <x v="0"/>
    <x v="32"/>
    <s v="Materials &amp; Services"/>
    <x v="34"/>
    <x v="211"/>
    <s v="Governmental Activities"/>
    <s v="Culture &amp; Recreation"/>
    <s v="Expenses"/>
    <x v="125"/>
    <n v="0"/>
    <n v="0"/>
    <n v="0"/>
    <n v="350"/>
    <n v="350"/>
    <n v="350"/>
    <n v="271"/>
    <n v="339"/>
    <n v="361.33333333333331"/>
    <n v="362"/>
    <n v="0.66666666666668561"/>
    <n v="350"/>
    <n v="350"/>
  </r>
  <r>
    <x v="0"/>
    <n v="450"/>
    <n v="6445"/>
    <x v="4"/>
    <x v="0"/>
    <x v="32"/>
    <s v="Materials &amp; Services"/>
    <x v="34"/>
    <x v="212"/>
    <s v="Governmental Activities"/>
    <s v="Culture &amp; Recreation"/>
    <s v="Expenses"/>
    <x v="126"/>
    <n v="86"/>
    <n v="97"/>
    <n v="101"/>
    <n v="525"/>
    <n v="525"/>
    <n v="525"/>
    <n v="0"/>
    <n v="0"/>
    <n v="0"/>
    <n v="0"/>
    <n v="0"/>
    <n v="525"/>
    <n v="525"/>
  </r>
  <r>
    <x v="0"/>
    <n v="450"/>
    <n v="6530"/>
    <x v="4"/>
    <x v="0"/>
    <x v="32"/>
    <s v="Materials &amp; Services"/>
    <x v="35"/>
    <x v="213"/>
    <s v="Governmental Activities"/>
    <s v="Culture &amp; Recreation"/>
    <s v="Expenses"/>
    <x v="144"/>
    <n v="1050"/>
    <n v="740"/>
    <n v="0"/>
    <n v="1000"/>
    <n v="1000"/>
    <n v="1000"/>
    <n v="0"/>
    <n v="0"/>
    <n v="0"/>
    <n v="0"/>
    <n v="0"/>
    <n v="1000"/>
    <n v="1000"/>
  </r>
  <r>
    <x v="0"/>
    <n v="450"/>
    <n v="8225"/>
    <x v="4"/>
    <x v="0"/>
    <x v="32"/>
    <s v="Capital Outlay"/>
    <x v="37"/>
    <x v="214"/>
    <s v="Governmental Activities"/>
    <s v="Culture &amp; Recreation"/>
    <s v="None"/>
    <x v="9"/>
    <n v="0"/>
    <n v="0"/>
    <n v="0"/>
    <n v="301470"/>
    <n v="301470"/>
    <n v="301470"/>
    <n v="0"/>
    <n v="0"/>
    <n v="20000"/>
    <n v="20000"/>
    <n v="-20000"/>
    <n v="327117"/>
    <n v="307115"/>
  </r>
  <r>
    <x v="0"/>
    <n v="450"/>
    <n v="8335"/>
    <x v="4"/>
    <x v="0"/>
    <x v="32"/>
    <s v="Capital Outlay"/>
    <x v="39"/>
    <x v="215"/>
    <s v="Governmental Activities"/>
    <s v="Culture &amp; Recreation"/>
    <s v="None"/>
    <x v="10"/>
    <n v="0"/>
    <n v="0"/>
    <n v="0"/>
    <n v="0"/>
    <n v="0"/>
    <n v="0"/>
    <n v="0"/>
    <n v="0"/>
    <n v="0"/>
    <n v="0"/>
    <n v="0"/>
    <n v="0"/>
    <n v="0"/>
  </r>
  <r>
    <x v="0"/>
    <n v="460"/>
    <n v="5110"/>
    <x v="4"/>
    <x v="0"/>
    <x v="33"/>
    <s v="Personal Services"/>
    <x v="27"/>
    <x v="216"/>
    <s v="Governmental Activities"/>
    <s v="Code Enforcement"/>
    <s v="Expenses"/>
    <x v="85"/>
    <n v="3785"/>
    <n v="4311"/>
    <n v="4316"/>
    <n v="4500"/>
    <n v="4500"/>
    <n v="4500"/>
    <n v="3706"/>
    <n v="4414"/>
    <n v="4941.333333333333"/>
    <n v="4711"/>
    <n v="-230.33333333333303"/>
    <n v="4463"/>
    <n v="4463"/>
  </r>
  <r>
    <x v="0"/>
    <n v="460"/>
    <n v="5150"/>
    <x v="4"/>
    <x v="0"/>
    <x v="33"/>
    <s v="Personal Services"/>
    <x v="27"/>
    <x v="217"/>
    <s v="Governmental Activities"/>
    <s v="Code Enforcement"/>
    <s v="Expenses"/>
    <x v="88"/>
    <n v="3125"/>
    <n v="3482"/>
    <n v="3443"/>
    <n v="3617"/>
    <n v="3617"/>
    <n v="3617"/>
    <n v="2862"/>
    <n v="3464"/>
    <n v="3816"/>
    <n v="3697"/>
    <n v="-119"/>
    <n v="3798"/>
    <n v="3798"/>
  </r>
  <r>
    <x v="0"/>
    <n v="460"/>
    <n v="5220"/>
    <x v="4"/>
    <x v="0"/>
    <x v="33"/>
    <s v="Personal Services"/>
    <x v="28"/>
    <x v="218"/>
    <s v="Governmental Activities"/>
    <s v="Code Enforcement"/>
    <s v="Expenses"/>
    <x v="93"/>
    <n v="67"/>
    <n v="505"/>
    <n v="90"/>
    <n v="313"/>
    <n v="313"/>
    <n v="313"/>
    <n v="180"/>
    <n v="218"/>
    <n v="240"/>
    <n v="233"/>
    <n v="-7"/>
    <n v="315"/>
    <n v="315"/>
  </r>
  <r>
    <x v="0"/>
    <n v="460"/>
    <n v="5315"/>
    <x v="4"/>
    <x v="0"/>
    <x v="33"/>
    <s v="Personal Services"/>
    <x v="29"/>
    <x v="219"/>
    <s v="Governmental Activities"/>
    <s v="Code Enforcement"/>
    <s v="Expenses"/>
    <x v="94"/>
    <n v="534"/>
    <n v="596"/>
    <n v="600"/>
    <n v="650"/>
    <n v="650"/>
    <n v="650"/>
    <n v="516"/>
    <n v="619"/>
    <n v="688"/>
    <n v="661"/>
    <n v="-27"/>
    <n v="656"/>
    <n v="341"/>
  </r>
  <r>
    <x v="0"/>
    <n v="460"/>
    <n v="5320"/>
    <x v="4"/>
    <x v="0"/>
    <x v="33"/>
    <s v="Personal Services"/>
    <x v="29"/>
    <x v="220"/>
    <s v="Governmental Activities"/>
    <s v="Code Enforcement"/>
    <s v="Expenses"/>
    <x v="95"/>
    <n v="204"/>
    <n v="174"/>
    <n v="63"/>
    <n v="135"/>
    <n v="135"/>
    <n v="135"/>
    <n v="218"/>
    <n v="218"/>
    <n v="290.66666666666663"/>
    <n v="233"/>
    <n v="-57.666666666666629"/>
    <n v="35"/>
    <n v="154"/>
  </r>
  <r>
    <x v="0"/>
    <n v="460"/>
    <n v="5350"/>
    <x v="4"/>
    <x v="0"/>
    <x v="33"/>
    <s v="Personal Services"/>
    <x v="29"/>
    <x v="221"/>
    <s v="Governmental Activities"/>
    <s v="Code Enforcement"/>
    <s v="Expenses"/>
    <x v="96"/>
    <n v="0"/>
    <n v="0"/>
    <n v="0"/>
    <n v="500"/>
    <n v="500"/>
    <n v="500"/>
    <n v="0"/>
    <n v="0"/>
    <n v="0"/>
    <n v="0"/>
    <n v="0"/>
    <n v="573"/>
    <n v="692"/>
  </r>
  <r>
    <x v="0"/>
    <n v="460"/>
    <n v="5410"/>
    <x v="4"/>
    <x v="0"/>
    <x v="33"/>
    <s v="Personal Services"/>
    <x v="30"/>
    <x v="222"/>
    <s v="Governmental Activities"/>
    <s v="Code Enforcement"/>
    <s v="Expenses"/>
    <x v="97"/>
    <n v="1318"/>
    <n v="1236"/>
    <n v="1384"/>
    <n v="1355"/>
    <n v="1355"/>
    <n v="1355"/>
    <n v="1049"/>
    <n v="1174"/>
    <n v="1398.6666666666665"/>
    <n v="1253"/>
    <n v="-145.66666666666652"/>
    <n v="1145"/>
    <n v="1462"/>
  </r>
  <r>
    <x v="0"/>
    <n v="460"/>
    <n v="5450"/>
    <x v="4"/>
    <x v="0"/>
    <x v="33"/>
    <s v="Personal Services"/>
    <x v="30"/>
    <x v="223"/>
    <s v="Governmental Activities"/>
    <s v="Code Enforcement"/>
    <s v="Expenses"/>
    <x v="98"/>
    <n v="802"/>
    <n v="896"/>
    <n v="1353"/>
    <n v="1460"/>
    <n v="1460"/>
    <n v="1460"/>
    <n v="1014"/>
    <n v="1124"/>
    <n v="1352"/>
    <n v="1200"/>
    <n v="-152"/>
    <n v="1684"/>
    <n v="1684"/>
  </r>
  <r>
    <x v="0"/>
    <n v="460"/>
    <n v="6128"/>
    <x v="4"/>
    <x v="0"/>
    <x v="33"/>
    <s v="Materials &amp; Services"/>
    <x v="31"/>
    <x v="224"/>
    <s v="Governmental Activities"/>
    <s v="Code Enforcement"/>
    <s v="Expenses"/>
    <x v="105"/>
    <n v="150"/>
    <n v="420"/>
    <n v="2965"/>
    <n v="1000"/>
    <n v="1000"/>
    <n v="11000"/>
    <n v="2502"/>
    <n v="2574"/>
    <n v="3336"/>
    <n v="2748"/>
    <n v="-588"/>
    <n v="2477"/>
    <n v="0"/>
  </r>
  <r>
    <x v="0"/>
    <n v="460"/>
    <n v="6234"/>
    <x v="4"/>
    <x v="0"/>
    <x v="33"/>
    <s v="Materials &amp; Services"/>
    <x v="32"/>
    <x v="225"/>
    <s v="Governmental Activities"/>
    <s v="Code Enforcement"/>
    <s v="Expenses"/>
    <x v="114"/>
    <n v="0"/>
    <n v="0"/>
    <n v="0"/>
    <n v="100"/>
    <n v="100"/>
    <n v="100"/>
    <n v="0"/>
    <n v="0"/>
    <n v="0"/>
    <n v="0"/>
    <n v="0"/>
    <n v="100"/>
    <n v="100"/>
  </r>
  <r>
    <x v="0"/>
    <n v="460"/>
    <n v="6238"/>
    <x v="4"/>
    <x v="0"/>
    <x v="33"/>
    <s v="Materials &amp; Services"/>
    <x v="32"/>
    <x v="226"/>
    <s v="Governmental Activities"/>
    <s v="Code Enforcement"/>
    <s v="Expenses"/>
    <x v="115"/>
    <n v="0"/>
    <n v="0"/>
    <n v="0"/>
    <n v="0"/>
    <n v="0"/>
    <n v="0"/>
    <n v="1"/>
    <n v="1"/>
    <n v="1.3333333333333333"/>
    <n v="2"/>
    <n v="0.66666666666666674"/>
    <n v="1"/>
    <n v="1"/>
  </r>
  <r>
    <x v="0"/>
    <n v="460"/>
    <n v="6290"/>
    <x v="4"/>
    <x v="0"/>
    <x v="33"/>
    <s v="Materials &amp; Services"/>
    <x v="32"/>
    <x v="227"/>
    <s v="Governmental Activities"/>
    <s v="Code Enforcement"/>
    <s v="Expenses"/>
    <x v="117"/>
    <n v="189"/>
    <n v="243"/>
    <n v="0"/>
    <n v="100"/>
    <n v="100"/>
    <n v="100"/>
    <n v="5"/>
    <n v="5"/>
    <n v="6.6666666666666661"/>
    <n v="6"/>
    <n v="-0.66666666666666607"/>
    <n v="100"/>
    <n v="100"/>
  </r>
  <r>
    <x v="0"/>
    <n v="460"/>
    <n v="6445"/>
    <x v="4"/>
    <x v="0"/>
    <x v="33"/>
    <s v="Materials &amp; Services"/>
    <x v="34"/>
    <x v="228"/>
    <s v="Governmental Activities"/>
    <s v="Code Enforcement"/>
    <s v="Expenses"/>
    <x v="126"/>
    <n v="0"/>
    <n v="0"/>
    <n v="275"/>
    <n v="350"/>
    <n v="350"/>
    <n v="350"/>
    <n v="0"/>
    <n v="0"/>
    <n v="0"/>
    <n v="0"/>
    <n v="0"/>
    <n v="350"/>
    <n v="2600"/>
  </r>
  <r>
    <x v="0"/>
    <n v="460"/>
    <n v="6540"/>
    <x v="4"/>
    <x v="0"/>
    <x v="33"/>
    <s v="Materials &amp; Services"/>
    <x v="35"/>
    <x v="229"/>
    <s v="Governmental Activities"/>
    <s v="Code Enforcement"/>
    <s v="Expenses"/>
    <x v="145"/>
    <n v="0"/>
    <n v="0"/>
    <n v="0"/>
    <n v="0"/>
    <n v="0"/>
    <n v="0"/>
    <n v="0"/>
    <n v="0"/>
    <n v="0"/>
    <n v="0"/>
    <n v="0"/>
    <n v="0"/>
    <n v="0"/>
  </r>
  <r>
    <x v="0"/>
    <n v="470"/>
    <n v="6128"/>
    <x v="4"/>
    <x v="0"/>
    <x v="34"/>
    <s v="Materials &amp; Services"/>
    <x v="31"/>
    <x v="230"/>
    <s v="Governmental Activities"/>
    <s v="Tourism"/>
    <s v="Expenses"/>
    <x v="105"/>
    <n v="6500"/>
    <n v="0"/>
    <n v="0"/>
    <n v="1000"/>
    <n v="1000"/>
    <n v="1000"/>
    <n v="0"/>
    <n v="0"/>
    <n v="0"/>
    <n v="0"/>
    <n v="0"/>
    <n v="0"/>
    <n v="0"/>
  </r>
  <r>
    <x v="0"/>
    <n v="470"/>
    <n v="6224"/>
    <x v="4"/>
    <x v="0"/>
    <x v="34"/>
    <s v="Materials &amp; Services"/>
    <x v="32"/>
    <x v="231"/>
    <s v="Governmental Activities"/>
    <s v="Tourism"/>
    <s v="Expenses"/>
    <x v="146"/>
    <n v="340"/>
    <n v="421"/>
    <n v="120"/>
    <n v="4000"/>
    <n v="4000"/>
    <n v="4000"/>
    <n v="295"/>
    <n v="295"/>
    <n v="393.33333333333331"/>
    <n v="315"/>
    <n v="-78.333333333333314"/>
    <n v="0"/>
    <n v="295"/>
  </r>
  <r>
    <x v="0"/>
    <n v="470"/>
    <n v="6226"/>
    <x v="4"/>
    <x v="0"/>
    <x v="34"/>
    <s v="Materials &amp; Services"/>
    <x v="32"/>
    <x v="232"/>
    <s v="Governmental Activities"/>
    <s v="Tourism"/>
    <s v="Expenses"/>
    <x v="111"/>
    <n v="0"/>
    <n v="0"/>
    <n v="8"/>
    <n v="100"/>
    <n v="100"/>
    <n v="100"/>
    <n v="20"/>
    <n v="25"/>
    <n v="26.666666666666664"/>
    <n v="27"/>
    <n v="0.3333333333333357"/>
    <n v="100"/>
    <n v="100"/>
  </r>
  <r>
    <x v="0"/>
    <n v="470"/>
    <n v="6290"/>
    <x v="4"/>
    <x v="0"/>
    <x v="34"/>
    <s v="Materials &amp; Services"/>
    <x v="32"/>
    <x v="233"/>
    <s v="Governmental Activities"/>
    <s v="Tourism"/>
    <s v="Expenses"/>
    <x v="117"/>
    <n v="0"/>
    <n v="2615"/>
    <n v="0"/>
    <n v="250"/>
    <n v="250"/>
    <n v="250"/>
    <n v="0"/>
    <n v="0"/>
    <n v="0"/>
    <n v="0"/>
    <n v="0"/>
    <n v="250"/>
    <n v="250"/>
  </r>
  <r>
    <x v="0"/>
    <n v="470"/>
    <n v="6326"/>
    <x v="4"/>
    <x v="0"/>
    <x v="34"/>
    <s v="Materials &amp; Services"/>
    <x v="33"/>
    <x v="234"/>
    <s v="Governmental Activities"/>
    <s v="Tourism"/>
    <s v="Expenses"/>
    <x v="147"/>
    <n v="1837"/>
    <n v="2971"/>
    <n v="1586"/>
    <n v="2466"/>
    <n v="2466"/>
    <n v="2466"/>
    <n v="631"/>
    <n v="755"/>
    <n v="841.33333333333326"/>
    <n v="806"/>
    <n v="-35.333333333333258"/>
    <n v="2466"/>
    <n v="2466"/>
  </r>
  <r>
    <x v="0"/>
    <n v="470"/>
    <n v="6328"/>
    <x v="4"/>
    <x v="0"/>
    <x v="34"/>
    <s v="Materials &amp; Services"/>
    <x v="35"/>
    <x v="235"/>
    <s v="Governmental Activities"/>
    <s v="Tourism"/>
    <s v="Expenses"/>
    <x v="148"/>
    <n v="0"/>
    <n v="0"/>
    <n v="0"/>
    <n v="0"/>
    <n v="0"/>
    <n v="0"/>
    <n v="0"/>
    <n v="0"/>
    <n v="0"/>
    <n v="0"/>
    <n v="0"/>
    <n v="0"/>
    <n v="0"/>
  </r>
  <r>
    <x v="0"/>
    <n v="470"/>
    <n v="6527"/>
    <x v="4"/>
    <x v="0"/>
    <x v="34"/>
    <s v="Materials &amp; Services"/>
    <x v="35"/>
    <x v="236"/>
    <s v="Governmental Activities"/>
    <s v="Tourism"/>
    <s v="Expenses"/>
    <x v="149"/>
    <n v="1018"/>
    <n v="1559"/>
    <n v="0"/>
    <n v="3000"/>
    <n v="3000"/>
    <n v="3000"/>
    <n v="0"/>
    <n v="0"/>
    <n v="3000"/>
    <n v="0"/>
    <n v="-3000"/>
    <n v="3000"/>
    <n v="3000"/>
  </r>
  <r>
    <x v="0"/>
    <n v="470"/>
    <n v="6550"/>
    <x v="4"/>
    <x v="0"/>
    <x v="34"/>
    <s v="Materials &amp; Services"/>
    <x v="35"/>
    <x v="237"/>
    <s v="Governmental Activities"/>
    <s v="Tourism"/>
    <s v="Expenses"/>
    <x v="150"/>
    <n v="0"/>
    <n v="0"/>
    <n v="1072"/>
    <n v="0"/>
    <n v="0"/>
    <n v="0"/>
    <n v="0"/>
    <n v="0"/>
    <n v="0"/>
    <n v="0"/>
    <n v="0"/>
    <n v="0"/>
    <n v="0"/>
  </r>
  <r>
    <x v="0"/>
    <n v="480"/>
    <n v="5110"/>
    <x v="4"/>
    <x v="0"/>
    <x v="35"/>
    <s v="Personal Services"/>
    <x v="27"/>
    <x v="238"/>
    <s v="Governmental Activities"/>
    <s v="Municipal Court"/>
    <s v="Expenses"/>
    <x v="85"/>
    <n v="3785"/>
    <n v="4239"/>
    <n v="4316"/>
    <n v="4500"/>
    <n v="4500"/>
    <n v="4500"/>
    <n v="3706"/>
    <n v="4414"/>
    <n v="4941.333333333333"/>
    <n v="4711"/>
    <n v="-230.33333333333303"/>
    <n v="4463"/>
    <n v="4463"/>
  </r>
  <r>
    <x v="0"/>
    <n v="480"/>
    <n v="5112"/>
    <x v="4"/>
    <x v="0"/>
    <x v="35"/>
    <s v="Personal Services"/>
    <x v="27"/>
    <x v="239"/>
    <s v="Governmental Activities"/>
    <s v="Municipal Court"/>
    <s v="Expenses"/>
    <x v="86"/>
    <n v="0"/>
    <n v="0"/>
    <n v="0"/>
    <n v="0"/>
    <n v="0"/>
    <n v="0"/>
    <n v="0"/>
    <n v="0"/>
    <n v="0"/>
    <n v="0"/>
    <n v="0"/>
    <n v="0"/>
    <n v="0"/>
  </r>
  <r>
    <x v="0"/>
    <n v="480"/>
    <n v="5114"/>
    <x v="4"/>
    <x v="0"/>
    <x v="35"/>
    <s v="Personal Services"/>
    <x v="27"/>
    <x v="240"/>
    <s v="Governmental Activities"/>
    <s v="Municipal Court"/>
    <s v="Expenses"/>
    <x v="87"/>
    <n v="2397"/>
    <n v="2514"/>
    <n v="2638"/>
    <n v="2775"/>
    <n v="2775"/>
    <n v="2775"/>
    <n v="2196"/>
    <n v="2659"/>
    <n v="2928"/>
    <n v="2838"/>
    <n v="-90"/>
    <n v="2914"/>
    <n v="2914"/>
  </r>
  <r>
    <x v="0"/>
    <n v="480"/>
    <n v="5220"/>
    <x v="4"/>
    <x v="0"/>
    <x v="35"/>
    <s v="Personal Services"/>
    <x v="28"/>
    <x v="241"/>
    <s v="Governmental Activities"/>
    <s v="Municipal Court"/>
    <s v="Expenses"/>
    <x v="93"/>
    <n v="30"/>
    <n v="48"/>
    <n v="16"/>
    <n v="40"/>
    <n v="40"/>
    <n v="40"/>
    <n v="15"/>
    <n v="15"/>
    <n v="20"/>
    <n v="17"/>
    <n v="-3"/>
    <n v="42"/>
    <n v="42"/>
  </r>
  <r>
    <x v="0"/>
    <n v="480"/>
    <n v="5315"/>
    <x v="4"/>
    <x v="0"/>
    <x v="35"/>
    <s v="Personal Services"/>
    <x v="29"/>
    <x v="242"/>
    <s v="Governmental Activities"/>
    <s v="Municipal Court"/>
    <s v="Expenses"/>
    <x v="94"/>
    <n v="475"/>
    <n v="486"/>
    <n v="533"/>
    <n v="560"/>
    <n v="560"/>
    <n v="560"/>
    <n v="453"/>
    <n v="542"/>
    <n v="604"/>
    <n v="579"/>
    <n v="-25"/>
    <n v="567"/>
    <n v="567"/>
  </r>
  <r>
    <x v="0"/>
    <n v="480"/>
    <n v="5320"/>
    <x v="4"/>
    <x v="0"/>
    <x v="35"/>
    <s v="Personal Services"/>
    <x v="29"/>
    <x v="243"/>
    <s v="Governmental Activities"/>
    <s v="Municipal Court"/>
    <s v="Expenses"/>
    <x v="95"/>
    <n v="28"/>
    <n v="11"/>
    <n v="62"/>
    <n v="120"/>
    <n v="120"/>
    <n v="120"/>
    <n v="194"/>
    <n v="194"/>
    <n v="258.66666666666663"/>
    <n v="208"/>
    <n v="-50.666666666666629"/>
    <n v="31"/>
    <n v="135"/>
  </r>
  <r>
    <x v="0"/>
    <n v="480"/>
    <n v="5350"/>
    <x v="4"/>
    <x v="0"/>
    <x v="35"/>
    <s v="Personal Services"/>
    <x v="29"/>
    <x v="244"/>
    <s v="Governmental Activities"/>
    <s v="Municipal Court"/>
    <s v="Expenses"/>
    <x v="96"/>
    <n v="0"/>
    <n v="0"/>
    <n v="0"/>
    <n v="500"/>
    <n v="500"/>
    <n v="500"/>
    <n v="0"/>
    <n v="0"/>
    <n v="0"/>
    <n v="0"/>
    <n v="0"/>
    <n v="495"/>
    <n v="599"/>
  </r>
  <r>
    <x v="0"/>
    <n v="480"/>
    <n v="5410"/>
    <x v="4"/>
    <x v="0"/>
    <x v="35"/>
    <s v="Personal Services"/>
    <x v="30"/>
    <x v="245"/>
    <s v="Governmental Activities"/>
    <s v="Municipal Court"/>
    <s v="Expenses"/>
    <x v="97"/>
    <n v="1623"/>
    <n v="1405"/>
    <n v="1427"/>
    <n v="1236"/>
    <n v="1236"/>
    <n v="1236"/>
    <n v="1054"/>
    <n v="1180"/>
    <n v="1405.3333333333333"/>
    <n v="1260"/>
    <n v="-145.33333333333326"/>
    <n v="1145"/>
    <n v="1468"/>
  </r>
  <r>
    <x v="0"/>
    <n v="480"/>
    <n v="5450"/>
    <x v="4"/>
    <x v="0"/>
    <x v="35"/>
    <s v="Personal Services"/>
    <x v="30"/>
    <x v="246"/>
    <s v="Governmental Activities"/>
    <s v="Municipal Court"/>
    <s v="Expenses"/>
    <x v="98"/>
    <n v="714"/>
    <n v="731"/>
    <n v="1201"/>
    <n v="1265"/>
    <n v="1265"/>
    <n v="1265"/>
    <n v="870"/>
    <n v="950"/>
    <n v="1160"/>
    <n v="1014"/>
    <n v="-146"/>
    <n v="1456"/>
    <n v="1456"/>
  </r>
  <r>
    <x v="0"/>
    <n v="480"/>
    <n v="6120"/>
    <x v="4"/>
    <x v="0"/>
    <x v="35"/>
    <s v="Materials &amp; Services"/>
    <x v="31"/>
    <x v="247"/>
    <s v="Governmental Activities"/>
    <s v="Municipal Court"/>
    <s v="Expenses"/>
    <x v="151"/>
    <n v="750"/>
    <n v="450"/>
    <n v="0"/>
    <n v="1250"/>
    <n v="1250"/>
    <n v="1250"/>
    <n v="1150"/>
    <n v="1350"/>
    <n v="1533.3333333333333"/>
    <n v="1441"/>
    <n v="-92.333333333333258"/>
    <n v="1250"/>
    <n v="1250"/>
  </r>
  <r>
    <x v="0"/>
    <n v="480"/>
    <n v="6121"/>
    <x v="4"/>
    <x v="0"/>
    <x v="35"/>
    <s v="Materials &amp; Services"/>
    <x v="31"/>
    <x v="248"/>
    <s v="Governmental Activities"/>
    <s v="Municipal Court"/>
    <s v="Expenses"/>
    <x v="152"/>
    <n v="0"/>
    <n v="0"/>
    <n v="0"/>
    <n v="0"/>
    <n v="0"/>
    <n v="0"/>
    <n v="0"/>
    <n v="0"/>
    <n v="0"/>
    <n v="0"/>
    <n v="0"/>
    <n v="0"/>
    <n v="0"/>
  </r>
  <r>
    <x v="0"/>
    <n v="480"/>
    <n v="6128"/>
    <x v="4"/>
    <x v="0"/>
    <x v="35"/>
    <s v="Materials &amp; Services"/>
    <x v="31"/>
    <x v="249"/>
    <s v="Governmental Activities"/>
    <s v="Municipal Court"/>
    <s v="Expenses"/>
    <x v="105"/>
    <n v="362"/>
    <n v="882"/>
    <n v="824"/>
    <n v="1000"/>
    <n v="1000"/>
    <n v="1000"/>
    <n v="713"/>
    <n v="916"/>
    <n v="950.66666666666663"/>
    <n v="978"/>
    <n v="27.333333333333371"/>
    <n v="1000"/>
    <n v="1000"/>
  </r>
  <r>
    <x v="0"/>
    <n v="480"/>
    <n v="6220"/>
    <x v="4"/>
    <x v="0"/>
    <x v="35"/>
    <s v="Materials &amp; Services"/>
    <x v="32"/>
    <x v="250"/>
    <s v="Governmental Activities"/>
    <s v="Municipal Court"/>
    <s v="Expenses"/>
    <x v="109"/>
    <n v="0"/>
    <n v="0"/>
    <n v="0"/>
    <n v="0"/>
    <n v="0"/>
    <n v="0"/>
    <n v="0"/>
    <n v="7"/>
    <n v="0"/>
    <n v="8"/>
    <n v="8"/>
    <n v="0"/>
    <n v="0"/>
  </r>
  <r>
    <x v="0"/>
    <n v="480"/>
    <n v="6226"/>
    <x v="4"/>
    <x v="0"/>
    <x v="35"/>
    <s v="Materials &amp; Services"/>
    <x v="32"/>
    <x v="251"/>
    <s v="Governmental Activities"/>
    <s v="Municipal Court"/>
    <s v="Expenses"/>
    <x v="111"/>
    <n v="0"/>
    <n v="0"/>
    <n v="29"/>
    <n v="50"/>
    <n v="50"/>
    <n v="50"/>
    <n v="20"/>
    <n v="25"/>
    <n v="26.666666666666664"/>
    <n v="27"/>
    <n v="0.3333333333333357"/>
    <n v="50"/>
    <n v="50"/>
  </r>
  <r>
    <x v="0"/>
    <n v="480"/>
    <n v="6238"/>
    <x v="4"/>
    <x v="0"/>
    <x v="35"/>
    <s v="Materials &amp; Services"/>
    <x v="32"/>
    <x v="252"/>
    <s v="Governmental Activities"/>
    <s v="Municipal Court"/>
    <s v="Expenses"/>
    <x v="115"/>
    <n v="84"/>
    <n v="196"/>
    <n v="0"/>
    <n v="200"/>
    <n v="200"/>
    <n v="200"/>
    <n v="0"/>
    <n v="0"/>
    <n v="0"/>
    <n v="0"/>
    <n v="0"/>
    <n v="200"/>
    <n v="200"/>
  </r>
  <r>
    <x v="0"/>
    <n v="480"/>
    <n v="6290"/>
    <x v="4"/>
    <x v="0"/>
    <x v="35"/>
    <s v="Materials &amp; Services"/>
    <x v="32"/>
    <x v="253"/>
    <s v="Governmental Activities"/>
    <s v="Municipal Court"/>
    <s v="Expenses"/>
    <x v="117"/>
    <n v="0"/>
    <n v="0"/>
    <n v="0"/>
    <n v="0"/>
    <n v="0"/>
    <n v="0"/>
    <n v="0"/>
    <n v="0"/>
    <n v="0"/>
    <n v="0"/>
    <n v="0"/>
    <n v="0"/>
    <n v="0"/>
  </r>
  <r>
    <x v="0"/>
    <n v="480"/>
    <n v="6560"/>
    <x v="4"/>
    <x v="0"/>
    <x v="35"/>
    <s v="Materials &amp; Services"/>
    <x v="35"/>
    <x v="254"/>
    <s v="Governmental Activities"/>
    <s v="Municipal Court"/>
    <s v="Expenses"/>
    <x v="153"/>
    <n v="45"/>
    <n v="225"/>
    <n v="287"/>
    <n v="500"/>
    <n v="500"/>
    <n v="1500"/>
    <n v="630"/>
    <n v="810"/>
    <n v="840"/>
    <n v="865"/>
    <n v="25"/>
    <n v="630"/>
    <n v="630"/>
  </r>
  <r>
    <x v="0"/>
    <n v="480"/>
    <n v="6565"/>
    <x v="4"/>
    <x v="0"/>
    <x v="35"/>
    <s v="Materials &amp; Services"/>
    <x v="35"/>
    <x v="255"/>
    <s v="Governmental Activities"/>
    <s v="Municipal Court"/>
    <s v="Expenses"/>
    <x v="154"/>
    <n v="0"/>
    <n v="0"/>
    <n v="128"/>
    <n v="0"/>
    <n v="0"/>
    <n v="0"/>
    <n v="80"/>
    <n v="122"/>
    <n v="106.66666666666666"/>
    <n v="131"/>
    <n v="24.333333333333343"/>
    <n v="61"/>
    <n v="61"/>
  </r>
  <r>
    <x v="0"/>
    <n v="800"/>
    <n v="7110"/>
    <x v="4"/>
    <x v="0"/>
    <x v="36"/>
    <s v="Debt Service"/>
    <x v="43"/>
    <x v="256"/>
    <s v="Governmental Activities"/>
    <s v="General Government"/>
    <s v="None"/>
    <x v="155"/>
    <n v="0"/>
    <n v="0"/>
    <n v="0"/>
    <n v="0"/>
    <n v="6000"/>
    <n v="6000"/>
    <n v="0"/>
    <n v="0"/>
    <n v="6000"/>
    <n v="6000"/>
    <n v="0"/>
    <n v="6000"/>
    <n v="298000"/>
  </r>
  <r>
    <x v="0"/>
    <n v="800"/>
    <n v="7111"/>
    <x v="4"/>
    <x v="0"/>
    <x v="36"/>
    <s v="Debt Service"/>
    <x v="43"/>
    <x v="257"/>
    <s v="Governmental Activities"/>
    <s v="General Government"/>
    <s v="None"/>
    <x v="156"/>
    <n v="0"/>
    <n v="0"/>
    <n v="9597"/>
    <n v="17846"/>
    <n v="17846"/>
    <n v="17846"/>
    <n v="0"/>
    <n v="10018"/>
    <n v="17846"/>
    <n v="17846"/>
    <n v="0"/>
    <n v="17846"/>
    <n v="10458"/>
  </r>
  <r>
    <x v="0"/>
    <n v="800"/>
    <n v="7112"/>
    <x v="4"/>
    <x v="0"/>
    <x v="36"/>
    <s v="Debt Service"/>
    <x v="43"/>
    <x v="258"/>
    <s v="Governmental Activities"/>
    <s v="General Government"/>
    <s v="None"/>
    <x v="157"/>
    <n v="0"/>
    <n v="0"/>
    <n v="7498"/>
    <n v="0"/>
    <n v="0"/>
    <n v="0"/>
    <n v="0"/>
    <n v="7827"/>
    <n v="0"/>
    <n v="0"/>
    <n v="0"/>
    <n v="0"/>
    <n v="68171"/>
  </r>
  <r>
    <x v="0"/>
    <n v="800"/>
    <n v="7120"/>
    <x v="4"/>
    <x v="0"/>
    <x v="36"/>
    <s v="Debt Service"/>
    <x v="43"/>
    <x v="259"/>
    <s v="Governmental Activities"/>
    <s v="General Government"/>
    <s v="None"/>
    <x v="158"/>
    <n v="12895"/>
    <n v="0"/>
    <n v="0"/>
    <n v="0"/>
    <n v="0"/>
    <n v="0"/>
    <n v="0"/>
    <n v="0"/>
    <n v="0"/>
    <n v="0"/>
    <n v="0"/>
    <n v="0"/>
    <n v="0"/>
  </r>
  <r>
    <x v="0"/>
    <n v="800"/>
    <n v="7510"/>
    <x v="4"/>
    <x v="0"/>
    <x v="36"/>
    <s v="Debt Service"/>
    <x v="44"/>
    <x v="260"/>
    <s v="Governmental Activities"/>
    <s v="General Government"/>
    <s v="Expenses"/>
    <x v="159"/>
    <n v="0"/>
    <n v="0"/>
    <n v="0"/>
    <n v="0"/>
    <n v="12000"/>
    <n v="12000"/>
    <n v="4004"/>
    <n v="5338"/>
    <n v="12000"/>
    <n v="12000"/>
    <n v="0"/>
    <n v="12000"/>
    <n v="8010"/>
  </r>
  <r>
    <x v="0"/>
    <n v="800"/>
    <n v="7511"/>
    <x v="4"/>
    <x v="0"/>
    <x v="36"/>
    <s v="Debt Service"/>
    <x v="44"/>
    <x v="261"/>
    <s v="Governmental Activities"/>
    <s v="General Government"/>
    <s v="Expenses"/>
    <x v="160"/>
    <n v="0"/>
    <n v="0"/>
    <n v="13053"/>
    <n v="22502"/>
    <n v="22502"/>
    <n v="22502"/>
    <n v="0"/>
    <n v="12632"/>
    <n v="22502"/>
    <n v="22502"/>
    <n v="0"/>
    <n v="22502"/>
    <n v="12194"/>
  </r>
  <r>
    <x v="0"/>
    <n v="800"/>
    <n v="7512"/>
    <x v="4"/>
    <x v="0"/>
    <x v="36"/>
    <s v="Debt Service"/>
    <x v="44"/>
    <x v="262"/>
    <s v="Governmental Activities"/>
    <s v="General Government"/>
    <s v="Expenses"/>
    <x v="161"/>
    <n v="0"/>
    <n v="0"/>
    <n v="10198"/>
    <n v="0"/>
    <n v="0"/>
    <n v="0"/>
    <n v="0"/>
    <n v="9870"/>
    <n v="0"/>
    <n v="0"/>
    <n v="0"/>
    <n v="0"/>
    <n v="9526"/>
  </r>
  <r>
    <x v="0"/>
    <n v="800"/>
    <n v="7520"/>
    <x v="4"/>
    <x v="0"/>
    <x v="36"/>
    <s v="Debt Service"/>
    <x v="44"/>
    <x v="263"/>
    <s v="Governmental Activities"/>
    <s v="General Government"/>
    <s v="Expenses"/>
    <x v="162"/>
    <n v="0"/>
    <n v="0"/>
    <n v="0"/>
    <n v="0"/>
    <n v="0"/>
    <n v="0"/>
    <n v="0"/>
    <n v="0"/>
    <n v="0"/>
    <n v="0"/>
    <n v="0"/>
    <n v="0"/>
    <n v="0"/>
  </r>
  <r>
    <x v="0"/>
    <n v="900"/>
    <n v="9117"/>
    <x v="4"/>
    <x v="0"/>
    <x v="37"/>
    <s v="Transfers Out"/>
    <x v="45"/>
    <x v="264"/>
    <s v="General Revenues"/>
    <s v="Transfers"/>
    <s v="General Government"/>
    <x v="163"/>
    <n v="0"/>
    <n v="0"/>
    <n v="0"/>
    <n v="0"/>
    <n v="0"/>
    <n v="0"/>
    <n v="0"/>
    <n v="0"/>
    <n v="0"/>
    <n v="0"/>
    <n v="0"/>
    <n v="0"/>
    <n v="0"/>
  </r>
  <r>
    <x v="0"/>
    <n v="900"/>
    <n v="9120"/>
    <x v="4"/>
    <x v="0"/>
    <x v="37"/>
    <s v="Transfers Out"/>
    <x v="45"/>
    <x v="265"/>
    <s v="General Revenues"/>
    <s v="Transfers"/>
    <s v="General Government"/>
    <x v="164"/>
    <n v="0"/>
    <n v="0"/>
    <n v="0"/>
    <n v="37200"/>
    <n v="37200"/>
    <n v="37200"/>
    <n v="37200"/>
    <n v="37200"/>
    <n v="37200"/>
    <n v="37200"/>
    <n v="0"/>
    <n v="37200"/>
    <n v="0"/>
  </r>
  <r>
    <x v="0"/>
    <n v="900"/>
    <n v="9130"/>
    <x v="4"/>
    <x v="0"/>
    <x v="37"/>
    <s v="Transfers Out"/>
    <x v="45"/>
    <x v="266"/>
    <s v="General Revenues"/>
    <s v="Transfers"/>
    <s v="General Government"/>
    <x v="165"/>
    <n v="0"/>
    <n v="0"/>
    <n v="0"/>
    <n v="0"/>
    <n v="0"/>
    <n v="0"/>
    <n v="0"/>
    <n v="0"/>
    <n v="0"/>
    <n v="0"/>
    <n v="0"/>
    <n v="0"/>
    <n v="0"/>
  </r>
  <r>
    <x v="0"/>
    <n v="900"/>
    <n v="9140"/>
    <x v="4"/>
    <x v="0"/>
    <x v="37"/>
    <s v="Transfers Out"/>
    <x v="45"/>
    <x v="267"/>
    <s v="General Revenues"/>
    <s v="Transfers"/>
    <s v="General Government"/>
    <x v="166"/>
    <n v="0"/>
    <n v="0"/>
    <n v="0"/>
    <n v="0"/>
    <n v="0"/>
    <n v="0"/>
    <n v="0"/>
    <n v="0"/>
    <n v="0"/>
    <n v="0"/>
    <n v="0"/>
    <n v="0"/>
    <n v="0"/>
  </r>
  <r>
    <x v="0"/>
    <n v="900"/>
    <n v="9150"/>
    <x v="4"/>
    <x v="0"/>
    <x v="37"/>
    <s v="Transfers Out"/>
    <x v="45"/>
    <x v="268"/>
    <s v="General Revenues"/>
    <s v="Transfers"/>
    <s v="General Government"/>
    <x v="167"/>
    <n v="2000"/>
    <n v="2000"/>
    <n v="6000"/>
    <n v="0"/>
    <n v="0"/>
    <n v="0"/>
    <n v="0"/>
    <n v="0"/>
    <n v="0"/>
    <n v="0"/>
    <n v="0"/>
    <n v="0"/>
    <n v="0"/>
  </r>
  <r>
    <x v="0"/>
    <n v="900"/>
    <n v="9590"/>
    <x v="4"/>
    <x v="0"/>
    <x v="37"/>
    <s v="Contingencies"/>
    <x v="46"/>
    <x v="269"/>
    <s v="Governmental Activities"/>
    <s v="General Government"/>
    <s v="None"/>
    <x v="168"/>
    <n v="0"/>
    <n v="0"/>
    <n v="0"/>
    <n v="57314"/>
    <n v="57314"/>
    <n v="57314"/>
    <n v="0"/>
    <n v="0"/>
    <n v="0"/>
    <n v="0"/>
    <n v="0"/>
    <n v="0"/>
    <n v="39825"/>
  </r>
  <r>
    <x v="0"/>
    <n v="900"/>
    <n v="9895"/>
    <x v="4"/>
    <x v="0"/>
    <x v="37"/>
    <s v="Reserves &amp; Ending Balances"/>
    <x v="47"/>
    <x v="270"/>
    <s v="Governmental Activities"/>
    <s v="None"/>
    <s v="None"/>
    <x v="169"/>
    <n v="0"/>
    <n v="0"/>
    <n v="0"/>
    <n v="2500"/>
    <n v="2500"/>
    <n v="2500"/>
    <n v="0"/>
    <n v="0"/>
    <n v="0"/>
    <n v="0"/>
    <n v="0"/>
    <n v="2500"/>
    <n v="2500"/>
  </r>
  <r>
    <x v="0"/>
    <n v="900"/>
    <n v="9899"/>
    <x v="4"/>
    <x v="0"/>
    <x v="37"/>
    <s v="Reserves &amp; Ending Balances"/>
    <x v="16"/>
    <x v="271"/>
    <s v="Governmental Activities"/>
    <s v="None"/>
    <s v="None"/>
    <x v="170"/>
    <n v="225395"/>
    <n v="297503"/>
    <n v="272113"/>
    <n v="0"/>
    <n v="0"/>
    <n v="0"/>
    <n v="0"/>
    <n v="0"/>
    <n v="410423"/>
    <n v="0"/>
    <n v="-410423"/>
    <n v="0"/>
    <n v="178248"/>
  </r>
  <r>
    <x v="1"/>
    <n v="1110"/>
    <m/>
    <x v="0"/>
    <x v="1"/>
    <x v="0"/>
    <s v="Current Assets"/>
    <x v="0"/>
    <x v="272"/>
    <s v="Business-type Activities"/>
    <s v="None"/>
    <s v="None"/>
    <x v="0"/>
    <n v="0"/>
    <n v="0"/>
    <n v="0"/>
    <n v="0"/>
    <n v="0"/>
    <n v="0"/>
    <n v="29804"/>
    <n v="32941"/>
    <n v="29804"/>
    <n v="0"/>
    <n v="-29804"/>
    <n v="29804"/>
    <n v="29804"/>
  </r>
  <r>
    <x v="1"/>
    <n v="1115"/>
    <m/>
    <x v="0"/>
    <x v="1"/>
    <x v="0"/>
    <s v="Current Assets"/>
    <x v="0"/>
    <x v="273"/>
    <s v="Business-type Activities"/>
    <s v="None"/>
    <s v="None"/>
    <x v="1"/>
    <n v="0"/>
    <n v="0"/>
    <n v="0"/>
    <n v="0"/>
    <n v="0"/>
    <n v="0"/>
    <n v="0"/>
    <n v="0"/>
    <n v="0"/>
    <n v="0"/>
    <n v="0"/>
    <n v="0"/>
    <n v="0"/>
  </r>
  <r>
    <x v="1"/>
    <n v="1510"/>
    <m/>
    <x v="0"/>
    <x v="1"/>
    <x v="2"/>
    <s v="Current Assets"/>
    <x v="2"/>
    <x v="274"/>
    <s v="Business-type Activities"/>
    <s v="None"/>
    <s v="None"/>
    <x v="5"/>
    <n v="0"/>
    <n v="0"/>
    <n v="0"/>
    <n v="0"/>
    <n v="0"/>
    <n v="0"/>
    <n v="0"/>
    <n v="0"/>
    <n v="0"/>
    <n v="0"/>
    <n v="0"/>
    <n v="0"/>
    <n v="0"/>
  </r>
  <r>
    <x v="1"/>
    <n v="1620"/>
    <m/>
    <x v="0"/>
    <x v="1"/>
    <x v="3"/>
    <s v="Other Assets"/>
    <x v="3"/>
    <x v="275"/>
    <s v="Business-type Activities"/>
    <s v="None"/>
    <s v="None"/>
    <x v="7"/>
    <n v="0"/>
    <n v="0"/>
    <n v="0"/>
    <n v="0"/>
    <n v="0"/>
    <n v="0"/>
    <n v="0"/>
    <n v="0"/>
    <n v="0"/>
    <n v="0"/>
    <n v="0"/>
    <n v="0"/>
    <n v="0"/>
  </r>
  <r>
    <x v="1"/>
    <n v="1710"/>
    <m/>
    <x v="0"/>
    <x v="1"/>
    <x v="4"/>
    <s v="Other Assets"/>
    <x v="4"/>
    <x v="276"/>
    <s v="Business-type Activities"/>
    <s v="None"/>
    <s v="None"/>
    <x v="8"/>
    <n v="0"/>
    <n v="0"/>
    <n v="0"/>
    <n v="0"/>
    <n v="0"/>
    <n v="0"/>
    <n v="0"/>
    <n v="0"/>
    <n v="0"/>
    <n v="0"/>
    <n v="0"/>
    <n v="0"/>
    <n v="0"/>
  </r>
  <r>
    <x v="1"/>
    <n v="1720"/>
    <m/>
    <x v="0"/>
    <x v="1"/>
    <x v="4"/>
    <s v="Other Assets"/>
    <x v="4"/>
    <x v="277"/>
    <s v="Business-type Activities"/>
    <s v="None"/>
    <s v="None"/>
    <x v="9"/>
    <n v="0"/>
    <n v="0"/>
    <n v="0"/>
    <n v="0"/>
    <n v="0"/>
    <n v="0"/>
    <n v="0"/>
    <n v="0"/>
    <n v="0"/>
    <n v="0"/>
    <n v="0"/>
    <n v="0"/>
    <n v="0"/>
  </r>
  <r>
    <x v="1"/>
    <n v="1730"/>
    <m/>
    <x v="0"/>
    <x v="1"/>
    <x v="4"/>
    <s v="Other Assets"/>
    <x v="4"/>
    <x v="278"/>
    <s v="Business-type Activities"/>
    <s v="None"/>
    <s v="None"/>
    <x v="10"/>
    <n v="0"/>
    <n v="0"/>
    <n v="0"/>
    <n v="0"/>
    <n v="0"/>
    <n v="0"/>
    <n v="0"/>
    <n v="0"/>
    <n v="0"/>
    <n v="0"/>
    <n v="0"/>
    <n v="0"/>
    <n v="0"/>
  </r>
  <r>
    <x v="1"/>
    <n v="1740"/>
    <m/>
    <x v="0"/>
    <x v="1"/>
    <x v="4"/>
    <s v="Other Assets"/>
    <x v="4"/>
    <x v="279"/>
    <s v="Business-type Activities"/>
    <s v="None"/>
    <s v="None"/>
    <x v="11"/>
    <n v="0"/>
    <n v="0"/>
    <n v="0"/>
    <n v="0"/>
    <n v="0"/>
    <n v="0"/>
    <n v="0"/>
    <n v="0"/>
    <n v="0"/>
    <n v="0"/>
    <n v="0"/>
    <n v="0"/>
    <n v="0"/>
  </r>
  <r>
    <x v="1"/>
    <n v="1795"/>
    <m/>
    <x v="0"/>
    <x v="1"/>
    <x v="4"/>
    <s v="Other Assets"/>
    <x v="4"/>
    <x v="280"/>
    <s v="Business-type Activities"/>
    <s v="None"/>
    <s v="None"/>
    <x v="13"/>
    <n v="0"/>
    <n v="0"/>
    <n v="0"/>
    <n v="0"/>
    <n v="0"/>
    <n v="0"/>
    <n v="0"/>
    <n v="0"/>
    <n v="0"/>
    <n v="0"/>
    <n v="0"/>
    <n v="0"/>
    <n v="0"/>
  </r>
  <r>
    <x v="1"/>
    <n v="1820"/>
    <m/>
    <x v="0"/>
    <x v="1"/>
    <x v="5"/>
    <s v="Other Assets"/>
    <x v="5"/>
    <x v="281"/>
    <s v="Business-type Activities"/>
    <s v="None"/>
    <s v="None"/>
    <x v="14"/>
    <n v="0"/>
    <n v="0"/>
    <n v="0"/>
    <n v="0"/>
    <n v="0"/>
    <n v="0"/>
    <n v="0"/>
    <n v="0"/>
    <n v="0"/>
    <n v="0"/>
    <n v="0"/>
    <n v="0"/>
    <n v="0"/>
  </r>
  <r>
    <x v="1"/>
    <n v="1830"/>
    <m/>
    <x v="0"/>
    <x v="1"/>
    <x v="5"/>
    <s v="Other Assets"/>
    <x v="5"/>
    <x v="282"/>
    <s v="Business-type Activities"/>
    <s v="None"/>
    <s v="None"/>
    <x v="15"/>
    <n v="0"/>
    <n v="0"/>
    <n v="0"/>
    <n v="0"/>
    <n v="0"/>
    <n v="0"/>
    <n v="0"/>
    <n v="0"/>
    <n v="0"/>
    <n v="0"/>
    <n v="0"/>
    <n v="0"/>
    <n v="0"/>
  </r>
  <r>
    <x v="1"/>
    <n v="1840"/>
    <m/>
    <x v="0"/>
    <x v="1"/>
    <x v="5"/>
    <s v="Other Assets"/>
    <x v="5"/>
    <x v="283"/>
    <s v="Business-type Activities"/>
    <s v="None"/>
    <s v="None"/>
    <x v="16"/>
    <n v="0"/>
    <n v="0"/>
    <n v="0"/>
    <n v="0"/>
    <n v="0"/>
    <n v="0"/>
    <n v="0"/>
    <n v="0"/>
    <n v="0"/>
    <n v="0"/>
    <n v="0"/>
    <n v="0"/>
    <n v="0"/>
  </r>
  <r>
    <x v="1"/>
    <n v="2125"/>
    <m/>
    <x v="1"/>
    <x v="1"/>
    <x v="6"/>
    <s v="Current Liabilities"/>
    <x v="6"/>
    <x v="284"/>
    <s v="Business-type Activities"/>
    <s v="Building"/>
    <s v="None"/>
    <x v="19"/>
    <n v="0"/>
    <n v="0"/>
    <n v="0"/>
    <n v="0"/>
    <n v="0"/>
    <n v="0"/>
    <n v="0"/>
    <n v="0"/>
    <n v="0"/>
    <n v="0"/>
    <n v="0"/>
    <n v="0"/>
    <n v="0"/>
  </r>
  <r>
    <x v="1"/>
    <n v="2205"/>
    <m/>
    <x v="1"/>
    <x v="1"/>
    <x v="7"/>
    <s v="Current Liabilities"/>
    <x v="7"/>
    <x v="285"/>
    <s v="Business-type Activities"/>
    <s v="None"/>
    <s v="None"/>
    <x v="20"/>
    <n v="0"/>
    <n v="0"/>
    <n v="0"/>
    <n v="0"/>
    <n v="0"/>
    <n v="0"/>
    <n v="89"/>
    <n v="89"/>
    <n v="89"/>
    <n v="0"/>
    <n v="-89"/>
    <n v="89"/>
    <n v="89"/>
  </r>
  <r>
    <x v="1"/>
    <n v="2210"/>
    <m/>
    <x v="1"/>
    <x v="1"/>
    <x v="7"/>
    <s v="Current Liabilities"/>
    <x v="7"/>
    <x v="286"/>
    <s v="Business-type Activities"/>
    <s v="None"/>
    <s v="None"/>
    <x v="21"/>
    <n v="0"/>
    <n v="0"/>
    <n v="0"/>
    <n v="0"/>
    <n v="0"/>
    <n v="0"/>
    <n v="29"/>
    <n v="29"/>
    <n v="29"/>
    <n v="0"/>
    <n v="-29"/>
    <n v="29"/>
    <n v="29"/>
  </r>
  <r>
    <x v="1"/>
    <n v="2245"/>
    <m/>
    <x v="1"/>
    <x v="1"/>
    <x v="7"/>
    <s v="Current Liabilities"/>
    <x v="7"/>
    <x v="287"/>
    <s v="Business-type Activities"/>
    <s v="None"/>
    <s v="None"/>
    <x v="22"/>
    <n v="0"/>
    <n v="0"/>
    <n v="0"/>
    <n v="0"/>
    <n v="0"/>
    <n v="0"/>
    <n v="68"/>
    <n v="68"/>
    <n v="68"/>
    <n v="0"/>
    <n v="-68"/>
    <n v="68"/>
    <n v="68"/>
  </r>
  <r>
    <x v="1"/>
    <n v="2250"/>
    <m/>
    <x v="1"/>
    <x v="1"/>
    <x v="7"/>
    <s v="Current Liabilities"/>
    <x v="7"/>
    <x v="288"/>
    <s v="Business-type Activities"/>
    <s v="None"/>
    <s v="None"/>
    <x v="23"/>
    <n v="0"/>
    <n v="0"/>
    <n v="0"/>
    <n v="0"/>
    <n v="0"/>
    <n v="0"/>
    <n v="27"/>
    <n v="27"/>
    <n v="27"/>
    <n v="0"/>
    <n v="-27"/>
    <n v="27"/>
    <n v="27"/>
  </r>
  <r>
    <x v="1"/>
    <n v="2255"/>
    <m/>
    <x v="1"/>
    <x v="1"/>
    <x v="7"/>
    <s v="Current Liabilities"/>
    <x v="7"/>
    <x v="289"/>
    <s v="Business-type Activities"/>
    <s v="None"/>
    <s v="None"/>
    <x v="24"/>
    <n v="0"/>
    <n v="0"/>
    <n v="0"/>
    <n v="0"/>
    <n v="0"/>
    <n v="0"/>
    <n v="0"/>
    <n v="0"/>
    <n v="0"/>
    <n v="0"/>
    <n v="0"/>
    <n v="0"/>
    <n v="0"/>
  </r>
  <r>
    <x v="1"/>
    <n v="3100"/>
    <m/>
    <x v="2"/>
    <x v="1"/>
    <x v="10"/>
    <s v="Beginning Balance"/>
    <x v="10"/>
    <x v="290"/>
    <s v="Business-type Activities"/>
    <s v="None"/>
    <s v="None"/>
    <x v="31"/>
    <n v="0"/>
    <n v="0"/>
    <n v="0"/>
    <n v="0"/>
    <n v="0"/>
    <n v="0"/>
    <n v="0"/>
    <n v="0"/>
    <n v="0"/>
    <n v="0"/>
    <n v="0"/>
    <n v="0"/>
    <n v="19854"/>
  </r>
  <r>
    <x v="1"/>
    <n v="315"/>
    <n v="4125"/>
    <x v="3"/>
    <x v="1"/>
    <x v="12"/>
    <s v="Revenue"/>
    <x v="12"/>
    <x v="291"/>
    <s v="General Revenues"/>
    <s v="Investment Earnings"/>
    <s v="General Business"/>
    <x v="34"/>
    <n v="0"/>
    <n v="0"/>
    <n v="0"/>
    <n v="150"/>
    <n v="150"/>
    <n v="150"/>
    <n v="6"/>
    <n v="8"/>
    <n v="8"/>
    <n v="9"/>
    <n v="1"/>
    <n v="150"/>
    <n v="0"/>
  </r>
  <r>
    <x v="1"/>
    <n v="3250"/>
    <m/>
    <x v="2"/>
    <x v="1"/>
    <x v="14"/>
    <s v="Current Year Change"/>
    <x v="14"/>
    <x v="292"/>
    <s v="Business-type Activities"/>
    <s v="None"/>
    <s v="None"/>
    <x v="40"/>
    <n v="0"/>
    <n v="0"/>
    <n v="0"/>
    <n v="0"/>
    <n v="0"/>
    <n v="0"/>
    <n v="0"/>
    <n v="0"/>
    <n v="0"/>
    <n v="0"/>
    <n v="0"/>
    <n v="0"/>
    <n v="0"/>
  </r>
  <r>
    <x v="1"/>
    <n v="3275"/>
    <m/>
    <x v="2"/>
    <x v="1"/>
    <x v="14"/>
    <s v="Current Year Change"/>
    <x v="14"/>
    <x v="293"/>
    <s v="Business-type Activities"/>
    <s v="None"/>
    <s v="None"/>
    <x v="47"/>
    <n v="0"/>
    <n v="0"/>
    <n v="0"/>
    <n v="0"/>
    <n v="0"/>
    <n v="0"/>
    <n v="0"/>
    <n v="0"/>
    <n v="0"/>
    <n v="0"/>
    <n v="0"/>
    <n v="0"/>
    <n v="0"/>
  </r>
  <r>
    <x v="1"/>
    <n v="3300"/>
    <m/>
    <x v="2"/>
    <x v="1"/>
    <x v="16"/>
    <s v="Ending Balance"/>
    <x v="16"/>
    <x v="294"/>
    <s v="Business-type Activities"/>
    <s v="None"/>
    <s v="None"/>
    <x v="49"/>
    <n v="0"/>
    <n v="0"/>
    <n v="0"/>
    <n v="0"/>
    <n v="0"/>
    <n v="0"/>
    <n v="0"/>
    <n v="0"/>
    <n v="0"/>
    <n v="0"/>
    <n v="0"/>
    <n v="0"/>
    <n v="0"/>
  </r>
  <r>
    <x v="1"/>
    <n v="335"/>
    <n v="4356"/>
    <x v="3"/>
    <x v="1"/>
    <x v="18"/>
    <s v="Revenue"/>
    <x v="18"/>
    <x v="295"/>
    <s v="Business-type Activities"/>
    <s v="Building"/>
    <s v="Charges for Services"/>
    <x v="58"/>
    <n v="0"/>
    <n v="0"/>
    <n v="0"/>
    <n v="57160"/>
    <n v="57160"/>
    <n v="57160"/>
    <n v="11416"/>
    <n v="15955"/>
    <n v="15221.333333333332"/>
    <n v="17028"/>
    <n v="1806.6666666666679"/>
    <n v="45000"/>
    <n v="45000"/>
  </r>
  <r>
    <x v="1"/>
    <n v="335"/>
    <n v="4358"/>
    <x v="3"/>
    <x v="1"/>
    <x v="18"/>
    <s v="Revenue"/>
    <x v="18"/>
    <x v="296"/>
    <s v="Business-type Activities"/>
    <s v="Building"/>
    <s v="Charges for Services"/>
    <x v="59"/>
    <n v="0"/>
    <n v="0"/>
    <n v="0"/>
    <n v="9472"/>
    <n v="9472"/>
    <n v="9472"/>
    <n v="2210"/>
    <n v="2546"/>
    <n v="2946.6666666666665"/>
    <n v="2718"/>
    <n v="-228.66666666666652"/>
    <n v="5250"/>
    <n v="5250"/>
  </r>
  <r>
    <x v="1"/>
    <n v="370"/>
    <n v="4849"/>
    <x v="3"/>
    <x v="1"/>
    <x v="24"/>
    <s v="Revenue"/>
    <x v="23"/>
    <x v="297"/>
    <s v="General Revenues"/>
    <s v="Gain (Loss) Assets"/>
    <s v="General Business"/>
    <x v="76"/>
    <n v="0"/>
    <n v="0"/>
    <n v="0"/>
    <n v="0"/>
    <n v="0"/>
    <n v="0"/>
    <n v="0"/>
    <n v="0"/>
    <n v="0"/>
    <n v="0"/>
    <n v="0"/>
    <n v="0"/>
    <n v="0"/>
  </r>
  <r>
    <x v="1"/>
    <n v="385"/>
    <n v="4895"/>
    <x v="3"/>
    <x v="1"/>
    <x v="26"/>
    <s v="Revenue"/>
    <x v="25"/>
    <x v="298"/>
    <s v="General Revenues"/>
    <s v="Miscellaneous"/>
    <s v="General Business"/>
    <x v="80"/>
    <n v="0"/>
    <n v="0"/>
    <n v="0"/>
    <n v="100"/>
    <n v="100"/>
    <n v="100"/>
    <n v="19"/>
    <n v="19"/>
    <n v="25.333333333333332"/>
    <n v="21"/>
    <n v="-4.3333333333333321"/>
    <n v="100"/>
    <n v="0"/>
  </r>
  <r>
    <x v="1"/>
    <n v="390"/>
    <n v="4910"/>
    <x v="3"/>
    <x v="1"/>
    <x v="27"/>
    <s v="Revenue"/>
    <x v="26"/>
    <x v="299"/>
    <s v="General Revenues"/>
    <s v="Transfers"/>
    <s v="General Business"/>
    <x v="171"/>
    <n v="0"/>
    <n v="0"/>
    <n v="0"/>
    <n v="37200"/>
    <n v="37200"/>
    <n v="37200"/>
    <n v="37200"/>
    <n v="37200"/>
    <n v="49600"/>
    <n v="39702"/>
    <n v="-9898"/>
    <n v="37200"/>
    <n v="0"/>
  </r>
  <r>
    <x v="1"/>
    <n v="490"/>
    <n v="5110"/>
    <x v="4"/>
    <x v="1"/>
    <x v="38"/>
    <s v="Personal Services"/>
    <x v="27"/>
    <x v="300"/>
    <s v="Business-type Activities"/>
    <s v="Building"/>
    <s v="Expenses"/>
    <x v="85"/>
    <n v="0"/>
    <n v="0"/>
    <n v="0"/>
    <n v="0"/>
    <n v="0"/>
    <n v="0"/>
    <n v="0"/>
    <n v="0"/>
    <n v="0"/>
    <n v="0"/>
    <n v="0"/>
    <n v="0"/>
    <n v="0"/>
  </r>
  <r>
    <x v="1"/>
    <n v="490"/>
    <n v="5114"/>
    <x v="4"/>
    <x v="1"/>
    <x v="38"/>
    <s v="Personal Services"/>
    <x v="27"/>
    <x v="301"/>
    <s v="Business-type Activities"/>
    <s v="Building"/>
    <s v="Expenses"/>
    <x v="87"/>
    <n v="0"/>
    <n v="0"/>
    <n v="0"/>
    <n v="2775"/>
    <n v="2775"/>
    <n v="2775"/>
    <n v="2086"/>
    <n v="2549"/>
    <n v="2781.333333333333"/>
    <n v="2721"/>
    <n v="-60.33333333333303"/>
    <n v="2914"/>
    <n v="2914"/>
  </r>
  <r>
    <x v="1"/>
    <n v="490"/>
    <n v="5220"/>
    <x v="4"/>
    <x v="1"/>
    <x v="38"/>
    <s v="Personal Services"/>
    <x v="28"/>
    <x v="302"/>
    <s v="Business-type Activities"/>
    <s v="Building"/>
    <s v="Expenses"/>
    <x v="93"/>
    <n v="0"/>
    <n v="0"/>
    <n v="0"/>
    <n v="40"/>
    <n v="40"/>
    <n v="40"/>
    <n v="15"/>
    <n v="15"/>
    <n v="20"/>
    <n v="17"/>
    <n v="-3"/>
    <n v="42"/>
    <n v="42"/>
  </r>
  <r>
    <x v="1"/>
    <n v="490"/>
    <n v="5315"/>
    <x v="4"/>
    <x v="1"/>
    <x v="38"/>
    <s v="Personal Services"/>
    <x v="29"/>
    <x v="303"/>
    <s v="Business-type Activities"/>
    <s v="Building"/>
    <s v="Expenses"/>
    <x v="94"/>
    <n v="0"/>
    <n v="0"/>
    <n v="0"/>
    <n v="215"/>
    <n v="215"/>
    <n v="215"/>
    <n v="161"/>
    <n v="196"/>
    <n v="214.66666666666666"/>
    <n v="210"/>
    <n v="-4.6666666666666572"/>
    <n v="226"/>
    <n v="226"/>
  </r>
  <r>
    <x v="1"/>
    <n v="490"/>
    <n v="5320"/>
    <x v="4"/>
    <x v="1"/>
    <x v="38"/>
    <s v="Personal Services"/>
    <x v="29"/>
    <x v="304"/>
    <s v="Business-type Activities"/>
    <s v="Building"/>
    <s v="Expenses"/>
    <x v="95"/>
    <n v="0"/>
    <n v="0"/>
    <n v="0"/>
    <n v="50"/>
    <n v="50"/>
    <n v="50"/>
    <n v="81"/>
    <n v="81"/>
    <n v="108"/>
    <n v="87"/>
    <n v="-21"/>
    <n v="12"/>
    <n v="54"/>
  </r>
  <r>
    <x v="1"/>
    <n v="490"/>
    <n v="5350"/>
    <x v="4"/>
    <x v="1"/>
    <x v="38"/>
    <s v="Personal Services"/>
    <x v="29"/>
    <x v="305"/>
    <s v="Business-type Activities"/>
    <s v="Building"/>
    <s v="Expenses"/>
    <x v="96"/>
    <n v="0"/>
    <n v="0"/>
    <n v="0"/>
    <n v="250"/>
    <n v="250"/>
    <n v="250"/>
    <n v="0"/>
    <n v="0"/>
    <n v="0"/>
    <n v="0"/>
    <n v="0"/>
    <n v="198"/>
    <n v="240"/>
  </r>
  <r>
    <x v="1"/>
    <n v="490"/>
    <n v="5410"/>
    <x v="4"/>
    <x v="1"/>
    <x v="38"/>
    <s v="Personal Services"/>
    <x v="30"/>
    <x v="306"/>
    <s v="Business-type Activities"/>
    <s v="Building"/>
    <s v="Expenses"/>
    <x v="97"/>
    <n v="0"/>
    <n v="0"/>
    <n v="0"/>
    <n v="791"/>
    <n v="791"/>
    <n v="791"/>
    <n v="738"/>
    <n v="875"/>
    <n v="984"/>
    <n v="934"/>
    <n v="-50"/>
    <n v="780"/>
    <n v="984"/>
  </r>
  <r>
    <x v="1"/>
    <n v="490"/>
    <n v="5450"/>
    <x v="4"/>
    <x v="1"/>
    <x v="38"/>
    <s v="Personal Services"/>
    <x v="30"/>
    <x v="307"/>
    <s v="Business-type Activities"/>
    <s v="Building"/>
    <s v="Expenses"/>
    <x v="98"/>
    <n v="0"/>
    <n v="0"/>
    <n v="0"/>
    <n v="525"/>
    <n v="525"/>
    <n v="525"/>
    <n v="362"/>
    <n v="442"/>
    <n v="482.66666666666663"/>
    <n v="472"/>
    <n v="-10.666666666666629"/>
    <n v="580"/>
    <n v="580"/>
  </r>
  <r>
    <x v="1"/>
    <n v="490"/>
    <n v="6110"/>
    <x v="4"/>
    <x v="1"/>
    <x v="38"/>
    <s v="Materials &amp; Services"/>
    <x v="31"/>
    <x v="308"/>
    <s v="Business-type Activities"/>
    <s v="Building"/>
    <s v="Expenses"/>
    <x v="100"/>
    <n v="0"/>
    <n v="0"/>
    <n v="0"/>
    <n v="500"/>
    <n v="500"/>
    <n v="500"/>
    <n v="0"/>
    <n v="0"/>
    <n v="0"/>
    <n v="0"/>
    <n v="0"/>
    <n v="500"/>
    <n v="500"/>
  </r>
  <r>
    <x v="1"/>
    <n v="490"/>
    <n v="6112"/>
    <x v="4"/>
    <x v="1"/>
    <x v="38"/>
    <s v="Materials &amp; Services"/>
    <x v="31"/>
    <x v="309"/>
    <s v="Business-type Activities"/>
    <s v="Building"/>
    <s v="Expenses"/>
    <x v="101"/>
    <n v="0"/>
    <n v="0"/>
    <n v="0"/>
    <n v="500"/>
    <n v="500"/>
    <n v="500"/>
    <n v="0"/>
    <n v="0"/>
    <n v="0"/>
    <n v="0"/>
    <n v="0"/>
    <n v="500"/>
    <n v="500"/>
  </r>
  <r>
    <x v="1"/>
    <n v="490"/>
    <n v="6122"/>
    <x v="4"/>
    <x v="1"/>
    <x v="38"/>
    <s v="Materials &amp; Services"/>
    <x v="31"/>
    <x v="310"/>
    <s v="Business-type Activities"/>
    <s v="Building"/>
    <s v="Expenses"/>
    <x v="103"/>
    <n v="0"/>
    <n v="0"/>
    <n v="0"/>
    <n v="2400"/>
    <n v="2400"/>
    <n v="2400"/>
    <n v="272"/>
    <n v="316"/>
    <n v="362.66666666666663"/>
    <n v="338"/>
    <n v="-24.666666666666629"/>
    <n v="2400"/>
    <n v="2400"/>
  </r>
  <r>
    <x v="1"/>
    <n v="490"/>
    <n v="6128"/>
    <x v="4"/>
    <x v="1"/>
    <x v="38"/>
    <s v="Materials &amp; Services"/>
    <x v="31"/>
    <x v="311"/>
    <s v="Business-type Activities"/>
    <s v="Building"/>
    <s v="Expenses"/>
    <x v="105"/>
    <n v="0"/>
    <n v="0"/>
    <n v="0"/>
    <n v="500"/>
    <n v="500"/>
    <n v="500"/>
    <n v="0"/>
    <n v="0"/>
    <n v="0"/>
    <n v="0"/>
    <n v="0"/>
    <n v="500"/>
    <n v="0"/>
  </r>
  <r>
    <x v="1"/>
    <n v="490"/>
    <n v="6150"/>
    <x v="4"/>
    <x v="1"/>
    <x v="38"/>
    <s v="Materials &amp; Services"/>
    <x v="31"/>
    <x v="312"/>
    <s v="Business-type Activities"/>
    <s v="Building"/>
    <s v="Expenses"/>
    <x v="172"/>
    <n v="0"/>
    <n v="0"/>
    <n v="0"/>
    <n v="45470"/>
    <n v="45470"/>
    <n v="45470"/>
    <n v="12396"/>
    <n v="15952"/>
    <n v="25000"/>
    <n v="17025"/>
    <n v="-7975"/>
    <n v="45470"/>
    <n v="22500"/>
  </r>
  <r>
    <x v="1"/>
    <n v="490"/>
    <n v="6152"/>
    <x v="4"/>
    <x v="1"/>
    <x v="38"/>
    <s v="Materials &amp; Services"/>
    <x v="31"/>
    <x v="313"/>
    <s v="Business-type Activities"/>
    <s v="Building"/>
    <s v="Expenses"/>
    <x v="173"/>
    <n v="0"/>
    <n v="0"/>
    <n v="0"/>
    <n v="8803"/>
    <n v="8803"/>
    <n v="8803"/>
    <n v="1787"/>
    <n v="2234"/>
    <n v="2382.6666666666665"/>
    <n v="2385"/>
    <n v="2.3333333333334849"/>
    <n v="8803"/>
    <n v="2625"/>
  </r>
  <r>
    <x v="1"/>
    <n v="490"/>
    <n v="6220"/>
    <x v="4"/>
    <x v="1"/>
    <x v="38"/>
    <s v="Materials &amp; Services"/>
    <x v="32"/>
    <x v="314"/>
    <s v="Business-type Activities"/>
    <s v="Building"/>
    <s v="Expenses"/>
    <x v="109"/>
    <n v="0"/>
    <n v="0"/>
    <n v="0"/>
    <n v="125"/>
    <n v="125"/>
    <n v="125"/>
    <n v="0"/>
    <n v="0"/>
    <n v="0"/>
    <n v="0"/>
    <n v="0"/>
    <n v="125"/>
    <n v="0"/>
  </r>
  <r>
    <x v="1"/>
    <n v="490"/>
    <n v="6226"/>
    <x v="4"/>
    <x v="1"/>
    <x v="38"/>
    <s v="Materials &amp; Services"/>
    <x v="32"/>
    <x v="315"/>
    <s v="Business-type Activities"/>
    <s v="Building"/>
    <s v="Expenses"/>
    <x v="111"/>
    <n v="0"/>
    <n v="0"/>
    <n v="0"/>
    <n v="75"/>
    <n v="75"/>
    <n v="75"/>
    <n v="20"/>
    <n v="25"/>
    <n v="26.666666666666664"/>
    <n v="27"/>
    <n v="0.3333333333333357"/>
    <n v="75"/>
    <n v="0"/>
  </r>
  <r>
    <x v="1"/>
    <n v="490"/>
    <n v="6230"/>
    <x v="4"/>
    <x v="1"/>
    <x v="38"/>
    <s v="Materials &amp; Services"/>
    <x v="32"/>
    <x v="316"/>
    <s v="Business-type Activities"/>
    <s v="Building"/>
    <s v="Expenses"/>
    <x v="113"/>
    <n v="0"/>
    <n v="0"/>
    <n v="0"/>
    <n v="150"/>
    <n v="150"/>
    <n v="150"/>
    <n v="0"/>
    <n v="0"/>
    <n v="0"/>
    <n v="0"/>
    <n v="0"/>
    <n v="150"/>
    <n v="0"/>
  </r>
  <r>
    <x v="1"/>
    <n v="490"/>
    <n v="6238"/>
    <x v="4"/>
    <x v="1"/>
    <x v="38"/>
    <s v="Materials &amp; Services"/>
    <x v="32"/>
    <x v="317"/>
    <s v="Business-type Activities"/>
    <s v="Building"/>
    <s v="Expenses"/>
    <x v="115"/>
    <n v="0"/>
    <n v="0"/>
    <n v="0"/>
    <n v="125"/>
    <n v="125"/>
    <n v="125"/>
    <n v="0"/>
    <n v="0"/>
    <n v="0"/>
    <n v="0"/>
    <n v="0"/>
    <n v="125"/>
    <n v="125"/>
  </r>
  <r>
    <x v="1"/>
    <n v="490"/>
    <n v="6240"/>
    <x v="4"/>
    <x v="1"/>
    <x v="38"/>
    <s v="Materials &amp; Services"/>
    <x v="32"/>
    <x v="318"/>
    <s v="Business-type Activities"/>
    <s v="Building"/>
    <s v="Expenses"/>
    <x v="116"/>
    <n v="0"/>
    <n v="0"/>
    <n v="0"/>
    <n v="100"/>
    <n v="100"/>
    <n v="100"/>
    <n v="0"/>
    <n v="0"/>
    <n v="0"/>
    <n v="0"/>
    <n v="0"/>
    <n v="100"/>
    <n v="0"/>
  </r>
  <r>
    <x v="1"/>
    <n v="490"/>
    <n v="6290"/>
    <x v="4"/>
    <x v="1"/>
    <x v="38"/>
    <s v="Materials &amp; Services"/>
    <x v="32"/>
    <x v="319"/>
    <s v="Business-type Activities"/>
    <s v="Building"/>
    <s v="Expenses"/>
    <x v="117"/>
    <n v="0"/>
    <n v="0"/>
    <n v="0"/>
    <n v="100"/>
    <n v="100"/>
    <n v="100"/>
    <n v="0"/>
    <n v="0"/>
    <n v="0"/>
    <n v="0"/>
    <n v="0"/>
    <n v="100"/>
    <n v="100"/>
  </r>
  <r>
    <x v="1"/>
    <n v="490"/>
    <n v="6330"/>
    <x v="4"/>
    <x v="1"/>
    <x v="38"/>
    <s v="Materials &amp; Services"/>
    <x v="33"/>
    <x v="320"/>
    <s v="Business-type Activities"/>
    <s v="Building"/>
    <s v="General Business"/>
    <x v="134"/>
    <n v="0"/>
    <n v="0"/>
    <n v="0"/>
    <n v="200"/>
    <n v="200"/>
    <n v="200"/>
    <n v="0"/>
    <n v="0"/>
    <n v="0"/>
    <n v="0"/>
    <n v="0"/>
    <n v="200"/>
    <n v="0"/>
  </r>
  <r>
    <x v="1"/>
    <n v="490"/>
    <n v="6334"/>
    <x v="4"/>
    <x v="1"/>
    <x v="38"/>
    <s v="Materials &amp; Services"/>
    <x v="33"/>
    <x v="321"/>
    <s v="Business-type Activities"/>
    <s v="Building"/>
    <s v="Expenses"/>
    <x v="120"/>
    <n v="0"/>
    <n v="0"/>
    <n v="0"/>
    <n v="500"/>
    <n v="500"/>
    <n v="500"/>
    <n v="0"/>
    <n v="0"/>
    <n v="0"/>
    <n v="0"/>
    <n v="0"/>
    <n v="500"/>
    <n v="0"/>
  </r>
  <r>
    <x v="1"/>
    <n v="490"/>
    <n v="6420"/>
    <x v="4"/>
    <x v="1"/>
    <x v="38"/>
    <s v="Materials &amp; Services"/>
    <x v="34"/>
    <x v="322"/>
    <s v="Business-type Activities"/>
    <s v="Building"/>
    <s v="Expenses"/>
    <x v="121"/>
    <n v="0"/>
    <n v="0"/>
    <n v="0"/>
    <n v="175"/>
    <n v="175"/>
    <n v="175"/>
    <n v="33"/>
    <n v="36"/>
    <n v="44"/>
    <n v="39"/>
    <n v="-5"/>
    <n v="175"/>
    <n v="175"/>
  </r>
  <r>
    <x v="1"/>
    <n v="490"/>
    <n v="6425"/>
    <x v="4"/>
    <x v="1"/>
    <x v="38"/>
    <s v="Materials &amp; Services"/>
    <x v="34"/>
    <x v="323"/>
    <s v="Business-type Activities"/>
    <s v="Building"/>
    <s v="Expenses"/>
    <x v="122"/>
    <n v="0"/>
    <n v="0"/>
    <n v="0"/>
    <n v="125"/>
    <n v="125"/>
    <n v="125"/>
    <n v="62"/>
    <n v="68"/>
    <n v="82.666666666666657"/>
    <n v="73"/>
    <n v="-9.6666666666666572"/>
    <n v="125"/>
    <n v="125"/>
  </r>
  <r>
    <x v="1"/>
    <n v="490"/>
    <n v="6430"/>
    <x v="4"/>
    <x v="1"/>
    <x v="38"/>
    <s v="Materials &amp; Services"/>
    <x v="34"/>
    <x v="324"/>
    <s v="Business-type Activities"/>
    <s v="Building"/>
    <s v="Expenses"/>
    <x v="123"/>
    <n v="0"/>
    <n v="0"/>
    <n v="0"/>
    <n v="225"/>
    <n v="225"/>
    <n v="225"/>
    <n v="154"/>
    <n v="190"/>
    <n v="205.33333333333331"/>
    <n v="203"/>
    <n v="-2.3333333333333144"/>
    <n v="225"/>
    <n v="225"/>
  </r>
  <r>
    <x v="1"/>
    <n v="490"/>
    <n v="6435"/>
    <x v="4"/>
    <x v="1"/>
    <x v="38"/>
    <s v="Materials &amp; Services"/>
    <x v="34"/>
    <x v="325"/>
    <s v="Business-type Activities"/>
    <s v="Building"/>
    <s v="Expenses"/>
    <x v="124"/>
    <n v="0"/>
    <n v="0"/>
    <n v="0"/>
    <n v="95"/>
    <n v="95"/>
    <n v="95"/>
    <n v="166"/>
    <n v="203"/>
    <n v="221.33333333333331"/>
    <n v="217"/>
    <n v="-4.3333333333333144"/>
    <n v="148"/>
    <n v="148"/>
  </r>
  <r>
    <x v="1"/>
    <n v="490"/>
    <n v="6440"/>
    <x v="4"/>
    <x v="1"/>
    <x v="38"/>
    <s v="Materials &amp; Services"/>
    <x v="34"/>
    <x v="326"/>
    <s v="Business-type Activities"/>
    <s v="Building"/>
    <s v="Expenses"/>
    <x v="125"/>
    <n v="0"/>
    <n v="0"/>
    <n v="0"/>
    <n v="225"/>
    <n v="225"/>
    <n v="225"/>
    <n v="143"/>
    <n v="179"/>
    <n v="190.66666666666666"/>
    <n v="192"/>
    <n v="1.3333333333333428"/>
    <n v="225"/>
    <n v="225"/>
  </r>
  <r>
    <x v="1"/>
    <n v="490"/>
    <n v="6445"/>
    <x v="4"/>
    <x v="1"/>
    <x v="38"/>
    <s v="Materials &amp; Services"/>
    <x v="34"/>
    <x v="327"/>
    <s v="Business-type Activities"/>
    <s v="Building"/>
    <s v="Expenses"/>
    <x v="126"/>
    <n v="0"/>
    <n v="0"/>
    <n v="0"/>
    <n v="50"/>
    <n v="50"/>
    <n v="50"/>
    <n v="0"/>
    <n v="0"/>
    <n v="0"/>
    <n v="0"/>
    <n v="0"/>
    <n v="50"/>
    <n v="50"/>
  </r>
  <r>
    <x v="1"/>
    <n v="490"/>
    <n v="6524"/>
    <x v="4"/>
    <x v="1"/>
    <x v="38"/>
    <s v="Materials &amp; Services"/>
    <x v="35"/>
    <x v="328"/>
    <s v="Business-type Activities"/>
    <s v="Building"/>
    <s v="Expenses"/>
    <x v="174"/>
    <n v="0"/>
    <n v="0"/>
    <n v="0"/>
    <n v="11432"/>
    <n v="11432"/>
    <n v="11432"/>
    <n v="1640"/>
    <n v="1932"/>
    <n v="2186.6666666666665"/>
    <n v="2062"/>
    <n v="-124.66666666666652"/>
    <n v="5850"/>
    <n v="5850"/>
  </r>
  <r>
    <x v="1"/>
    <n v="490"/>
    <n v="6525"/>
    <x v="4"/>
    <x v="1"/>
    <x v="38"/>
    <s v="Materials &amp; Services"/>
    <x v="35"/>
    <x v="329"/>
    <s v="Business-type Activities"/>
    <s v="Building"/>
    <s v="Expenses"/>
    <x v="175"/>
    <n v="0"/>
    <n v="0"/>
    <n v="0"/>
    <n v="1894"/>
    <n v="1894"/>
    <n v="1894"/>
    <n v="393"/>
    <n v="468"/>
    <n v="524"/>
    <n v="500"/>
    <n v="-24"/>
    <n v="683"/>
    <n v="683"/>
  </r>
  <r>
    <x v="1"/>
    <n v="700"/>
    <n v="8320"/>
    <x v="4"/>
    <x v="1"/>
    <x v="39"/>
    <s v="Capital Outlay"/>
    <x v="38"/>
    <x v="330"/>
    <s v="Business-type Activities"/>
    <s v="Building"/>
    <s v="None"/>
    <x v="131"/>
    <n v="0"/>
    <n v="0"/>
    <n v="0"/>
    <n v="8525"/>
    <n v="8525"/>
    <n v="8525"/>
    <n v="0"/>
    <n v="0"/>
    <n v="0"/>
    <n v="0"/>
    <n v="0"/>
    <n v="8525"/>
    <n v="0"/>
  </r>
  <r>
    <x v="1"/>
    <n v="700"/>
    <n v="8335"/>
    <x v="4"/>
    <x v="1"/>
    <x v="39"/>
    <s v="Capital Outlay"/>
    <x v="39"/>
    <x v="331"/>
    <s v="Business-type Activities"/>
    <s v="Building"/>
    <s v="None"/>
    <x v="10"/>
    <n v="0"/>
    <n v="0"/>
    <n v="0"/>
    <n v="0"/>
    <n v="0"/>
    <n v="0"/>
    <n v="0"/>
    <n v="0"/>
    <n v="0"/>
    <n v="0"/>
    <n v="0"/>
    <n v="0"/>
    <n v="0"/>
  </r>
  <r>
    <x v="1"/>
    <n v="900"/>
    <n v="9590"/>
    <x v="4"/>
    <x v="1"/>
    <x v="37"/>
    <s v="Contingencies"/>
    <x v="46"/>
    <x v="332"/>
    <s v="Business-type Activities"/>
    <s v="Building"/>
    <s v="None"/>
    <x v="168"/>
    <n v="0"/>
    <n v="0"/>
    <n v="0"/>
    <n v="17142"/>
    <n v="17142"/>
    <n v="17142"/>
    <n v="0"/>
    <n v="0"/>
    <n v="0"/>
    <n v="0"/>
    <n v="0"/>
    <n v="17142"/>
    <n v="7959"/>
  </r>
  <r>
    <x v="1"/>
    <n v="900"/>
    <n v="9893"/>
    <x v="4"/>
    <x v="1"/>
    <x v="37"/>
    <s v="Reserves &amp; Ending Balances"/>
    <x v="47"/>
    <x v="333"/>
    <s v="Business-type Activities"/>
    <s v="Building"/>
    <s v="None"/>
    <x v="176"/>
    <n v="0"/>
    <n v="0"/>
    <n v="0"/>
    <n v="0"/>
    <n v="0"/>
    <n v="0"/>
    <n v="0"/>
    <n v="0"/>
    <n v="0"/>
    <n v="0"/>
    <n v="0"/>
    <n v="0"/>
    <n v="0"/>
  </r>
  <r>
    <x v="1"/>
    <n v="900"/>
    <n v="9899"/>
    <x v="4"/>
    <x v="1"/>
    <x v="37"/>
    <s v="Reserves &amp; Ending Balances"/>
    <x v="16"/>
    <x v="334"/>
    <s v="Governmental Activities"/>
    <s v="None"/>
    <s v="None"/>
    <x v="170"/>
    <n v="0"/>
    <n v="0"/>
    <n v="0"/>
    <n v="0"/>
    <n v="0"/>
    <n v="0"/>
    <n v="0"/>
    <n v="0"/>
    <n v="31984"/>
    <n v="0"/>
    <n v="-31984"/>
    <n v="0"/>
    <n v="20875"/>
  </r>
  <r>
    <x v="2"/>
    <n v="1110"/>
    <m/>
    <x v="0"/>
    <x v="2"/>
    <x v="0"/>
    <s v="Current Assets"/>
    <x v="0"/>
    <x v="335"/>
    <s v="Business-type Activities"/>
    <s v="None"/>
    <s v="None"/>
    <x v="0"/>
    <n v="162830"/>
    <n v="87256"/>
    <n v="59826"/>
    <n v="0"/>
    <n v="0"/>
    <n v="0"/>
    <n v="140606"/>
    <n v="76881"/>
    <n v="140606"/>
    <n v="0"/>
    <n v="-140606"/>
    <n v="140606"/>
    <n v="140606"/>
  </r>
  <r>
    <x v="2"/>
    <n v="1115"/>
    <m/>
    <x v="0"/>
    <x v="2"/>
    <x v="0"/>
    <s v="Current Assets"/>
    <x v="0"/>
    <x v="336"/>
    <s v="Business-type Activities"/>
    <s v="None"/>
    <s v="None"/>
    <x v="1"/>
    <n v="8839"/>
    <n v="87071"/>
    <n v="88991"/>
    <n v="0"/>
    <n v="0"/>
    <n v="0"/>
    <n v="329"/>
    <n v="329"/>
    <n v="329"/>
    <n v="0"/>
    <n v="-329"/>
    <n v="329"/>
    <n v="329"/>
  </r>
  <r>
    <x v="2"/>
    <n v="1250"/>
    <m/>
    <x v="0"/>
    <x v="2"/>
    <x v="1"/>
    <s v="Current Assets"/>
    <x v="1"/>
    <x v="337"/>
    <s v="Business-type Activities"/>
    <s v="None"/>
    <s v="None"/>
    <x v="4"/>
    <n v="0"/>
    <n v="0"/>
    <n v="0"/>
    <n v="0"/>
    <n v="0"/>
    <n v="0"/>
    <n v="0"/>
    <n v="0"/>
    <n v="0"/>
    <n v="0"/>
    <n v="0"/>
    <n v="0"/>
    <n v="0"/>
  </r>
  <r>
    <x v="2"/>
    <n v="1510"/>
    <m/>
    <x v="0"/>
    <x v="2"/>
    <x v="2"/>
    <s v="Current Assets"/>
    <x v="2"/>
    <x v="338"/>
    <s v="Business-type Activities"/>
    <s v="None"/>
    <s v="None"/>
    <x v="5"/>
    <n v="0"/>
    <n v="0"/>
    <n v="0"/>
    <n v="0"/>
    <n v="0"/>
    <n v="0"/>
    <n v="23718"/>
    <n v="31654"/>
    <n v="23718"/>
    <n v="0"/>
    <n v="-23718"/>
    <n v="24205"/>
    <n v="24205"/>
  </r>
  <r>
    <x v="2"/>
    <n v="1530"/>
    <m/>
    <x v="0"/>
    <x v="2"/>
    <x v="2"/>
    <s v="Current Assets"/>
    <x v="2"/>
    <x v="339"/>
    <s v="Business-type Activities"/>
    <s v="None"/>
    <s v="None"/>
    <x v="177"/>
    <n v="0"/>
    <n v="0"/>
    <n v="0"/>
    <n v="0"/>
    <n v="0"/>
    <n v="0"/>
    <n v="0"/>
    <n v="0"/>
    <n v="0"/>
    <n v="0"/>
    <n v="0"/>
    <n v="0"/>
    <n v="0"/>
  </r>
  <r>
    <x v="2"/>
    <n v="1540"/>
    <m/>
    <x v="0"/>
    <x v="2"/>
    <x v="2"/>
    <s v="Current Assets"/>
    <x v="2"/>
    <x v="340"/>
    <s v="Business-type Activities"/>
    <s v="None"/>
    <s v="None"/>
    <x v="178"/>
    <n v="0"/>
    <n v="0"/>
    <n v="0"/>
    <n v="0"/>
    <n v="0"/>
    <n v="0"/>
    <n v="0"/>
    <n v="0"/>
    <n v="0"/>
    <n v="0"/>
    <n v="0"/>
    <n v="0"/>
    <n v="0"/>
  </r>
  <r>
    <x v="2"/>
    <n v="1620"/>
    <m/>
    <x v="0"/>
    <x v="2"/>
    <x v="3"/>
    <s v="Other Assets"/>
    <x v="3"/>
    <x v="341"/>
    <s v="Business-type Activities"/>
    <s v="None"/>
    <s v="None"/>
    <x v="7"/>
    <n v="0"/>
    <n v="0"/>
    <n v="0"/>
    <n v="0"/>
    <n v="0"/>
    <n v="0"/>
    <n v="0"/>
    <n v="0"/>
    <n v="0"/>
    <n v="0"/>
    <n v="0"/>
    <n v="0"/>
    <n v="0"/>
  </r>
  <r>
    <x v="2"/>
    <n v="1710"/>
    <m/>
    <x v="0"/>
    <x v="2"/>
    <x v="4"/>
    <s v="Other Assets"/>
    <x v="4"/>
    <x v="342"/>
    <s v="Business-type Activities"/>
    <s v="None"/>
    <s v="None"/>
    <x v="8"/>
    <n v="0"/>
    <n v="81179"/>
    <n v="81179"/>
    <n v="0"/>
    <n v="0"/>
    <n v="0"/>
    <n v="81179"/>
    <n v="81179"/>
    <n v="81179"/>
    <n v="0"/>
    <n v="-81179"/>
    <n v="81179"/>
    <n v="81179"/>
  </r>
  <r>
    <x v="2"/>
    <n v="1720"/>
    <m/>
    <x v="0"/>
    <x v="2"/>
    <x v="4"/>
    <s v="Other Assets"/>
    <x v="4"/>
    <x v="343"/>
    <s v="Business-type Activities"/>
    <s v="None"/>
    <s v="None"/>
    <x v="9"/>
    <n v="0"/>
    <n v="34291"/>
    <n v="35875"/>
    <n v="0"/>
    <n v="0"/>
    <n v="0"/>
    <n v="35875"/>
    <n v="35875"/>
    <n v="35875"/>
    <n v="0"/>
    <n v="-35875"/>
    <n v="35875"/>
    <n v="35875"/>
  </r>
  <r>
    <x v="2"/>
    <n v="1730"/>
    <m/>
    <x v="0"/>
    <x v="2"/>
    <x v="4"/>
    <s v="Other Assets"/>
    <x v="4"/>
    <x v="344"/>
    <s v="Business-type Activities"/>
    <s v="None"/>
    <s v="None"/>
    <x v="10"/>
    <n v="0"/>
    <n v="105274"/>
    <n v="113715"/>
    <n v="0"/>
    <n v="0"/>
    <n v="0"/>
    <n v="113715"/>
    <n v="113715"/>
    <n v="113715"/>
    <n v="0"/>
    <n v="-113715"/>
    <n v="113715"/>
    <n v="113715"/>
  </r>
  <r>
    <x v="2"/>
    <n v="1740"/>
    <m/>
    <x v="0"/>
    <x v="2"/>
    <x v="4"/>
    <s v="Other Assets"/>
    <x v="4"/>
    <x v="345"/>
    <s v="Business-type Activities"/>
    <s v="None"/>
    <s v="None"/>
    <x v="11"/>
    <n v="0"/>
    <n v="34067"/>
    <n v="34067"/>
    <n v="0"/>
    <n v="0"/>
    <n v="0"/>
    <n v="34067"/>
    <n v="34067"/>
    <n v="34067"/>
    <n v="0"/>
    <n v="-34067"/>
    <n v="34067"/>
    <n v="34067"/>
  </r>
  <r>
    <x v="2"/>
    <n v="1750"/>
    <m/>
    <x v="0"/>
    <x v="2"/>
    <x v="4"/>
    <s v="Other Assets"/>
    <x v="4"/>
    <x v="346"/>
    <s v="Business-type Activities"/>
    <s v="None"/>
    <s v="None"/>
    <x v="12"/>
    <n v="0"/>
    <n v="4238861"/>
    <n v="4238861"/>
    <n v="0"/>
    <n v="0"/>
    <n v="0"/>
    <n v="4238861"/>
    <n v="4238861"/>
    <n v="4238861"/>
    <n v="0"/>
    <n v="-4238861"/>
    <n v="4238861"/>
    <n v="4238861"/>
  </r>
  <r>
    <x v="2"/>
    <n v="1795"/>
    <m/>
    <x v="0"/>
    <x v="2"/>
    <x v="4"/>
    <s v="Other Assets"/>
    <x v="4"/>
    <x v="347"/>
    <s v="Business-type Activities"/>
    <s v="None"/>
    <s v="None"/>
    <x v="13"/>
    <n v="0"/>
    <n v="0"/>
    <n v="5806"/>
    <n v="0"/>
    <n v="0"/>
    <n v="0"/>
    <n v="5806"/>
    <n v="5806"/>
    <n v="5806"/>
    <n v="0"/>
    <n v="-5806"/>
    <n v="5806"/>
    <n v="5806"/>
  </r>
  <r>
    <x v="2"/>
    <n v="1820"/>
    <m/>
    <x v="0"/>
    <x v="2"/>
    <x v="5"/>
    <s v="Other Assets"/>
    <x v="5"/>
    <x v="348"/>
    <s v="Business-type Activities"/>
    <s v="None"/>
    <s v="None"/>
    <x v="14"/>
    <n v="0"/>
    <n v="17892"/>
    <n v="18802"/>
    <n v="0"/>
    <n v="0"/>
    <n v="0"/>
    <n v="18802"/>
    <n v="18802"/>
    <n v="18802"/>
    <n v="0"/>
    <n v="-18802"/>
    <n v="18802"/>
    <n v="18802"/>
  </r>
  <r>
    <x v="2"/>
    <n v="1830"/>
    <m/>
    <x v="0"/>
    <x v="2"/>
    <x v="5"/>
    <s v="Other Assets"/>
    <x v="5"/>
    <x v="349"/>
    <s v="Business-type Activities"/>
    <s v="None"/>
    <s v="None"/>
    <x v="15"/>
    <n v="0"/>
    <n v="71430"/>
    <n v="75490"/>
    <n v="0"/>
    <n v="0"/>
    <n v="0"/>
    <n v="75490"/>
    <n v="75490"/>
    <n v="75490"/>
    <n v="0"/>
    <n v="-75490"/>
    <n v="75490"/>
    <n v="75490"/>
  </r>
  <r>
    <x v="2"/>
    <n v="1840"/>
    <m/>
    <x v="0"/>
    <x v="2"/>
    <x v="5"/>
    <s v="Other Assets"/>
    <x v="5"/>
    <x v="350"/>
    <s v="Business-type Activities"/>
    <s v="None"/>
    <s v="None"/>
    <x v="16"/>
    <n v="0"/>
    <n v="13373"/>
    <n v="15551"/>
    <n v="0"/>
    <n v="0"/>
    <n v="0"/>
    <n v="15551"/>
    <n v="15551"/>
    <n v="15551"/>
    <n v="0"/>
    <n v="-15551"/>
    <n v="15551"/>
    <n v="15551"/>
  </r>
  <r>
    <x v="2"/>
    <n v="1850"/>
    <m/>
    <x v="0"/>
    <x v="2"/>
    <x v="5"/>
    <s v="Other Assets"/>
    <x v="5"/>
    <x v="351"/>
    <s v="Business-type Activities"/>
    <s v="None"/>
    <s v="None"/>
    <x v="17"/>
    <n v="0"/>
    <n v="2072930"/>
    <n v="2162944"/>
    <n v="0"/>
    <n v="0"/>
    <n v="0"/>
    <n v="2162944"/>
    <n v="2162944"/>
    <n v="2162944"/>
    <n v="0"/>
    <n v="-2162944"/>
    <n v="2162944"/>
    <n v="2162944"/>
  </r>
  <r>
    <x v="2"/>
    <n v="1950"/>
    <m/>
    <x v="0"/>
    <x v="2"/>
    <x v="1"/>
    <s v="Other Assets"/>
    <x v="1"/>
    <x v="352"/>
    <s v="Business-type Activities"/>
    <s v="None"/>
    <s v="None"/>
    <x v="18"/>
    <n v="0"/>
    <n v="0"/>
    <n v="0"/>
    <n v="0"/>
    <n v="0"/>
    <n v="0"/>
    <n v="0"/>
    <n v="0"/>
    <n v="0"/>
    <n v="0"/>
    <n v="0"/>
    <n v="0"/>
    <n v="0"/>
  </r>
  <r>
    <x v="2"/>
    <n v="2125"/>
    <m/>
    <x v="1"/>
    <x v="2"/>
    <x v="6"/>
    <s v="Current Liabilities"/>
    <x v="6"/>
    <x v="353"/>
    <s v="Business-type Activities"/>
    <s v="Water"/>
    <s v="None"/>
    <x v="19"/>
    <n v="0"/>
    <n v="0"/>
    <n v="0"/>
    <n v="0"/>
    <n v="0"/>
    <n v="0"/>
    <n v="0"/>
    <n v="0"/>
    <n v="0"/>
    <n v="0"/>
    <n v="0"/>
    <n v="0"/>
    <n v="0"/>
  </r>
  <r>
    <x v="2"/>
    <n v="2205"/>
    <m/>
    <x v="1"/>
    <x v="2"/>
    <x v="7"/>
    <s v="Current Liabilities"/>
    <x v="7"/>
    <x v="354"/>
    <s v="Business-type Activities"/>
    <s v="None"/>
    <s v="None"/>
    <x v="20"/>
    <n v="0"/>
    <n v="0"/>
    <n v="0"/>
    <n v="0"/>
    <n v="0"/>
    <n v="0"/>
    <n v="3506"/>
    <n v="3584"/>
    <n v="3506"/>
    <n v="0"/>
    <n v="-3506"/>
    <n v="3676"/>
    <n v="3676"/>
  </r>
  <r>
    <x v="2"/>
    <n v="2210"/>
    <m/>
    <x v="1"/>
    <x v="2"/>
    <x v="7"/>
    <s v="Current Liabilities"/>
    <x v="7"/>
    <x v="355"/>
    <s v="Business-type Activities"/>
    <s v="None"/>
    <s v="None"/>
    <x v="21"/>
    <n v="0"/>
    <n v="0"/>
    <n v="0"/>
    <n v="0"/>
    <n v="0"/>
    <n v="0"/>
    <n v="1467"/>
    <n v="1503"/>
    <n v="1467"/>
    <n v="0"/>
    <n v="-1467"/>
    <n v="1559"/>
    <n v="1559"/>
  </r>
  <r>
    <x v="2"/>
    <n v="2245"/>
    <m/>
    <x v="1"/>
    <x v="2"/>
    <x v="7"/>
    <s v="Current Liabilities"/>
    <x v="7"/>
    <x v="356"/>
    <s v="Business-type Activities"/>
    <s v="None"/>
    <s v="None"/>
    <x v="22"/>
    <n v="0"/>
    <n v="0"/>
    <n v="0"/>
    <n v="0"/>
    <n v="0"/>
    <n v="0"/>
    <n v="2154"/>
    <n v="2154"/>
    <n v="2154"/>
    <n v="0"/>
    <n v="-2154"/>
    <n v="2154"/>
    <n v="2154"/>
  </r>
  <r>
    <x v="2"/>
    <n v="2250"/>
    <m/>
    <x v="1"/>
    <x v="2"/>
    <x v="7"/>
    <s v="Current Liabilities"/>
    <x v="7"/>
    <x v="357"/>
    <s v="Business-type Activities"/>
    <s v="None"/>
    <s v="None"/>
    <x v="23"/>
    <n v="0"/>
    <n v="0"/>
    <n v="0"/>
    <n v="0"/>
    <n v="0"/>
    <n v="0"/>
    <n v="926"/>
    <n v="953"/>
    <n v="926"/>
    <n v="0"/>
    <n v="-926"/>
    <n v="986"/>
    <n v="986"/>
  </r>
  <r>
    <x v="2"/>
    <n v="2255"/>
    <m/>
    <x v="1"/>
    <x v="2"/>
    <x v="7"/>
    <s v="Current Liabilities"/>
    <x v="7"/>
    <x v="358"/>
    <s v="Business-type Activities"/>
    <s v="None"/>
    <s v="None"/>
    <x v="24"/>
    <n v="0"/>
    <n v="0"/>
    <n v="0"/>
    <n v="0"/>
    <n v="0"/>
    <n v="0"/>
    <n v="128"/>
    <n v="128"/>
    <n v="128"/>
    <n v="0"/>
    <n v="-128"/>
    <n v="128"/>
    <n v="128"/>
  </r>
  <r>
    <x v="2"/>
    <n v="2450"/>
    <m/>
    <x v="1"/>
    <x v="2"/>
    <x v="8"/>
    <s v="Current Liabilities"/>
    <x v="8"/>
    <x v="359"/>
    <s v="Business-type Activities"/>
    <s v="Water"/>
    <s v="None"/>
    <x v="179"/>
    <n v="0"/>
    <n v="0"/>
    <n v="0"/>
    <n v="0"/>
    <n v="0"/>
    <n v="0"/>
    <n v="0"/>
    <n v="0"/>
    <n v="0"/>
    <n v="0"/>
    <n v="0"/>
    <n v="0"/>
    <n v="0"/>
  </r>
  <r>
    <x v="2"/>
    <n v="2520"/>
    <m/>
    <x v="1"/>
    <x v="2"/>
    <x v="8"/>
    <s v="Current Liabilities"/>
    <x v="8"/>
    <x v="360"/>
    <s v="Business-type Activities"/>
    <s v="None"/>
    <s v="None"/>
    <x v="180"/>
    <n v="32560"/>
    <n v="34000"/>
    <n v="35860"/>
    <n v="0"/>
    <n v="0"/>
    <n v="0"/>
    <n v="37180"/>
    <n v="37360"/>
    <n v="37180"/>
    <n v="0"/>
    <n v="-37180"/>
    <n v="37180"/>
    <n v="37180"/>
  </r>
  <r>
    <x v="2"/>
    <n v="2725"/>
    <m/>
    <x v="1"/>
    <x v="2"/>
    <x v="8"/>
    <s v="Current Liabilities"/>
    <x v="8"/>
    <x v="361"/>
    <s v="Business-type Activities"/>
    <s v="None"/>
    <s v="None"/>
    <x v="28"/>
    <n v="0"/>
    <n v="0"/>
    <n v="37541"/>
    <n v="0"/>
    <n v="0"/>
    <n v="0"/>
    <n v="0"/>
    <n v="0"/>
    <n v="0"/>
    <n v="0"/>
    <n v="0"/>
    <n v="0"/>
    <n v="0"/>
  </r>
  <r>
    <x v="2"/>
    <n v="2750"/>
    <m/>
    <x v="1"/>
    <x v="2"/>
    <x v="9"/>
    <s v="Other Liabilities"/>
    <x v="9"/>
    <x v="362"/>
    <s v="Business-type Activities"/>
    <s v="None"/>
    <s v="None"/>
    <x v="29"/>
    <n v="0"/>
    <n v="0"/>
    <n v="866468"/>
    <n v="0"/>
    <n v="0"/>
    <n v="0"/>
    <n v="904009"/>
    <n v="1051826"/>
    <n v="904009"/>
    <n v="0"/>
    <n v="-904009"/>
    <n v="904009"/>
    <n v="904009"/>
  </r>
  <r>
    <x v="2"/>
    <n v="2950"/>
    <m/>
    <x v="1"/>
    <x v="2"/>
    <x v="9"/>
    <s v="Other Liabilities"/>
    <x v="9"/>
    <x v="363"/>
    <s v="Business-type Activities"/>
    <s v="None"/>
    <s v="None"/>
    <x v="30"/>
    <n v="0"/>
    <n v="0"/>
    <n v="0"/>
    <n v="0"/>
    <n v="0"/>
    <n v="0"/>
    <n v="0"/>
    <n v="0"/>
    <n v="0"/>
    <n v="0"/>
    <n v="0"/>
    <n v="0"/>
    <n v="0"/>
  </r>
  <r>
    <x v="2"/>
    <n v="3100"/>
    <m/>
    <x v="2"/>
    <x v="2"/>
    <x v="10"/>
    <s v="Beginning Balance"/>
    <x v="10"/>
    <x v="364"/>
    <s v="Business-type Activities"/>
    <s v="None"/>
    <s v="None"/>
    <x v="31"/>
    <n v="151833"/>
    <n v="139109"/>
    <n v="140328"/>
    <n v="140181"/>
    <n v="0"/>
    <n v="0"/>
    <n v="112957"/>
    <n v="112957"/>
    <n v="112957"/>
    <n v="0"/>
    <n v="-112957"/>
    <n v="112957"/>
    <n v="45555"/>
  </r>
  <r>
    <x v="2"/>
    <n v="315"/>
    <n v="4125"/>
    <x v="3"/>
    <x v="2"/>
    <x v="12"/>
    <s v="Revenue"/>
    <x v="12"/>
    <x v="365"/>
    <s v="General Revenues"/>
    <s v="Investment Earnings"/>
    <s v="General Business"/>
    <x v="34"/>
    <n v="153"/>
    <n v="248"/>
    <n v="1978"/>
    <n v="2200"/>
    <n v="2200"/>
    <n v="2200"/>
    <n v="352"/>
    <n v="359"/>
    <n v="469.33333333333331"/>
    <n v="384"/>
    <n v="-85.333333333333314"/>
    <n v="2200"/>
    <n v="2200"/>
  </r>
  <r>
    <x v="2"/>
    <n v="3250"/>
    <m/>
    <x v="2"/>
    <x v="2"/>
    <x v="14"/>
    <s v="Current Year Change"/>
    <x v="14"/>
    <x v="366"/>
    <s v="Business-type Activities"/>
    <s v="None"/>
    <s v="None"/>
    <x v="40"/>
    <n v="0"/>
    <n v="0"/>
    <n v="0"/>
    <n v="0"/>
    <n v="0"/>
    <n v="0"/>
    <n v="0"/>
    <n v="0"/>
    <n v="0"/>
    <n v="0"/>
    <n v="0"/>
    <n v="0"/>
    <n v="0"/>
  </r>
  <r>
    <x v="2"/>
    <n v="325"/>
    <n v="4151"/>
    <x v="3"/>
    <x v="2"/>
    <x v="15"/>
    <s v="Revenue"/>
    <x v="15"/>
    <x v="367"/>
    <s v="Business-type Activities"/>
    <s v="Water"/>
    <s v="Capital Grants"/>
    <x v="181"/>
    <n v="0"/>
    <n v="0"/>
    <n v="0"/>
    <n v="90000"/>
    <n v="90000"/>
    <n v="90000"/>
    <n v="817"/>
    <n v="817"/>
    <n v="1089.3333333333333"/>
    <n v="872"/>
    <n v="-217.33333333333326"/>
    <n v="90000"/>
    <n v="120000"/>
  </r>
  <r>
    <x v="2"/>
    <n v="325"/>
    <n v="4162"/>
    <x v="3"/>
    <x v="2"/>
    <x v="15"/>
    <s v="Revenue"/>
    <x v="15"/>
    <x v="368"/>
    <s v="Business-type Activities"/>
    <s v="Water"/>
    <s v="Capital Grants"/>
    <x v="182"/>
    <n v="0"/>
    <n v="0"/>
    <n v="0"/>
    <n v="0"/>
    <n v="0"/>
    <n v="0"/>
    <n v="0"/>
    <n v="0"/>
    <n v="0"/>
    <n v="0"/>
    <n v="0"/>
    <n v="0"/>
    <n v="0"/>
  </r>
  <r>
    <x v="2"/>
    <n v="3275"/>
    <m/>
    <x v="2"/>
    <x v="2"/>
    <x v="14"/>
    <s v="Current Year Change"/>
    <x v="14"/>
    <x v="369"/>
    <s v="Business-type Activities"/>
    <s v="Water"/>
    <s v="None"/>
    <x v="47"/>
    <n v="0"/>
    <n v="2318047"/>
    <n v="2236716"/>
    <n v="0"/>
    <n v="0"/>
    <n v="0"/>
    <n v="2236716"/>
    <n v="2236716"/>
    <n v="2236716"/>
    <n v="0"/>
    <n v="-2236716"/>
    <n v="2236716"/>
    <n v="2236716"/>
  </r>
  <r>
    <x v="2"/>
    <n v="3277"/>
    <m/>
    <x v="2"/>
    <x v="2"/>
    <x v="14"/>
    <s v="Current Year Change"/>
    <x v="14"/>
    <x v="370"/>
    <s v="Business-type Activities"/>
    <s v="Water"/>
    <s v="None"/>
    <x v="48"/>
    <n v="0"/>
    <n v="0"/>
    <n v="904009"/>
    <n v="0"/>
    <n v="0"/>
    <n v="0"/>
    <n v="904009"/>
    <n v="1051826"/>
    <n v="904009"/>
    <n v="0"/>
    <n v="-904009"/>
    <n v="904009"/>
    <n v="904009"/>
  </r>
  <r>
    <x v="2"/>
    <n v="3300"/>
    <m/>
    <x v="2"/>
    <x v="2"/>
    <x v="16"/>
    <s v="Ending Balance"/>
    <x v="16"/>
    <x v="371"/>
    <s v="Business-type Activities"/>
    <s v="Water"/>
    <s v="None"/>
    <x v="49"/>
    <n v="0"/>
    <n v="0"/>
    <n v="0"/>
    <n v="0"/>
    <n v="0"/>
    <n v="0"/>
    <n v="0"/>
    <n v="0"/>
    <n v="0"/>
    <n v="0"/>
    <n v="0"/>
    <n v="0"/>
    <n v="0"/>
  </r>
  <r>
    <x v="2"/>
    <n v="335"/>
    <n v="4370"/>
    <x v="3"/>
    <x v="2"/>
    <x v="18"/>
    <s v="Revenue"/>
    <x v="18"/>
    <x v="372"/>
    <s v="Business-type Activities"/>
    <s v="Water"/>
    <s v="Charges for Services"/>
    <x v="183"/>
    <n v="3715"/>
    <n v="4165"/>
    <n v="1250"/>
    <n v="5250"/>
    <n v="5250"/>
    <n v="5250"/>
    <n v="6250"/>
    <n v="6500"/>
    <n v="8333.3333333333321"/>
    <n v="6938"/>
    <n v="-1395.3333333333321"/>
    <n v="6250"/>
    <n v="2750"/>
  </r>
  <r>
    <x v="2"/>
    <n v="340"/>
    <n v="4425"/>
    <x v="3"/>
    <x v="2"/>
    <x v="19"/>
    <s v="Revenue"/>
    <x v="19"/>
    <x v="373"/>
    <s v="Business-type Activities"/>
    <s v="Water"/>
    <s v="Charges for Services"/>
    <x v="184"/>
    <n v="284832"/>
    <n v="300281"/>
    <n v="314970"/>
    <n v="350275"/>
    <n v="350275"/>
    <n v="350275"/>
    <n v="289757"/>
    <n v="344898"/>
    <n v="386342.66666666663"/>
    <n v="368093"/>
    <n v="-18249.666666666628"/>
    <n v="350275"/>
    <n v="364700"/>
  </r>
  <r>
    <x v="2"/>
    <n v="340"/>
    <n v="4426"/>
    <x v="3"/>
    <x v="2"/>
    <x v="19"/>
    <s v="Revenue"/>
    <x v="19"/>
    <x v="374"/>
    <s v="Business-type Activities"/>
    <s v="Water"/>
    <s v="Charges for Services"/>
    <x v="185"/>
    <n v="2744"/>
    <n v="566"/>
    <n v="0"/>
    <n v="500"/>
    <n v="500"/>
    <n v="500"/>
    <n v="437"/>
    <n v="477"/>
    <n v="582.66666666666663"/>
    <n v="510"/>
    <n v="-72.666666666666629"/>
    <n v="500"/>
    <n v="10000"/>
  </r>
  <r>
    <x v="2"/>
    <n v="340"/>
    <n v="4430"/>
    <x v="3"/>
    <x v="2"/>
    <x v="19"/>
    <s v="Revenue"/>
    <x v="19"/>
    <x v="375"/>
    <s v="Business-type Activities"/>
    <s v="Water"/>
    <s v="Charges for Services"/>
    <x v="186"/>
    <n v="0"/>
    <n v="0"/>
    <n v="0"/>
    <n v="0"/>
    <n v="0"/>
    <n v="0"/>
    <n v="301"/>
    <n v="301"/>
    <n v="401.33333333333331"/>
    <n v="322"/>
    <n v="-79.333333333333314"/>
    <n v="301"/>
    <n v="0"/>
  </r>
  <r>
    <x v="2"/>
    <n v="340"/>
    <n v="4435"/>
    <x v="3"/>
    <x v="2"/>
    <x v="19"/>
    <s v="Revenue"/>
    <x v="19"/>
    <x v="376"/>
    <s v="Business-type Activities"/>
    <s v="Water"/>
    <s v="Charges for Services"/>
    <x v="187"/>
    <n v="3760"/>
    <n v="4136"/>
    <n v="3874"/>
    <n v="4750"/>
    <n v="4750"/>
    <n v="4750"/>
    <n v="3462"/>
    <n v="4150"/>
    <n v="4616"/>
    <n v="4430"/>
    <n v="-186"/>
    <n v="4750"/>
    <n v="4240"/>
  </r>
  <r>
    <x v="2"/>
    <n v="340"/>
    <n v="4450"/>
    <x v="3"/>
    <x v="2"/>
    <x v="19"/>
    <s v="Revenue"/>
    <x v="25"/>
    <x v="377"/>
    <s v="General Revenues"/>
    <s v="Miscellaneous"/>
    <s v="General Business"/>
    <x v="188"/>
    <n v="0"/>
    <n v="100"/>
    <n v="2194"/>
    <n v="3012"/>
    <n v="3012"/>
    <n v="3012"/>
    <n v="1755"/>
    <n v="2028"/>
    <n v="2340"/>
    <n v="2165"/>
    <n v="-175"/>
    <n v="3012"/>
    <n v="1500"/>
  </r>
  <r>
    <x v="2"/>
    <n v="345"/>
    <n v="4531"/>
    <x v="3"/>
    <x v="2"/>
    <x v="20"/>
    <s v="Revenue"/>
    <x v="48"/>
    <x v="378"/>
    <s v="Business-type Activities"/>
    <s v="Water"/>
    <s v="Charges for Services"/>
    <x v="189"/>
    <n v="6653"/>
    <n v="13410"/>
    <n v="7823"/>
    <n v="11175"/>
    <n v="11175"/>
    <n v="11175"/>
    <n v="2235"/>
    <n v="2980"/>
    <n v="2980"/>
    <n v="3181"/>
    <n v="201"/>
    <n v="11175"/>
    <n v="7450"/>
  </r>
  <r>
    <x v="2"/>
    <n v="360"/>
    <n v="4210"/>
    <x v="3"/>
    <x v="2"/>
    <x v="22"/>
    <s v="Revenue"/>
    <x v="21"/>
    <x v="379"/>
    <s v="General Revenues"/>
    <s v="Miscellaneous"/>
    <s v="General Business"/>
    <x v="190"/>
    <n v="0"/>
    <n v="0"/>
    <n v="0"/>
    <n v="0"/>
    <n v="0"/>
    <n v="0"/>
    <n v="0"/>
    <n v="0"/>
    <n v="0"/>
    <n v="0"/>
    <n v="0"/>
    <n v="0"/>
    <n v="0"/>
  </r>
  <r>
    <x v="2"/>
    <n v="360"/>
    <n v="4220"/>
    <x v="3"/>
    <x v="2"/>
    <x v="22"/>
    <s v="Revenue"/>
    <x v="21"/>
    <x v="380"/>
    <s v="General Revenues"/>
    <s v="Miscellaneous"/>
    <s v="General Business"/>
    <x v="191"/>
    <n v="0"/>
    <n v="0"/>
    <n v="0"/>
    <n v="0"/>
    <n v="0"/>
    <n v="0"/>
    <n v="0"/>
    <n v="0"/>
    <n v="0"/>
    <n v="0"/>
    <n v="0"/>
    <n v="0"/>
    <n v="0"/>
  </r>
  <r>
    <x v="2"/>
    <n v="360"/>
    <n v="4225"/>
    <x v="3"/>
    <x v="2"/>
    <x v="22"/>
    <s v="Revenue"/>
    <x v="21"/>
    <x v="381"/>
    <s v="General Revenues"/>
    <s v="Miscellaneous"/>
    <s v="General Business"/>
    <x v="70"/>
    <n v="0"/>
    <n v="0"/>
    <n v="0"/>
    <n v="250000"/>
    <n v="250000"/>
    <n v="250000"/>
    <n v="185358"/>
    <n v="185358"/>
    <n v="185358"/>
    <n v="185358"/>
    <n v="0"/>
    <n v="0"/>
    <n v="0"/>
  </r>
  <r>
    <x v="2"/>
    <n v="365"/>
    <n v="4752"/>
    <x v="3"/>
    <x v="2"/>
    <x v="23"/>
    <s v="Revenue"/>
    <x v="22"/>
    <x v="382"/>
    <s v="General Revenues"/>
    <s v="Miscellaneous"/>
    <s v="General Business"/>
    <x v="71"/>
    <n v="274"/>
    <n v="35"/>
    <n v="0"/>
    <n v="0"/>
    <n v="0"/>
    <n v="0"/>
    <n v="0"/>
    <n v="0"/>
    <n v="0"/>
    <n v="0"/>
    <n v="0"/>
    <n v="0"/>
    <n v="0"/>
  </r>
  <r>
    <x v="2"/>
    <n v="365"/>
    <n v="4790"/>
    <x v="3"/>
    <x v="2"/>
    <x v="23"/>
    <s v="Revenue"/>
    <x v="22"/>
    <x v="383"/>
    <s v="General Revenues"/>
    <s v="Miscellaneous"/>
    <s v="General Business"/>
    <x v="72"/>
    <n v="0"/>
    <n v="0"/>
    <n v="0"/>
    <n v="0"/>
    <n v="0"/>
    <n v="0"/>
    <n v="0"/>
    <n v="0"/>
    <n v="0"/>
    <n v="0"/>
    <n v="0"/>
    <n v="0"/>
    <n v="0"/>
  </r>
  <r>
    <x v="2"/>
    <n v="370"/>
    <n v="4849"/>
    <x v="3"/>
    <x v="2"/>
    <x v="24"/>
    <s v="Revenue"/>
    <x v="23"/>
    <x v="384"/>
    <s v="General Revenues"/>
    <s v="Gain (Loss) Assets"/>
    <s v="General Business"/>
    <x v="76"/>
    <n v="0"/>
    <n v="0"/>
    <n v="800"/>
    <n v="0"/>
    <n v="0"/>
    <n v="0"/>
    <n v="0"/>
    <n v="0"/>
    <n v="0"/>
    <n v="0"/>
    <n v="0"/>
    <n v="0"/>
    <n v="0"/>
  </r>
  <r>
    <x v="2"/>
    <n v="385"/>
    <n v="4895"/>
    <x v="3"/>
    <x v="2"/>
    <x v="26"/>
    <s v="Revenue"/>
    <x v="25"/>
    <x v="385"/>
    <s v="General Revenues"/>
    <s v="Miscellaneous"/>
    <s v="General Business"/>
    <x v="80"/>
    <n v="6434"/>
    <n v="5413"/>
    <n v="205"/>
    <n v="350"/>
    <n v="350"/>
    <n v="350"/>
    <n v="1315"/>
    <n v="2924"/>
    <n v="1753.3333333333333"/>
    <n v="3121"/>
    <n v="1367.6666666666667"/>
    <n v="1315"/>
    <n v="500"/>
  </r>
  <r>
    <x v="2"/>
    <n v="390"/>
    <n v="4910"/>
    <x v="3"/>
    <x v="2"/>
    <x v="27"/>
    <s v="Revenue"/>
    <x v="26"/>
    <x v="386"/>
    <s v="General Revenues"/>
    <s v="Transfers"/>
    <s v="General Business"/>
    <x v="171"/>
    <n v="0"/>
    <n v="0"/>
    <n v="0"/>
    <n v="0"/>
    <n v="0"/>
    <n v="0"/>
    <n v="0"/>
    <n v="0"/>
    <n v="0"/>
    <n v="0"/>
    <n v="0"/>
    <n v="0"/>
    <n v="0"/>
  </r>
  <r>
    <x v="2"/>
    <n v="390"/>
    <n v="4917"/>
    <x v="3"/>
    <x v="2"/>
    <x v="27"/>
    <s v="Revenue"/>
    <x v="26"/>
    <x v="387"/>
    <s v="General Revenues"/>
    <s v="Transfers"/>
    <s v="General Business"/>
    <x v="83"/>
    <n v="0"/>
    <n v="0"/>
    <n v="0"/>
    <n v="0"/>
    <n v="0"/>
    <n v="0"/>
    <n v="0"/>
    <n v="0"/>
    <n v="0"/>
    <n v="0"/>
    <n v="0"/>
    <n v="0"/>
    <n v="0"/>
  </r>
  <r>
    <x v="2"/>
    <n v="390"/>
    <n v="4940"/>
    <x v="3"/>
    <x v="2"/>
    <x v="27"/>
    <s v="Revenue"/>
    <x v="26"/>
    <x v="388"/>
    <s v="General Revenues"/>
    <s v="Transfers"/>
    <s v="General Business"/>
    <x v="192"/>
    <n v="0"/>
    <n v="0"/>
    <n v="0"/>
    <n v="0"/>
    <n v="0"/>
    <n v="0"/>
    <n v="0"/>
    <n v="0"/>
    <n v="0"/>
    <n v="0"/>
    <n v="0"/>
    <n v="0"/>
    <n v="0"/>
  </r>
  <r>
    <x v="2"/>
    <n v="390"/>
    <n v="4950"/>
    <x v="3"/>
    <x v="2"/>
    <x v="27"/>
    <s v="Revenue"/>
    <x v="26"/>
    <x v="389"/>
    <s v="General Revenues"/>
    <s v="Transfers"/>
    <s v="General Business"/>
    <x v="84"/>
    <n v="0"/>
    <n v="0"/>
    <n v="0"/>
    <n v="6051"/>
    <n v="6051"/>
    <n v="6051"/>
    <n v="6049"/>
    <n v="6049"/>
    <n v="6049"/>
    <n v="6456"/>
    <n v="407"/>
    <n v="6051"/>
    <n v="0"/>
  </r>
  <r>
    <x v="2"/>
    <n v="390"/>
    <n v="4955"/>
    <x v="3"/>
    <x v="2"/>
    <x v="27"/>
    <s v="Revenue"/>
    <x v="26"/>
    <x v="390"/>
    <s v="General Revenues"/>
    <s v="Transfers"/>
    <s v="General Business"/>
    <x v="193"/>
    <n v="7715"/>
    <n v="0"/>
    <n v="0"/>
    <n v="0"/>
    <n v="0"/>
    <n v="0"/>
    <n v="0"/>
    <n v="0"/>
    <n v="0"/>
    <n v="0"/>
    <n v="0"/>
    <n v="0"/>
    <n v="0"/>
  </r>
  <r>
    <x v="2"/>
    <n v="490"/>
    <n v="5110"/>
    <x v="4"/>
    <x v="2"/>
    <x v="38"/>
    <s v="Personal Services"/>
    <x v="27"/>
    <x v="391"/>
    <s v="Business-type Activities"/>
    <s v="Water"/>
    <s v="Expenses"/>
    <x v="85"/>
    <n v="18925"/>
    <n v="22893"/>
    <n v="23737"/>
    <n v="24750"/>
    <n v="24750"/>
    <n v="24750"/>
    <n v="20383"/>
    <n v="24278"/>
    <n v="27177.333333333332"/>
    <n v="25911"/>
    <n v="-1266.3333333333321"/>
    <n v="24544"/>
    <n v="24544"/>
  </r>
  <r>
    <x v="2"/>
    <n v="490"/>
    <n v="5112"/>
    <x v="4"/>
    <x v="2"/>
    <x v="38"/>
    <s v="Personal Services"/>
    <x v="27"/>
    <x v="392"/>
    <s v="Business-type Activities"/>
    <s v="Water"/>
    <s v="Expenses"/>
    <x v="86"/>
    <n v="0"/>
    <n v="839"/>
    <n v="0"/>
    <n v="0"/>
    <n v="0"/>
    <n v="0"/>
    <n v="0"/>
    <n v="0"/>
    <n v="0"/>
    <n v="0"/>
    <n v="0"/>
    <n v="0"/>
    <n v="0"/>
  </r>
  <r>
    <x v="2"/>
    <n v="490"/>
    <n v="5114"/>
    <x v="4"/>
    <x v="2"/>
    <x v="38"/>
    <s v="Personal Services"/>
    <x v="27"/>
    <x v="393"/>
    <s v="Business-type Activities"/>
    <s v="Water"/>
    <s v="Expenses"/>
    <x v="87"/>
    <n v="19175"/>
    <n v="19272"/>
    <n v="21101"/>
    <n v="22200"/>
    <n v="22200"/>
    <n v="22200"/>
    <n v="17571"/>
    <n v="21271"/>
    <n v="23428"/>
    <n v="22702"/>
    <n v="-726"/>
    <n v="23310"/>
    <n v="23310"/>
  </r>
  <r>
    <x v="2"/>
    <n v="490"/>
    <n v="5150"/>
    <x v="4"/>
    <x v="2"/>
    <x v="38"/>
    <s v="Personal Services"/>
    <x v="27"/>
    <x v="394"/>
    <s v="Business-type Activities"/>
    <s v="Water"/>
    <s v="Expenses"/>
    <x v="88"/>
    <n v="21872"/>
    <n v="24376"/>
    <n v="29266"/>
    <n v="30747"/>
    <n v="30747"/>
    <n v="30747"/>
    <n v="24323"/>
    <n v="29447"/>
    <n v="32430.666666666664"/>
    <n v="31428"/>
    <n v="-1002.6666666666642"/>
    <n v="32284"/>
    <n v="32284"/>
  </r>
  <r>
    <x v="2"/>
    <n v="490"/>
    <n v="5152"/>
    <x v="4"/>
    <x v="2"/>
    <x v="38"/>
    <s v="Personal Services"/>
    <x v="27"/>
    <x v="395"/>
    <s v="Business-type Activities"/>
    <s v="Water"/>
    <s v="Expenses"/>
    <x v="89"/>
    <n v="12417"/>
    <n v="0"/>
    <n v="31127"/>
    <n v="35500"/>
    <n v="35500"/>
    <n v="35500"/>
    <n v="31329"/>
    <n v="37949"/>
    <n v="41772"/>
    <n v="40502"/>
    <n v="-1270"/>
    <n v="18420"/>
    <n v="19341"/>
  </r>
  <r>
    <x v="2"/>
    <n v="490"/>
    <n v="5154"/>
    <x v="4"/>
    <x v="2"/>
    <x v="38"/>
    <s v="Personal Services"/>
    <x v="27"/>
    <x v="396"/>
    <s v="Business-type Activities"/>
    <s v="Water"/>
    <s v="Expenses"/>
    <x v="90"/>
    <n v="14489"/>
    <n v="15747"/>
    <n v="0"/>
    <n v="0"/>
    <n v="0"/>
    <n v="0"/>
    <n v="0"/>
    <n v="0"/>
    <n v="0"/>
    <n v="0"/>
    <n v="0"/>
    <n v="18420"/>
    <n v="19341"/>
  </r>
  <r>
    <x v="2"/>
    <n v="490"/>
    <n v="5156"/>
    <x v="4"/>
    <x v="2"/>
    <x v="38"/>
    <s v="Personal Services"/>
    <x v="27"/>
    <x v="397"/>
    <s v="Business-type Activities"/>
    <s v="Water"/>
    <s v="Expenses"/>
    <x v="91"/>
    <n v="0"/>
    <n v="0"/>
    <n v="0"/>
    <n v="577"/>
    <n v="577"/>
    <n v="577"/>
    <n v="0"/>
    <n v="0"/>
    <n v="0"/>
    <n v="0"/>
    <n v="0"/>
    <n v="1210"/>
    <n v="606"/>
  </r>
  <r>
    <x v="2"/>
    <n v="490"/>
    <n v="5158"/>
    <x v="4"/>
    <x v="2"/>
    <x v="38"/>
    <s v="Personal Services"/>
    <x v="27"/>
    <x v="398"/>
    <s v="Business-type Activities"/>
    <s v="Water"/>
    <s v="Expenses"/>
    <x v="92"/>
    <n v="3199"/>
    <n v="3233"/>
    <n v="2488"/>
    <n v="2987"/>
    <n v="2987"/>
    <n v="2987"/>
    <n v="1892"/>
    <n v="2411"/>
    <n v="2522.6666666666665"/>
    <n v="2574"/>
    <n v="51.333333333333485"/>
    <n v="3136"/>
    <n v="3293"/>
  </r>
  <r>
    <x v="2"/>
    <n v="490"/>
    <n v="5220"/>
    <x v="4"/>
    <x v="2"/>
    <x v="38"/>
    <s v="Personal Services"/>
    <x v="28"/>
    <x v="399"/>
    <s v="Business-type Activities"/>
    <s v="Water"/>
    <s v="Expenses"/>
    <x v="93"/>
    <n v="5059"/>
    <n v="6474"/>
    <n v="1605"/>
    <n v="6020"/>
    <n v="6020"/>
    <n v="6020"/>
    <n v="2558"/>
    <n v="2879"/>
    <n v="3410.6666666666665"/>
    <n v="3073"/>
    <n v="-337.66666666666652"/>
    <n v="7663"/>
    <n v="5000"/>
  </r>
  <r>
    <x v="2"/>
    <n v="490"/>
    <n v="5315"/>
    <x v="4"/>
    <x v="2"/>
    <x v="38"/>
    <s v="Personal Services"/>
    <x v="29"/>
    <x v="400"/>
    <s v="Business-type Activities"/>
    <s v="Water"/>
    <s v="Expenses"/>
    <x v="94"/>
    <n v="7277"/>
    <n v="6716"/>
    <n v="8363"/>
    <n v="9360"/>
    <n v="9360"/>
    <n v="9360"/>
    <n v="7501"/>
    <n v="9045"/>
    <n v="10001.333333333332"/>
    <n v="9654"/>
    <n v="-347.33333333333212"/>
    <n v="9867"/>
    <n v="9993"/>
  </r>
  <r>
    <x v="2"/>
    <n v="490"/>
    <n v="5320"/>
    <x v="4"/>
    <x v="2"/>
    <x v="38"/>
    <s v="Personal Services"/>
    <x v="29"/>
    <x v="401"/>
    <s v="Business-type Activities"/>
    <s v="Water"/>
    <s v="Expenses"/>
    <x v="95"/>
    <n v="3359"/>
    <n v="2922"/>
    <n v="3571"/>
    <n v="1880"/>
    <n v="1880"/>
    <n v="1880"/>
    <n v="3051"/>
    <n v="3058"/>
    <n v="4068"/>
    <n v="3264"/>
    <n v="-804"/>
    <n v="4412"/>
    <n v="6317"/>
  </r>
  <r>
    <x v="2"/>
    <n v="490"/>
    <n v="5350"/>
    <x v="4"/>
    <x v="2"/>
    <x v="38"/>
    <s v="Personal Services"/>
    <x v="29"/>
    <x v="402"/>
    <s v="Business-type Activities"/>
    <s v="Water"/>
    <s v="Expenses"/>
    <x v="96"/>
    <n v="0"/>
    <n v="0"/>
    <n v="0"/>
    <n v="8500"/>
    <n v="8500"/>
    <n v="8500"/>
    <n v="0"/>
    <n v="0"/>
    <n v="0"/>
    <n v="0"/>
    <n v="0"/>
    <n v="8615"/>
    <n v="10420"/>
  </r>
  <r>
    <x v="2"/>
    <n v="490"/>
    <n v="5410"/>
    <x v="4"/>
    <x v="2"/>
    <x v="38"/>
    <s v="Personal Services"/>
    <x v="30"/>
    <x v="403"/>
    <s v="Business-type Activities"/>
    <s v="Water"/>
    <s v="Expenses"/>
    <x v="97"/>
    <n v="27840"/>
    <n v="21354"/>
    <n v="29898"/>
    <n v="29750"/>
    <n v="29750"/>
    <n v="29750"/>
    <n v="24825"/>
    <n v="28714"/>
    <n v="33100"/>
    <n v="30646"/>
    <n v="-2454"/>
    <n v="24601"/>
    <n v="31270"/>
  </r>
  <r>
    <x v="2"/>
    <n v="490"/>
    <n v="5450"/>
    <x v="4"/>
    <x v="2"/>
    <x v="38"/>
    <s v="Personal Services"/>
    <x v="30"/>
    <x v="404"/>
    <s v="Business-type Activities"/>
    <s v="Water"/>
    <s v="Expenses"/>
    <x v="98"/>
    <n v="10895"/>
    <n v="9627"/>
    <n v="18139"/>
    <n v="21150"/>
    <n v="21150"/>
    <n v="21150"/>
    <n v="16081"/>
    <n v="18889"/>
    <n v="21441.333333333332"/>
    <n v="20160"/>
    <n v="-1281.3333333333321"/>
    <n v="25321"/>
    <n v="25639"/>
  </r>
  <r>
    <x v="2"/>
    <n v="490"/>
    <n v="6110"/>
    <x v="4"/>
    <x v="2"/>
    <x v="38"/>
    <s v="Materials &amp; Services"/>
    <x v="31"/>
    <x v="405"/>
    <s v="Business-type Activities"/>
    <s v="Water"/>
    <s v="Expenses"/>
    <x v="100"/>
    <n v="3900"/>
    <n v="3900"/>
    <n v="3975"/>
    <n v="4419"/>
    <n v="4419"/>
    <n v="4419"/>
    <n v="5436"/>
    <n v="5436"/>
    <n v="7248"/>
    <n v="5802"/>
    <n v="-1446"/>
    <n v="5436"/>
    <n v="6000"/>
  </r>
  <r>
    <x v="2"/>
    <n v="490"/>
    <n v="6112"/>
    <x v="4"/>
    <x v="2"/>
    <x v="38"/>
    <s v="Materials &amp; Services"/>
    <x v="31"/>
    <x v="406"/>
    <s v="Business-type Activities"/>
    <s v="Water"/>
    <s v="Expenses"/>
    <x v="101"/>
    <n v="0"/>
    <n v="0"/>
    <n v="0"/>
    <n v="500"/>
    <n v="500"/>
    <n v="500"/>
    <n v="0"/>
    <n v="0"/>
    <n v="0"/>
    <n v="0"/>
    <n v="0"/>
    <n v="500"/>
    <n v="500"/>
  </r>
  <r>
    <x v="2"/>
    <n v="490"/>
    <n v="6114"/>
    <x v="4"/>
    <x v="2"/>
    <x v="38"/>
    <s v="Materials &amp; Services"/>
    <x v="31"/>
    <x v="407"/>
    <s v="Business-type Activities"/>
    <s v="Water"/>
    <s v="Expenses"/>
    <x v="102"/>
    <n v="2256"/>
    <n v="3543"/>
    <n v="5657"/>
    <n v="5212"/>
    <n v="5212"/>
    <n v="5212"/>
    <n v="2842"/>
    <n v="3467"/>
    <n v="3789.333333333333"/>
    <n v="3701"/>
    <n v="-88.33333333333303"/>
    <n v="5212"/>
    <n v="4100"/>
  </r>
  <r>
    <x v="2"/>
    <n v="490"/>
    <n v="6116"/>
    <x v="4"/>
    <x v="2"/>
    <x v="38"/>
    <s v="Materials &amp; Services"/>
    <x v="31"/>
    <x v="408"/>
    <s v="Business-type Activities"/>
    <s v="Water"/>
    <s v="Expenses"/>
    <x v="139"/>
    <n v="0"/>
    <n v="0"/>
    <n v="948"/>
    <n v="40000"/>
    <n v="40000"/>
    <n v="40000"/>
    <n v="0"/>
    <n v="2016"/>
    <n v="0"/>
    <n v="2152"/>
    <n v="2152"/>
    <n v="40000"/>
    <n v="1500"/>
  </r>
  <r>
    <x v="2"/>
    <n v="490"/>
    <n v="6122"/>
    <x v="4"/>
    <x v="2"/>
    <x v="38"/>
    <s v="Materials &amp; Services"/>
    <x v="31"/>
    <x v="409"/>
    <s v="Business-type Activities"/>
    <s v="Water"/>
    <s v="Expenses"/>
    <x v="103"/>
    <n v="1838"/>
    <n v="2463"/>
    <n v="3828"/>
    <n v="6304"/>
    <n v="6304"/>
    <n v="6304"/>
    <n v="3626"/>
    <n v="4341"/>
    <n v="4834.6666666666661"/>
    <n v="4633"/>
    <n v="-201.66666666666606"/>
    <n v="6304"/>
    <n v="5500"/>
  </r>
  <r>
    <x v="2"/>
    <n v="490"/>
    <n v="6128"/>
    <x v="4"/>
    <x v="2"/>
    <x v="38"/>
    <s v="Materials &amp; Services"/>
    <x v="31"/>
    <x v="410"/>
    <s v="Business-type Activities"/>
    <s v="Water"/>
    <s v="Expenses"/>
    <x v="105"/>
    <n v="3565"/>
    <n v="3828"/>
    <n v="853"/>
    <n v="2000"/>
    <n v="2000"/>
    <n v="2000"/>
    <n v="889"/>
    <n v="1046"/>
    <n v="1185.3333333333333"/>
    <n v="1117"/>
    <n v="-68.333333333333258"/>
    <n v="2000"/>
    <n v="8500"/>
  </r>
  <r>
    <x v="2"/>
    <n v="490"/>
    <n v="6130"/>
    <x v="4"/>
    <x v="2"/>
    <x v="38"/>
    <s v="Materials &amp; Services"/>
    <x v="31"/>
    <x v="411"/>
    <s v="Business-type Activities"/>
    <s v="Water"/>
    <s v="Expenses"/>
    <x v="194"/>
    <n v="0"/>
    <n v="0"/>
    <n v="0"/>
    <n v="0"/>
    <n v="0"/>
    <n v="0"/>
    <n v="0"/>
    <n v="0"/>
    <n v="0"/>
    <n v="0"/>
    <n v="0"/>
    <n v="0"/>
    <n v="0"/>
  </r>
  <r>
    <x v="2"/>
    <n v="490"/>
    <n v="6190"/>
    <x v="4"/>
    <x v="2"/>
    <x v="38"/>
    <s v="Materials &amp; Services"/>
    <x v="31"/>
    <x v="412"/>
    <s v="Business-type Activities"/>
    <s v="Water"/>
    <s v="Expenses"/>
    <x v="107"/>
    <n v="0"/>
    <n v="0"/>
    <n v="0"/>
    <n v="0"/>
    <n v="0"/>
    <n v="0"/>
    <n v="0"/>
    <n v="0"/>
    <n v="0"/>
    <n v="0"/>
    <n v="0"/>
    <n v="0"/>
    <n v="0"/>
  </r>
  <r>
    <x v="2"/>
    <n v="490"/>
    <n v="6210"/>
    <x v="4"/>
    <x v="2"/>
    <x v="38"/>
    <s v="Materials &amp; Services"/>
    <x v="32"/>
    <x v="413"/>
    <s v="Business-type Activities"/>
    <s v="Water"/>
    <s v="Expenses"/>
    <x v="108"/>
    <n v="5731"/>
    <n v="5643"/>
    <n v="5968"/>
    <n v="6427"/>
    <n v="6427"/>
    <n v="6427"/>
    <n v="7666"/>
    <n v="7666"/>
    <n v="7666"/>
    <n v="8182"/>
    <n v="516"/>
    <n v="7666"/>
    <n v="8000"/>
  </r>
  <r>
    <x v="2"/>
    <n v="490"/>
    <n v="6220"/>
    <x v="4"/>
    <x v="2"/>
    <x v="38"/>
    <s v="Materials &amp; Services"/>
    <x v="32"/>
    <x v="414"/>
    <s v="Business-type Activities"/>
    <s v="Water"/>
    <s v="Expenses"/>
    <x v="109"/>
    <n v="800"/>
    <n v="555"/>
    <n v="1205"/>
    <n v="1000"/>
    <n v="1000"/>
    <n v="1000"/>
    <n v="767"/>
    <n v="1667"/>
    <n v="1022.6666666666666"/>
    <n v="1780"/>
    <n v="757.33333333333337"/>
    <n v="1000"/>
    <n v="1200"/>
  </r>
  <r>
    <x v="2"/>
    <n v="490"/>
    <n v="6226"/>
    <x v="4"/>
    <x v="2"/>
    <x v="38"/>
    <s v="Materials &amp; Services"/>
    <x v="32"/>
    <x v="415"/>
    <s v="Business-type Activities"/>
    <s v="Water"/>
    <s v="Expenses"/>
    <x v="111"/>
    <n v="1163"/>
    <n v="1544"/>
    <n v="1402"/>
    <n v="2100"/>
    <n v="2100"/>
    <n v="2100"/>
    <n v="760"/>
    <n v="950"/>
    <n v="1013.3333333333333"/>
    <n v="1014"/>
    <n v="0.66666666666674246"/>
    <n v="2100"/>
    <n v="1100"/>
  </r>
  <r>
    <x v="2"/>
    <n v="490"/>
    <n v="6230"/>
    <x v="4"/>
    <x v="2"/>
    <x v="38"/>
    <s v="Materials &amp; Services"/>
    <x v="32"/>
    <x v="416"/>
    <s v="Business-type Activities"/>
    <s v="Water"/>
    <s v="Expenses"/>
    <x v="113"/>
    <n v="205"/>
    <n v="1274"/>
    <n v="475"/>
    <n v="1500"/>
    <n v="1500"/>
    <n v="1500"/>
    <n v="536"/>
    <n v="876"/>
    <n v="714.66666666666663"/>
    <n v="935"/>
    <n v="220.33333333333337"/>
    <n v="1500"/>
    <n v="3500"/>
  </r>
  <r>
    <x v="2"/>
    <n v="490"/>
    <n v="6234"/>
    <x v="4"/>
    <x v="2"/>
    <x v="38"/>
    <s v="Materials &amp; Services"/>
    <x v="32"/>
    <x v="417"/>
    <s v="Business-type Activities"/>
    <s v="Water"/>
    <s v="Expenses"/>
    <x v="114"/>
    <n v="2549"/>
    <n v="8995"/>
    <n v="6385"/>
    <n v="2750"/>
    <n v="2750"/>
    <n v="2750"/>
    <n v="18818"/>
    <n v="19207"/>
    <n v="25090.666666666664"/>
    <n v="20499"/>
    <n v="-4591.6666666666642"/>
    <n v="18227"/>
    <n v="3000"/>
  </r>
  <r>
    <x v="2"/>
    <n v="490"/>
    <n v="6238"/>
    <x v="4"/>
    <x v="2"/>
    <x v="38"/>
    <s v="Materials &amp; Services"/>
    <x v="32"/>
    <x v="418"/>
    <s v="Business-type Activities"/>
    <s v="Water"/>
    <s v="Expenses"/>
    <x v="115"/>
    <n v="3876"/>
    <n v="4089"/>
    <n v="3385"/>
    <n v="3850"/>
    <n v="3850"/>
    <n v="3850"/>
    <n v="2069"/>
    <n v="2547"/>
    <n v="2758.6666666666665"/>
    <n v="2719"/>
    <n v="-39.666666666666515"/>
    <n v="3850"/>
    <n v="4000"/>
  </r>
  <r>
    <x v="2"/>
    <n v="490"/>
    <n v="6240"/>
    <x v="4"/>
    <x v="2"/>
    <x v="38"/>
    <s v="Materials &amp; Services"/>
    <x v="32"/>
    <x v="419"/>
    <s v="Business-type Activities"/>
    <s v="Water"/>
    <s v="Expenses"/>
    <x v="116"/>
    <n v="148"/>
    <n v="1113"/>
    <n v="721"/>
    <n v="1500"/>
    <n v="1500"/>
    <n v="1500"/>
    <n v="366"/>
    <n v="366"/>
    <n v="488"/>
    <n v="391"/>
    <n v="-97"/>
    <n v="1500"/>
    <n v="1500"/>
  </r>
  <r>
    <x v="2"/>
    <n v="490"/>
    <n v="6290"/>
    <x v="4"/>
    <x v="2"/>
    <x v="38"/>
    <s v="Materials &amp; Services"/>
    <x v="32"/>
    <x v="420"/>
    <s v="Business-type Activities"/>
    <s v="Water"/>
    <s v="Expenses"/>
    <x v="117"/>
    <n v="1544"/>
    <n v="671"/>
    <n v="130"/>
    <n v="1500"/>
    <n v="1500"/>
    <n v="1500"/>
    <n v="158"/>
    <n v="182"/>
    <n v="210.66666666666666"/>
    <n v="195"/>
    <n v="-15.666666666666657"/>
    <n v="1500"/>
    <n v="1500"/>
  </r>
  <r>
    <x v="2"/>
    <n v="490"/>
    <n v="6320"/>
    <x v="4"/>
    <x v="2"/>
    <x v="38"/>
    <s v="Materials &amp; Services"/>
    <x v="33"/>
    <x v="421"/>
    <s v="Business-type Activities"/>
    <s v="Water"/>
    <s v="Expenses"/>
    <x v="118"/>
    <n v="459"/>
    <n v="1913"/>
    <n v="1307"/>
    <n v="2500"/>
    <n v="2500"/>
    <n v="2500"/>
    <n v="5093"/>
    <n v="5093"/>
    <n v="6790.6666666666661"/>
    <n v="5436"/>
    <n v="-1354.6666666666661"/>
    <n v="5093"/>
    <n v="3000"/>
  </r>
  <r>
    <x v="2"/>
    <n v="490"/>
    <n v="6324"/>
    <x v="4"/>
    <x v="2"/>
    <x v="38"/>
    <s v="Materials &amp; Services"/>
    <x v="33"/>
    <x v="422"/>
    <s v="Business-type Activities"/>
    <s v="Water"/>
    <s v="Expenses"/>
    <x v="119"/>
    <n v="2136"/>
    <n v="2427"/>
    <n v="1796"/>
    <n v="1500"/>
    <n v="1500"/>
    <n v="1500"/>
    <n v="8554"/>
    <n v="8554"/>
    <n v="11405.333333333332"/>
    <n v="9130"/>
    <n v="-2275.3333333333321"/>
    <n v="8554"/>
    <n v="5000"/>
  </r>
  <r>
    <x v="2"/>
    <n v="490"/>
    <n v="6330"/>
    <x v="4"/>
    <x v="2"/>
    <x v="38"/>
    <s v="Materials &amp; Services"/>
    <x v="33"/>
    <x v="423"/>
    <s v="Business-type Activities"/>
    <s v="Water"/>
    <s v="Expenses"/>
    <x v="134"/>
    <n v="12776"/>
    <n v="16962"/>
    <n v="10571"/>
    <n v="15000"/>
    <n v="15000"/>
    <n v="15000"/>
    <n v="11467"/>
    <n v="19541"/>
    <n v="15289.333333333332"/>
    <n v="20856"/>
    <n v="5566.6666666666679"/>
    <n v="15000"/>
    <n v="17000"/>
  </r>
  <r>
    <x v="2"/>
    <n v="490"/>
    <n v="6334"/>
    <x v="4"/>
    <x v="2"/>
    <x v="38"/>
    <s v="Materials &amp; Services"/>
    <x v="33"/>
    <x v="424"/>
    <s v="Business-type Activities"/>
    <s v="Water"/>
    <s v="Expenses"/>
    <x v="120"/>
    <n v="2338"/>
    <n v="1030"/>
    <n v="4308"/>
    <n v="2750"/>
    <n v="2750"/>
    <n v="2750"/>
    <n v="0"/>
    <n v="0"/>
    <n v="0"/>
    <n v="0"/>
    <n v="0"/>
    <n v="2750"/>
    <n v="2000"/>
  </r>
  <r>
    <x v="2"/>
    <n v="490"/>
    <n v="6420"/>
    <x v="4"/>
    <x v="2"/>
    <x v="38"/>
    <s v="Materials &amp; Services"/>
    <x v="34"/>
    <x v="425"/>
    <s v="Business-type Activities"/>
    <s v="Water"/>
    <s v="Expenses"/>
    <x v="121"/>
    <n v="494"/>
    <n v="1733"/>
    <n v="598"/>
    <n v="1825"/>
    <n v="1825"/>
    <n v="1825"/>
    <n v="468"/>
    <n v="505"/>
    <n v="624"/>
    <n v="539"/>
    <n v="-85"/>
    <n v="1825"/>
    <n v="500"/>
  </r>
  <r>
    <x v="2"/>
    <n v="490"/>
    <n v="6425"/>
    <x v="4"/>
    <x v="2"/>
    <x v="38"/>
    <s v="Materials &amp; Services"/>
    <x v="34"/>
    <x v="426"/>
    <s v="Business-type Activities"/>
    <s v="Water"/>
    <s v="Expenses"/>
    <x v="122"/>
    <n v="679"/>
    <n v="700"/>
    <n v="721"/>
    <n v="775"/>
    <n v="775"/>
    <n v="775"/>
    <n v="619"/>
    <n v="681"/>
    <n v="825.33333333333326"/>
    <n v="727"/>
    <n v="-98.333333333333258"/>
    <n v="775"/>
    <n v="775"/>
  </r>
  <r>
    <x v="2"/>
    <n v="490"/>
    <n v="6430"/>
    <x v="4"/>
    <x v="2"/>
    <x v="38"/>
    <s v="Materials &amp; Services"/>
    <x v="34"/>
    <x v="427"/>
    <s v="Business-type Activities"/>
    <s v="Water"/>
    <s v="Expenses"/>
    <x v="123"/>
    <n v="13976"/>
    <n v="16930"/>
    <n v="16681"/>
    <n v="19500"/>
    <n v="19500"/>
    <n v="19500"/>
    <n v="14808"/>
    <n v="17706"/>
    <n v="19744"/>
    <n v="18897"/>
    <n v="-847"/>
    <n v="19500"/>
    <n v="19800"/>
  </r>
  <r>
    <x v="2"/>
    <n v="490"/>
    <n v="6435"/>
    <x v="4"/>
    <x v="2"/>
    <x v="38"/>
    <s v="Materials &amp; Services"/>
    <x v="34"/>
    <x v="428"/>
    <s v="Business-type Activities"/>
    <s v="Water"/>
    <s v="Expenses"/>
    <x v="124"/>
    <n v="840"/>
    <n v="840"/>
    <n v="840"/>
    <n v="875"/>
    <n v="875"/>
    <n v="875"/>
    <n v="630"/>
    <n v="780"/>
    <n v="840"/>
    <n v="833"/>
    <n v="-7"/>
    <n v="875"/>
    <n v="900"/>
  </r>
  <r>
    <x v="2"/>
    <n v="490"/>
    <n v="6440"/>
    <x v="4"/>
    <x v="2"/>
    <x v="38"/>
    <s v="Materials &amp; Services"/>
    <x v="34"/>
    <x v="429"/>
    <s v="Business-type Activities"/>
    <s v="Water"/>
    <s v="Expenses"/>
    <x v="125"/>
    <n v="3485"/>
    <n v="3552"/>
    <n v="3073"/>
    <n v="3950"/>
    <n v="3950"/>
    <n v="3950"/>
    <n v="2006"/>
    <n v="2523"/>
    <n v="2674.6666666666665"/>
    <n v="2693"/>
    <n v="18.333333333333485"/>
    <n v="3950"/>
    <n v="3950"/>
  </r>
  <r>
    <x v="2"/>
    <n v="490"/>
    <n v="6445"/>
    <x v="4"/>
    <x v="2"/>
    <x v="38"/>
    <s v="Materials &amp; Services"/>
    <x v="34"/>
    <x v="430"/>
    <s v="Business-type Activities"/>
    <s v="Water"/>
    <s v="Expenses"/>
    <x v="126"/>
    <n v="232"/>
    <n v="226"/>
    <n v="268"/>
    <n v="275"/>
    <n v="275"/>
    <n v="275"/>
    <n v="374"/>
    <n v="457"/>
    <n v="500"/>
    <n v="488"/>
    <n v="-12"/>
    <n v="333"/>
    <n v="540"/>
  </r>
  <r>
    <x v="2"/>
    <n v="490"/>
    <n v="6520"/>
    <x v="4"/>
    <x v="2"/>
    <x v="38"/>
    <s v="Materials &amp; Services"/>
    <x v="35"/>
    <x v="431"/>
    <s v="Business-type Activities"/>
    <s v="Water"/>
    <s v="Expenses"/>
    <x v="195"/>
    <n v="2700"/>
    <n v="0"/>
    <n v="0"/>
    <n v="0"/>
    <n v="0"/>
    <n v="0"/>
    <n v="0"/>
    <n v="0"/>
    <n v="0"/>
    <n v="0"/>
    <n v="0"/>
    <n v="0"/>
    <n v="0"/>
  </r>
  <r>
    <x v="2"/>
    <n v="490"/>
    <n v="6710"/>
    <x v="4"/>
    <x v="2"/>
    <x v="38"/>
    <s v="Materials &amp; Services"/>
    <x v="36"/>
    <x v="432"/>
    <s v="Business-type Activities"/>
    <s v="Water"/>
    <s v="Expenses"/>
    <x v="136"/>
    <n v="892"/>
    <n v="1981"/>
    <n v="546"/>
    <n v="1600"/>
    <n v="1600"/>
    <n v="1600"/>
    <n v="675"/>
    <n v="805"/>
    <n v="900"/>
    <n v="860"/>
    <n v="-40"/>
    <n v="1600"/>
    <n v="2000"/>
  </r>
  <r>
    <x v="2"/>
    <n v="490"/>
    <n v="6712"/>
    <x v="4"/>
    <x v="2"/>
    <x v="38"/>
    <s v="Materials &amp; Services"/>
    <x v="36"/>
    <x v="433"/>
    <s v="Business-type Activities"/>
    <s v="Water"/>
    <s v="Expenses"/>
    <x v="196"/>
    <n v="0"/>
    <n v="27"/>
    <n v="2048"/>
    <n v="1675"/>
    <n v="1675"/>
    <n v="1675"/>
    <n v="13"/>
    <n v="43"/>
    <n v="20"/>
    <n v="46"/>
    <n v="26"/>
    <n v="1675"/>
    <n v="1500"/>
  </r>
  <r>
    <x v="2"/>
    <n v="490"/>
    <n v="6750"/>
    <x v="4"/>
    <x v="2"/>
    <x v="38"/>
    <s v="Materials &amp; Services"/>
    <x v="36"/>
    <x v="434"/>
    <s v="Business-type Activities"/>
    <s v="Water"/>
    <s v="Expenses"/>
    <x v="197"/>
    <n v="18372"/>
    <n v="20200"/>
    <n v="17730"/>
    <n v="21500"/>
    <n v="21500"/>
    <n v="21500"/>
    <n v="14017"/>
    <n v="16453"/>
    <n v="18689.333333333332"/>
    <n v="17560"/>
    <n v="-1129.3333333333321"/>
    <n v="21500"/>
    <n v="18000"/>
  </r>
  <r>
    <x v="2"/>
    <n v="490"/>
    <n v="6755"/>
    <x v="4"/>
    <x v="2"/>
    <x v="38"/>
    <s v="Materials &amp; Services"/>
    <x v="36"/>
    <x v="435"/>
    <s v="Business-type Activities"/>
    <s v="Water"/>
    <s v="Expenses"/>
    <x v="198"/>
    <n v="2733"/>
    <n v="2967"/>
    <n v="3550"/>
    <n v="3375"/>
    <n v="3375"/>
    <n v="3375"/>
    <n v="1798"/>
    <n v="1917"/>
    <n v="2397.333333333333"/>
    <n v="2046"/>
    <n v="-351.33333333333303"/>
    <n v="3375"/>
    <n v="6400"/>
  </r>
  <r>
    <x v="2"/>
    <n v="490"/>
    <n v="6758"/>
    <x v="4"/>
    <x v="2"/>
    <x v="38"/>
    <s v="Materials &amp; Services"/>
    <x v="36"/>
    <x v="436"/>
    <s v="Business-type Activities"/>
    <s v="Water"/>
    <s v="Expenses"/>
    <x v="199"/>
    <n v="0"/>
    <n v="0"/>
    <n v="2158"/>
    <n v="0"/>
    <n v="0"/>
    <n v="0"/>
    <n v="35408"/>
    <n v="35408"/>
    <n v="40000"/>
    <n v="37790"/>
    <n v="-2210"/>
    <n v="8205"/>
    <n v="3200"/>
  </r>
  <r>
    <x v="2"/>
    <n v="490"/>
    <n v="6760"/>
    <x v="4"/>
    <x v="2"/>
    <x v="38"/>
    <s v="Materials &amp; Services"/>
    <x v="36"/>
    <x v="437"/>
    <s v="Business-type Activities"/>
    <s v="Water"/>
    <s v="Expenses"/>
    <x v="200"/>
    <n v="0"/>
    <n v="0"/>
    <n v="0"/>
    <n v="17776"/>
    <n v="17776"/>
    <n v="17776"/>
    <n v="0"/>
    <n v="0"/>
    <n v="0"/>
    <n v="0"/>
    <n v="0"/>
    <n v="17776"/>
    <n v="18235"/>
  </r>
  <r>
    <x v="2"/>
    <n v="700"/>
    <n v="8225"/>
    <x v="4"/>
    <x v="2"/>
    <x v="39"/>
    <s v="Capital Outlay"/>
    <x v="37"/>
    <x v="438"/>
    <s v="Business-type Activities"/>
    <s v="Water"/>
    <s v="None"/>
    <x v="9"/>
    <n v="0"/>
    <n v="0"/>
    <n v="1584"/>
    <n v="0"/>
    <n v="0"/>
    <n v="0"/>
    <n v="0"/>
    <n v="0"/>
    <n v="0"/>
    <n v="0"/>
    <n v="0"/>
    <n v="0"/>
    <n v="0"/>
  </r>
  <r>
    <x v="2"/>
    <n v="700"/>
    <n v="8320"/>
    <x v="4"/>
    <x v="2"/>
    <x v="39"/>
    <s v="Capital Outlay"/>
    <x v="38"/>
    <x v="439"/>
    <s v="Business-type Activities"/>
    <s v="Water"/>
    <s v="None"/>
    <x v="131"/>
    <n v="150"/>
    <n v="6825"/>
    <n v="5925"/>
    <n v="0"/>
    <n v="0"/>
    <n v="0"/>
    <n v="0"/>
    <n v="0"/>
    <n v="0"/>
    <n v="0"/>
    <n v="0"/>
    <n v="0"/>
    <n v="0"/>
  </r>
  <r>
    <x v="2"/>
    <n v="700"/>
    <n v="8335"/>
    <x v="4"/>
    <x v="2"/>
    <x v="39"/>
    <s v="Capital Outlay"/>
    <x v="39"/>
    <x v="440"/>
    <s v="Business-type Activities"/>
    <s v="Water"/>
    <s v="None"/>
    <x v="10"/>
    <n v="0"/>
    <n v="0"/>
    <n v="2711"/>
    <n v="0"/>
    <n v="0"/>
    <n v="0"/>
    <n v="383"/>
    <n v="383"/>
    <n v="400"/>
    <n v="409"/>
    <n v="9"/>
    <n v="0"/>
    <n v="27500"/>
  </r>
  <r>
    <x v="2"/>
    <n v="700"/>
    <n v="8425"/>
    <x v="4"/>
    <x v="2"/>
    <x v="39"/>
    <s v="Capital Outlay"/>
    <x v="40"/>
    <x v="441"/>
    <s v="Business-type Activities"/>
    <s v="Water"/>
    <s v="None"/>
    <x v="11"/>
    <n v="0"/>
    <n v="7733"/>
    <n v="0"/>
    <n v="0"/>
    <n v="0"/>
    <n v="0"/>
    <n v="0"/>
    <n v="0"/>
    <n v="0"/>
    <n v="0"/>
    <n v="0"/>
    <n v="0"/>
    <n v="0"/>
  </r>
  <r>
    <x v="2"/>
    <n v="700"/>
    <n v="8540"/>
    <x v="4"/>
    <x v="2"/>
    <x v="39"/>
    <s v="Capital Outlay"/>
    <x v="42"/>
    <x v="442"/>
    <s v="Business-type Activities"/>
    <s v="Water"/>
    <s v="None"/>
    <x v="201"/>
    <n v="0"/>
    <n v="0"/>
    <n v="5806"/>
    <n v="340000"/>
    <n v="340000"/>
    <n v="340000"/>
    <n v="188103"/>
    <n v="188103"/>
    <n v="250804"/>
    <n v="200754"/>
    <n v="-50050"/>
    <n v="340000"/>
    <n v="0"/>
  </r>
  <r>
    <x v="2"/>
    <n v="700"/>
    <n v="8895"/>
    <x v="4"/>
    <x v="2"/>
    <x v="39"/>
    <s v="Capital Outlay"/>
    <x v="49"/>
    <x v="443"/>
    <s v="Business-type Activities"/>
    <s v="Water"/>
    <s v="None"/>
    <x v="202"/>
    <n v="24640"/>
    <n v="0"/>
    <n v="0"/>
    <n v="0"/>
    <n v="0"/>
    <n v="0"/>
    <n v="0"/>
    <n v="0"/>
    <n v="0"/>
    <n v="0"/>
    <n v="0"/>
    <n v="0"/>
    <n v="0"/>
  </r>
  <r>
    <x v="2"/>
    <n v="800"/>
    <n v="7110"/>
    <x v="4"/>
    <x v="2"/>
    <x v="36"/>
    <s v="Debt Service"/>
    <x v="43"/>
    <x v="444"/>
    <s v="Business-type Activities"/>
    <s v="Water"/>
    <s v="None"/>
    <x v="203"/>
    <n v="14438"/>
    <n v="15101"/>
    <n v="15794"/>
    <n v="16520"/>
    <n v="16520"/>
    <n v="16520"/>
    <n v="16519"/>
    <n v="16519"/>
    <n v="16520"/>
    <n v="17630"/>
    <n v="1110"/>
    <n v="16520"/>
    <n v="20000"/>
  </r>
  <r>
    <x v="2"/>
    <n v="800"/>
    <n v="7111"/>
    <x v="4"/>
    <x v="2"/>
    <x v="36"/>
    <s v="Debt Service"/>
    <x v="43"/>
    <x v="445"/>
    <s v="Business-type Activities"/>
    <s v="Water"/>
    <s v="None"/>
    <x v="156"/>
    <n v="0"/>
    <n v="0"/>
    <n v="0"/>
    <n v="0"/>
    <n v="0"/>
    <n v="0"/>
    <n v="0"/>
    <n v="0"/>
    <n v="0"/>
    <n v="0"/>
    <n v="0"/>
    <n v="0"/>
    <n v="0"/>
  </r>
  <r>
    <x v="2"/>
    <n v="800"/>
    <n v="7122"/>
    <x v="4"/>
    <x v="2"/>
    <x v="36"/>
    <s v="Debt Service"/>
    <x v="43"/>
    <x v="446"/>
    <s v="Business-type Activities"/>
    <s v="Water"/>
    <s v="None"/>
    <x v="204"/>
    <n v="3856"/>
    <n v="4056"/>
    <n v="4265"/>
    <n v="4486"/>
    <n v="4486"/>
    <n v="4486"/>
    <n v="4486"/>
    <n v="4486"/>
    <n v="4486"/>
    <n v="4788"/>
    <n v="302"/>
    <n v="4486"/>
    <n v="4962"/>
  </r>
  <r>
    <x v="2"/>
    <n v="800"/>
    <n v="7124"/>
    <x v="4"/>
    <x v="2"/>
    <x v="36"/>
    <s v="Debt Service"/>
    <x v="43"/>
    <x v="447"/>
    <s v="Business-type Activities"/>
    <s v="Water"/>
    <s v="None"/>
    <x v="205"/>
    <n v="15244"/>
    <n v="15663"/>
    <n v="16094"/>
    <n v="16540"/>
    <n v="16540"/>
    <n v="16540"/>
    <n v="0"/>
    <n v="16536"/>
    <n v="0"/>
    <n v="17649"/>
    <n v="17649"/>
    <n v="16540"/>
    <n v="16991"/>
  </r>
  <r>
    <x v="2"/>
    <n v="800"/>
    <n v="7125"/>
    <x v="4"/>
    <x v="2"/>
    <x v="36"/>
    <s v="Debt Service"/>
    <x v="43"/>
    <x v="448"/>
    <s v="Business-type Activities"/>
    <s v="Water"/>
    <s v="Expenses"/>
    <x v="206"/>
    <n v="0"/>
    <n v="0"/>
    <n v="0"/>
    <n v="0"/>
    <n v="0"/>
    <n v="0"/>
    <n v="0"/>
    <n v="0"/>
    <n v="0"/>
    <n v="0"/>
    <n v="0"/>
    <n v="0"/>
    <n v="0"/>
  </r>
  <r>
    <x v="2"/>
    <n v="800"/>
    <n v="7510"/>
    <x v="4"/>
    <x v="2"/>
    <x v="36"/>
    <s v="Debt Service"/>
    <x v="44"/>
    <x v="449"/>
    <s v="Business-type Activities"/>
    <s v="Water"/>
    <s v="Expenses"/>
    <x v="207"/>
    <n v="2839"/>
    <n v="5543"/>
    <n v="1483"/>
    <n v="760"/>
    <n v="760"/>
    <n v="760"/>
    <n v="758"/>
    <n v="758"/>
    <n v="758"/>
    <n v="809"/>
    <n v="51"/>
    <n v="760"/>
    <n v="0"/>
  </r>
  <r>
    <x v="2"/>
    <n v="800"/>
    <n v="7511"/>
    <x v="4"/>
    <x v="2"/>
    <x v="36"/>
    <s v="Debt Service"/>
    <x v="44"/>
    <x v="450"/>
    <s v="Business-type Activities"/>
    <s v="Water"/>
    <s v="Expenses"/>
    <x v="160"/>
    <n v="0"/>
    <n v="0"/>
    <n v="0"/>
    <n v="0"/>
    <n v="0"/>
    <n v="0"/>
    <n v="0"/>
    <n v="0"/>
    <n v="0"/>
    <n v="0"/>
    <n v="0"/>
    <n v="0"/>
    <n v="0"/>
  </r>
  <r>
    <x v="2"/>
    <n v="800"/>
    <n v="7522"/>
    <x v="4"/>
    <x v="2"/>
    <x v="36"/>
    <s v="Debt Service"/>
    <x v="44"/>
    <x v="451"/>
    <s v="Business-type Activities"/>
    <s v="Water"/>
    <s v="Expenses"/>
    <x v="208"/>
    <n v="3566"/>
    <n v="0"/>
    <n v="3157"/>
    <n v="2937"/>
    <n v="2937"/>
    <n v="2937"/>
    <n v="2937"/>
    <n v="2937"/>
    <n v="2937"/>
    <n v="3135"/>
    <n v="198"/>
    <n v="2937"/>
    <n v="2461"/>
  </r>
  <r>
    <x v="2"/>
    <n v="800"/>
    <n v="7524"/>
    <x v="4"/>
    <x v="2"/>
    <x v="36"/>
    <s v="Debt Service"/>
    <x v="44"/>
    <x v="452"/>
    <s v="Business-type Activities"/>
    <s v="Water"/>
    <s v="Expenses"/>
    <x v="209"/>
    <n v="24136"/>
    <n v="23717"/>
    <n v="23286"/>
    <n v="22850"/>
    <n v="22850"/>
    <n v="22850"/>
    <n v="0"/>
    <n v="22844"/>
    <n v="0"/>
    <n v="24381"/>
    <n v="24381"/>
    <n v="22850"/>
    <n v="22390"/>
  </r>
  <r>
    <x v="2"/>
    <n v="800"/>
    <n v="7525"/>
    <x v="4"/>
    <x v="2"/>
    <x v="36"/>
    <s v="Debt Service"/>
    <x v="43"/>
    <x v="453"/>
    <s v="Business-type Activities"/>
    <s v="Water"/>
    <s v="Expenses"/>
    <x v="210"/>
    <n v="0"/>
    <n v="0"/>
    <n v="0"/>
    <n v="0"/>
    <n v="0"/>
    <n v="0"/>
    <n v="0"/>
    <n v="0"/>
    <n v="0"/>
    <n v="0"/>
    <n v="0"/>
    <n v="0"/>
    <n v="0"/>
  </r>
  <r>
    <x v="2"/>
    <n v="900"/>
    <n v="9117"/>
    <x v="4"/>
    <x v="2"/>
    <x v="37"/>
    <s v="Transfers Out"/>
    <x v="45"/>
    <x v="454"/>
    <s v="General Revenues"/>
    <s v="Transfers"/>
    <s v="General Business"/>
    <x v="163"/>
    <n v="0"/>
    <n v="0"/>
    <n v="0"/>
    <n v="0"/>
    <n v="0"/>
    <n v="0"/>
    <n v="0"/>
    <n v="0"/>
    <n v="0"/>
    <n v="0"/>
    <n v="0"/>
    <n v="0"/>
    <n v="0"/>
  </r>
  <r>
    <x v="2"/>
    <n v="900"/>
    <n v="9120"/>
    <x v="4"/>
    <x v="2"/>
    <x v="37"/>
    <s v="Transfers Out"/>
    <x v="45"/>
    <x v="455"/>
    <s v="General Revenues"/>
    <s v="Transfers"/>
    <s v="General Business"/>
    <x v="211"/>
    <n v="3938"/>
    <n v="3938"/>
    <n v="3938"/>
    <n v="15740"/>
    <n v="15740"/>
    <n v="15740"/>
    <n v="15740"/>
    <n v="15740"/>
    <n v="15740"/>
    <n v="16799"/>
    <n v="1059"/>
    <n v="15740"/>
    <n v="0"/>
  </r>
  <r>
    <x v="2"/>
    <n v="900"/>
    <n v="9140"/>
    <x v="4"/>
    <x v="2"/>
    <x v="37"/>
    <s v="Transfers Out"/>
    <x v="45"/>
    <x v="456"/>
    <s v="General Revenues"/>
    <s v="Transfers"/>
    <s v="General Business"/>
    <x v="166"/>
    <n v="0"/>
    <n v="0"/>
    <n v="0"/>
    <n v="0"/>
    <n v="0"/>
    <n v="0"/>
    <n v="0"/>
    <n v="0"/>
    <n v="0"/>
    <n v="0"/>
    <n v="0"/>
    <n v="0"/>
    <n v="0"/>
  </r>
  <r>
    <x v="2"/>
    <n v="900"/>
    <n v="9150"/>
    <x v="4"/>
    <x v="2"/>
    <x v="37"/>
    <s v="Transfers Out"/>
    <x v="45"/>
    <x v="457"/>
    <s v="General Revenues"/>
    <s v="Transfers"/>
    <s v="General Business"/>
    <x v="167"/>
    <n v="2000"/>
    <n v="2000"/>
    <n v="6000"/>
    <n v="0"/>
    <n v="0"/>
    <n v="0"/>
    <n v="0"/>
    <n v="0"/>
    <n v="0"/>
    <n v="0"/>
    <n v="0"/>
    <n v="0"/>
    <n v="0"/>
  </r>
  <r>
    <x v="2"/>
    <n v="900"/>
    <n v="9590"/>
    <x v="4"/>
    <x v="2"/>
    <x v="37"/>
    <s v="Contingencies"/>
    <x v="46"/>
    <x v="458"/>
    <s v="Business-type Activities"/>
    <s v="Water"/>
    <s v="None"/>
    <x v="168"/>
    <n v="0"/>
    <n v="0"/>
    <n v="0"/>
    <n v="76552"/>
    <n v="76552"/>
    <n v="76552"/>
    <n v="0"/>
    <n v="0"/>
    <n v="0"/>
    <n v="0"/>
    <n v="0"/>
    <n v="76552"/>
    <n v="35532"/>
  </r>
  <r>
    <x v="2"/>
    <n v="900"/>
    <n v="9893"/>
    <x v="4"/>
    <x v="2"/>
    <x v="37"/>
    <s v="Reserves &amp; Ending Balances"/>
    <x v="47"/>
    <x v="459"/>
    <s v="Business-type Activities"/>
    <s v="Water"/>
    <s v="None"/>
    <x v="212"/>
    <n v="0"/>
    <n v="0"/>
    <n v="0"/>
    <n v="0"/>
    <n v="0"/>
    <n v="0"/>
    <n v="0"/>
    <n v="0"/>
    <n v="0"/>
    <n v="0"/>
    <n v="0"/>
    <n v="0"/>
    <n v="0"/>
  </r>
  <r>
    <x v="2"/>
    <n v="900"/>
    <n v="9899"/>
    <x v="4"/>
    <x v="2"/>
    <x v="37"/>
    <s v="Reserves &amp; Ending Balances"/>
    <x v="16"/>
    <x v="460"/>
    <s v="Governmental Activities"/>
    <s v="None"/>
    <s v="None"/>
    <x v="170"/>
    <n v="139109"/>
    <n v="140326"/>
    <n v="112958"/>
    <n v="0"/>
    <n v="0"/>
    <n v="0"/>
    <n v="0"/>
    <n v="0"/>
    <n v="45555"/>
    <n v="0"/>
    <n v="-45555"/>
    <n v="0"/>
    <n v="65000"/>
  </r>
  <r>
    <x v="3"/>
    <n v="1110"/>
    <m/>
    <x v="0"/>
    <x v="3"/>
    <x v="0"/>
    <s v="Current Assets"/>
    <x v="0"/>
    <x v="461"/>
    <s v="Business-type Activities"/>
    <s v="Sewer"/>
    <s v="None"/>
    <x v="0"/>
    <n v="58167"/>
    <n v="92708"/>
    <n v="63476"/>
    <n v="0"/>
    <n v="0"/>
    <n v="0"/>
    <n v="86767"/>
    <n v="83787"/>
    <n v="86767"/>
    <n v="0"/>
    <n v="-86767"/>
    <n v="86767"/>
    <n v="86767"/>
  </r>
  <r>
    <x v="3"/>
    <n v="1115"/>
    <m/>
    <x v="0"/>
    <x v="3"/>
    <x v="0"/>
    <s v="Current Assets"/>
    <x v="0"/>
    <x v="462"/>
    <s v="Business-type Activities"/>
    <s v="Sewer"/>
    <s v="None"/>
    <x v="1"/>
    <n v="179786"/>
    <n v="83440"/>
    <n v="86730"/>
    <n v="0"/>
    <n v="0"/>
    <n v="0"/>
    <n v="87251"/>
    <n v="87339"/>
    <n v="87251"/>
    <n v="0"/>
    <n v="-87251"/>
    <n v="87251"/>
    <n v="87251"/>
  </r>
  <r>
    <x v="3"/>
    <n v="1510"/>
    <m/>
    <x v="0"/>
    <x v="3"/>
    <x v="2"/>
    <s v="Current Assets"/>
    <x v="2"/>
    <x v="463"/>
    <s v="Business-type Activities"/>
    <s v="Sewer"/>
    <s v="None"/>
    <x v="5"/>
    <n v="0"/>
    <n v="0"/>
    <n v="0"/>
    <n v="0"/>
    <n v="0"/>
    <n v="0"/>
    <n v="32135"/>
    <n v="34140"/>
    <n v="32135"/>
    <n v="0"/>
    <n v="-32135"/>
    <n v="33262"/>
    <n v="33262"/>
  </r>
  <r>
    <x v="3"/>
    <n v="1530"/>
    <m/>
    <x v="0"/>
    <x v="3"/>
    <x v="2"/>
    <s v="Current Assets"/>
    <x v="2"/>
    <x v="464"/>
    <s v="Business-type Activities"/>
    <s v="Sewer"/>
    <s v="None"/>
    <x v="177"/>
    <n v="0"/>
    <n v="0"/>
    <n v="0"/>
    <n v="0"/>
    <n v="0"/>
    <n v="0"/>
    <n v="0"/>
    <n v="0"/>
    <n v="0"/>
    <n v="0"/>
    <n v="0"/>
    <n v="0"/>
    <n v="0"/>
  </r>
  <r>
    <x v="3"/>
    <n v="1540"/>
    <m/>
    <x v="0"/>
    <x v="3"/>
    <x v="2"/>
    <s v="Current Assets"/>
    <x v="2"/>
    <x v="465"/>
    <s v="Business-type Activities"/>
    <s v="Sewer"/>
    <s v="None"/>
    <x v="178"/>
    <n v="0"/>
    <n v="0"/>
    <n v="0"/>
    <n v="0"/>
    <n v="0"/>
    <n v="0"/>
    <n v="0"/>
    <n v="0"/>
    <n v="0"/>
    <n v="0"/>
    <n v="0"/>
    <n v="0"/>
    <n v="0"/>
  </r>
  <r>
    <x v="3"/>
    <n v="1620"/>
    <m/>
    <x v="0"/>
    <x v="3"/>
    <x v="3"/>
    <s v="Other Assets"/>
    <x v="3"/>
    <x v="466"/>
    <s v="Business-type Activities"/>
    <s v="Sewer"/>
    <s v="None"/>
    <x v="7"/>
    <n v="0"/>
    <n v="0"/>
    <n v="0"/>
    <n v="0"/>
    <n v="0"/>
    <n v="0"/>
    <n v="0"/>
    <n v="0"/>
    <n v="0"/>
    <n v="0"/>
    <n v="0"/>
    <n v="0"/>
    <n v="0"/>
  </r>
  <r>
    <x v="3"/>
    <n v="1710"/>
    <m/>
    <x v="0"/>
    <x v="3"/>
    <x v="4"/>
    <s v="Other Assets"/>
    <x v="4"/>
    <x v="467"/>
    <s v="Business-type Activities"/>
    <s v="Sewer"/>
    <s v="None"/>
    <x v="8"/>
    <n v="0"/>
    <n v="11000"/>
    <n v="11000"/>
    <n v="0"/>
    <n v="0"/>
    <n v="0"/>
    <n v="11000"/>
    <n v="11000"/>
    <n v="11000"/>
    <n v="0"/>
    <n v="-11000"/>
    <n v="11000"/>
    <n v="11000"/>
  </r>
  <r>
    <x v="3"/>
    <n v="1720"/>
    <m/>
    <x v="0"/>
    <x v="3"/>
    <x v="4"/>
    <s v="Other Assets"/>
    <x v="4"/>
    <x v="468"/>
    <s v="Business-type Activities"/>
    <s v="Sewer"/>
    <s v="None"/>
    <x v="9"/>
    <n v="0"/>
    <n v="81869"/>
    <n v="89114"/>
    <n v="0"/>
    <n v="0"/>
    <n v="0"/>
    <n v="89114"/>
    <n v="89114"/>
    <n v="89114"/>
    <n v="0"/>
    <n v="-89114"/>
    <n v="89114"/>
    <n v="89114"/>
  </r>
  <r>
    <x v="3"/>
    <n v="1730"/>
    <m/>
    <x v="0"/>
    <x v="3"/>
    <x v="4"/>
    <s v="Other Assets"/>
    <x v="4"/>
    <x v="469"/>
    <s v="Business-type Activities"/>
    <s v="Sewer"/>
    <s v="None"/>
    <x v="10"/>
    <n v="0"/>
    <n v="33629"/>
    <n v="68935"/>
    <n v="0"/>
    <n v="0"/>
    <n v="0"/>
    <n v="68935"/>
    <n v="68935"/>
    <n v="68935"/>
    <n v="0"/>
    <n v="-68935"/>
    <n v="68935"/>
    <n v="68935"/>
  </r>
  <r>
    <x v="3"/>
    <n v="1740"/>
    <m/>
    <x v="0"/>
    <x v="3"/>
    <x v="4"/>
    <s v="Other Assets"/>
    <x v="4"/>
    <x v="470"/>
    <s v="Business-type Activities"/>
    <s v="Sewer"/>
    <s v="None"/>
    <x v="11"/>
    <n v="0"/>
    <n v="34064"/>
    <n v="21780"/>
    <n v="0"/>
    <n v="0"/>
    <n v="0"/>
    <n v="21780"/>
    <n v="21780"/>
    <n v="21780"/>
    <n v="0"/>
    <n v="-21780"/>
    <n v="21780"/>
    <n v="21780"/>
  </r>
  <r>
    <x v="3"/>
    <n v="1750"/>
    <m/>
    <x v="0"/>
    <x v="3"/>
    <x v="4"/>
    <s v="Other Assets"/>
    <x v="4"/>
    <x v="471"/>
    <s v="Business-type Activities"/>
    <s v="Sewer"/>
    <s v="None"/>
    <x v="12"/>
    <n v="0"/>
    <n v="4708963"/>
    <n v="4708963"/>
    <n v="0"/>
    <n v="0"/>
    <n v="0"/>
    <n v="4708963"/>
    <n v="4708963"/>
    <n v="4708963"/>
    <n v="0"/>
    <n v="-4708963"/>
    <n v="4708963"/>
    <n v="4708963"/>
  </r>
  <r>
    <x v="3"/>
    <n v="1795"/>
    <m/>
    <x v="0"/>
    <x v="3"/>
    <x v="4"/>
    <s v="Other Assets"/>
    <x v="4"/>
    <x v="472"/>
    <s v="Business-type Activities"/>
    <s v="Sewer"/>
    <s v="None"/>
    <x v="13"/>
    <n v="0"/>
    <n v="0"/>
    <n v="0"/>
    <n v="0"/>
    <n v="0"/>
    <n v="0"/>
    <n v="0"/>
    <n v="0"/>
    <n v="0"/>
    <n v="0"/>
    <n v="0"/>
    <n v="0"/>
    <n v="0"/>
  </r>
  <r>
    <x v="3"/>
    <n v="1820"/>
    <m/>
    <x v="0"/>
    <x v="3"/>
    <x v="5"/>
    <s v="Other Assets"/>
    <x v="5"/>
    <x v="473"/>
    <s v="Business-type Activities"/>
    <s v="Sewer"/>
    <s v="None"/>
    <x v="14"/>
    <n v="0"/>
    <n v="37398"/>
    <n v="39836"/>
    <n v="0"/>
    <n v="0"/>
    <n v="0"/>
    <n v="39836"/>
    <n v="39836"/>
    <n v="39836"/>
    <n v="0"/>
    <n v="-39836"/>
    <n v="39836"/>
    <n v="39836"/>
  </r>
  <r>
    <x v="3"/>
    <n v="1830"/>
    <m/>
    <x v="0"/>
    <x v="3"/>
    <x v="5"/>
    <s v="Other Assets"/>
    <x v="5"/>
    <x v="474"/>
    <s v="Business-type Activities"/>
    <s v="Sewer"/>
    <s v="None"/>
    <x v="15"/>
    <n v="0"/>
    <n v="17521"/>
    <n v="23850"/>
    <n v="0"/>
    <n v="0"/>
    <n v="0"/>
    <n v="23850"/>
    <n v="23850"/>
    <n v="23850"/>
    <n v="0"/>
    <n v="-23850"/>
    <n v="23850"/>
    <n v="23850"/>
  </r>
  <r>
    <x v="3"/>
    <n v="1840"/>
    <m/>
    <x v="0"/>
    <x v="3"/>
    <x v="5"/>
    <s v="Other Assets"/>
    <x v="5"/>
    <x v="475"/>
    <s v="Business-type Activities"/>
    <s v="Sewer"/>
    <s v="None"/>
    <x v="16"/>
    <n v="0"/>
    <n v="13373"/>
    <n v="3267"/>
    <n v="0"/>
    <n v="0"/>
    <n v="0"/>
    <n v="3267"/>
    <n v="3267"/>
    <n v="3267"/>
    <n v="0"/>
    <n v="-3267"/>
    <n v="3267"/>
    <n v="3267"/>
  </r>
  <r>
    <x v="3"/>
    <n v="1850"/>
    <m/>
    <x v="0"/>
    <x v="3"/>
    <x v="5"/>
    <s v="Other Assets"/>
    <x v="5"/>
    <x v="476"/>
    <s v="Business-type Activities"/>
    <s v="Sewer"/>
    <s v="None"/>
    <x v="17"/>
    <n v="0"/>
    <n v="2689427"/>
    <n v="2793838"/>
    <n v="0"/>
    <n v="0"/>
    <n v="0"/>
    <n v="2793838"/>
    <n v="2793838"/>
    <n v="2793838"/>
    <n v="0"/>
    <n v="-2793838"/>
    <n v="2793838"/>
    <n v="2793838"/>
  </r>
  <r>
    <x v="3"/>
    <n v="1950"/>
    <m/>
    <x v="0"/>
    <x v="3"/>
    <x v="1"/>
    <s v="Other Assets"/>
    <x v="1"/>
    <x v="477"/>
    <s v="Business-type Activities"/>
    <s v="Sewer"/>
    <s v="None"/>
    <x v="18"/>
    <n v="0"/>
    <n v="0"/>
    <n v="0"/>
    <n v="0"/>
    <n v="0"/>
    <n v="0"/>
    <n v="0"/>
    <n v="0"/>
    <n v="0"/>
    <n v="0"/>
    <n v="0"/>
    <n v="0"/>
    <n v="0"/>
  </r>
  <r>
    <x v="3"/>
    <n v="2125"/>
    <m/>
    <x v="1"/>
    <x v="3"/>
    <x v="6"/>
    <s v="Current Liabilities"/>
    <x v="6"/>
    <x v="478"/>
    <s v="Business-type Activities"/>
    <s v="Sewer"/>
    <s v="None"/>
    <x v="19"/>
    <n v="0"/>
    <n v="0"/>
    <n v="0"/>
    <n v="0"/>
    <n v="0"/>
    <n v="0"/>
    <n v="0"/>
    <n v="0"/>
    <n v="0"/>
    <n v="0"/>
    <n v="0"/>
    <n v="0"/>
    <n v="0"/>
  </r>
  <r>
    <x v="3"/>
    <n v="2205"/>
    <m/>
    <x v="1"/>
    <x v="3"/>
    <x v="7"/>
    <s v="Current Liabilities"/>
    <x v="7"/>
    <x v="479"/>
    <s v="Business-type Activities"/>
    <s v="Sewer"/>
    <s v="None"/>
    <x v="20"/>
    <n v="0"/>
    <n v="0"/>
    <n v="0"/>
    <n v="0"/>
    <n v="0"/>
    <n v="0"/>
    <n v="3506"/>
    <n v="3584"/>
    <n v="3506"/>
    <n v="0"/>
    <n v="-3506"/>
    <n v="3676"/>
    <n v="3676"/>
  </r>
  <r>
    <x v="3"/>
    <n v="2210"/>
    <m/>
    <x v="1"/>
    <x v="3"/>
    <x v="7"/>
    <s v="Current Liabilities"/>
    <x v="7"/>
    <x v="480"/>
    <s v="Business-type Activities"/>
    <s v="Sewer"/>
    <s v="None"/>
    <x v="21"/>
    <n v="0"/>
    <n v="0"/>
    <n v="0"/>
    <n v="0"/>
    <n v="0"/>
    <n v="0"/>
    <n v="1467"/>
    <n v="1503"/>
    <n v="1467"/>
    <n v="0"/>
    <n v="-1467"/>
    <n v="1558"/>
    <n v="1558"/>
  </r>
  <r>
    <x v="3"/>
    <n v="2245"/>
    <m/>
    <x v="1"/>
    <x v="3"/>
    <x v="7"/>
    <s v="Current Liabilities"/>
    <x v="7"/>
    <x v="481"/>
    <s v="Business-type Activities"/>
    <s v="Sewer"/>
    <s v="None"/>
    <x v="22"/>
    <n v="0"/>
    <n v="0"/>
    <n v="0"/>
    <n v="0"/>
    <n v="0"/>
    <n v="0"/>
    <n v="2154"/>
    <n v="2154"/>
    <n v="2154"/>
    <n v="0"/>
    <n v="-2154"/>
    <n v="2154"/>
    <n v="2154"/>
  </r>
  <r>
    <x v="3"/>
    <n v="2250"/>
    <m/>
    <x v="1"/>
    <x v="3"/>
    <x v="7"/>
    <s v="Current Liabilities"/>
    <x v="7"/>
    <x v="482"/>
    <s v="Business-type Activities"/>
    <s v="Sewer"/>
    <s v="None"/>
    <x v="23"/>
    <n v="0"/>
    <n v="0"/>
    <n v="0"/>
    <n v="0"/>
    <n v="0"/>
    <n v="0"/>
    <n v="926"/>
    <n v="953"/>
    <n v="926"/>
    <n v="0"/>
    <n v="-926"/>
    <n v="986"/>
    <n v="986"/>
  </r>
  <r>
    <x v="3"/>
    <n v="2255"/>
    <m/>
    <x v="1"/>
    <x v="3"/>
    <x v="7"/>
    <s v="Current Liabilities"/>
    <x v="7"/>
    <x v="483"/>
    <s v="Business-type Activities"/>
    <s v="None"/>
    <s v="None"/>
    <x v="24"/>
    <n v="0"/>
    <n v="0"/>
    <n v="0"/>
    <n v="0"/>
    <n v="0"/>
    <n v="0"/>
    <n v="127"/>
    <n v="127"/>
    <n v="127"/>
    <n v="0"/>
    <n v="-127"/>
    <n v="128"/>
    <n v="128"/>
  </r>
  <r>
    <x v="3"/>
    <n v="2450"/>
    <m/>
    <x v="1"/>
    <x v="3"/>
    <x v="8"/>
    <s v="Current Liabilities"/>
    <x v="8"/>
    <x v="484"/>
    <s v="Business-type Activities"/>
    <s v="Sewer"/>
    <s v="None"/>
    <x v="179"/>
    <n v="0"/>
    <n v="0"/>
    <n v="0"/>
    <n v="0"/>
    <n v="0"/>
    <n v="0"/>
    <n v="0"/>
    <n v="0"/>
    <n v="0"/>
    <n v="0"/>
    <n v="0"/>
    <n v="0"/>
    <n v="0"/>
  </r>
  <r>
    <x v="3"/>
    <n v="2725"/>
    <m/>
    <x v="1"/>
    <x v="3"/>
    <x v="8"/>
    <s v="Current Liabilities"/>
    <x v="8"/>
    <x v="485"/>
    <s v="Business-type Activities"/>
    <s v="None"/>
    <s v="None"/>
    <x v="28"/>
    <n v="0"/>
    <n v="0"/>
    <n v="29563"/>
    <n v="0"/>
    <n v="0"/>
    <n v="0"/>
    <n v="0"/>
    <n v="0"/>
    <n v="0"/>
    <n v="0"/>
    <n v="0"/>
    <n v="0"/>
    <n v="0"/>
  </r>
  <r>
    <x v="3"/>
    <n v="2750"/>
    <m/>
    <x v="1"/>
    <x v="3"/>
    <x v="9"/>
    <s v="Other Liabilities"/>
    <x v="9"/>
    <x v="486"/>
    <s v="Business-type Activities"/>
    <s v="Sewer"/>
    <s v="None"/>
    <x v="29"/>
    <n v="0"/>
    <n v="0"/>
    <n v="547120"/>
    <n v="0"/>
    <n v="0"/>
    <n v="0"/>
    <n v="576683"/>
    <n v="547120"/>
    <n v="576683"/>
    <n v="0"/>
    <n v="-576683"/>
    <n v="576683"/>
    <n v="576683"/>
  </r>
  <r>
    <x v="3"/>
    <n v="2950"/>
    <m/>
    <x v="1"/>
    <x v="3"/>
    <x v="9"/>
    <s v="Other Liabilities"/>
    <x v="9"/>
    <x v="487"/>
    <s v="Business-type Activities"/>
    <s v="Sewer"/>
    <s v="None"/>
    <x v="30"/>
    <n v="0"/>
    <n v="0"/>
    <n v="0"/>
    <n v="0"/>
    <n v="0"/>
    <n v="0"/>
    <n v="0"/>
    <n v="0"/>
    <n v="0"/>
    <n v="0"/>
    <n v="0"/>
    <n v="0"/>
    <n v="0"/>
  </r>
  <r>
    <x v="3"/>
    <n v="3100"/>
    <m/>
    <x v="2"/>
    <x v="3"/>
    <x v="10"/>
    <s v="Beginning Balance"/>
    <x v="10"/>
    <x v="488"/>
    <s v="Business-type Activities"/>
    <s v="Sewer"/>
    <s v="None"/>
    <x v="31"/>
    <n v="17265"/>
    <n v="121619"/>
    <n v="176148"/>
    <n v="132151"/>
    <n v="0"/>
    <n v="0"/>
    <n v="150205"/>
    <n v="150205"/>
    <n v="150205"/>
    <n v="0"/>
    <n v="-150205"/>
    <n v="150205"/>
    <n v="214849"/>
  </r>
  <r>
    <x v="3"/>
    <n v="315"/>
    <n v="4125"/>
    <x v="3"/>
    <x v="3"/>
    <x v="12"/>
    <s v="Revenue"/>
    <x v="12"/>
    <x v="489"/>
    <s v="General Revenues"/>
    <s v="Investment Earnings"/>
    <s v="General Business"/>
    <x v="34"/>
    <n v="3112"/>
    <n v="4655"/>
    <n v="1899"/>
    <n v="2150"/>
    <n v="2150"/>
    <n v="2150"/>
    <n v="540"/>
    <n v="631"/>
    <n v="720"/>
    <n v="674"/>
    <n v="-46"/>
    <n v="2150"/>
    <n v="2150"/>
  </r>
  <r>
    <x v="3"/>
    <n v="3250"/>
    <m/>
    <x v="2"/>
    <x v="3"/>
    <x v="14"/>
    <s v="Current Year Change"/>
    <x v="14"/>
    <x v="490"/>
    <s v="Business-type Activities"/>
    <s v="Sewer"/>
    <s v="None"/>
    <x v="40"/>
    <n v="0"/>
    <n v="0"/>
    <n v="0"/>
    <n v="0"/>
    <n v="0"/>
    <n v="0"/>
    <n v="0"/>
    <n v="0"/>
    <n v="0"/>
    <n v="0"/>
    <n v="0"/>
    <n v="0"/>
    <n v="0"/>
  </r>
  <r>
    <x v="3"/>
    <n v="325"/>
    <n v="4151"/>
    <x v="3"/>
    <x v="3"/>
    <x v="15"/>
    <s v="Revenue"/>
    <x v="15"/>
    <x v="491"/>
    <s v="Business-type Activities"/>
    <s v="Sewer"/>
    <s v="Capital Grants"/>
    <x v="181"/>
    <n v="0"/>
    <n v="0"/>
    <n v="0"/>
    <n v="0"/>
    <n v="0"/>
    <n v="0"/>
    <n v="24364"/>
    <n v="24364"/>
    <n v="32485.333333333332"/>
    <n v="26003"/>
    <n v="-6482.3333333333321"/>
    <n v="20000"/>
    <n v="20000"/>
  </r>
  <r>
    <x v="3"/>
    <n v="325"/>
    <n v="4162"/>
    <x v="3"/>
    <x v="3"/>
    <x v="15"/>
    <s v="Revenue"/>
    <x v="15"/>
    <x v="492"/>
    <s v="Business-type Activities"/>
    <s v="Sewer"/>
    <s v="Capital Grants"/>
    <x v="182"/>
    <n v="0"/>
    <n v="0"/>
    <n v="0"/>
    <n v="0"/>
    <n v="0"/>
    <n v="0"/>
    <n v="0"/>
    <n v="0"/>
    <n v="0"/>
    <n v="0"/>
    <n v="0"/>
    <n v="0"/>
    <n v="0"/>
  </r>
  <r>
    <x v="3"/>
    <n v="3275"/>
    <m/>
    <x v="2"/>
    <x v="3"/>
    <x v="14"/>
    <s v="Current Year Change"/>
    <x v="14"/>
    <x v="493"/>
    <s v="Business-type Activities"/>
    <s v="Sewer"/>
    <s v="None"/>
    <x v="47"/>
    <n v="0"/>
    <n v="2111807"/>
    <n v="2039001"/>
    <n v="0"/>
    <n v="0"/>
    <n v="0"/>
    <n v="2039001"/>
    <n v="2039001"/>
    <n v="2039001"/>
    <n v="0"/>
    <n v="-2039001"/>
    <n v="2039001"/>
    <n v="2039001"/>
  </r>
  <r>
    <x v="3"/>
    <n v="3277"/>
    <m/>
    <x v="2"/>
    <x v="3"/>
    <x v="14"/>
    <s v="Current Year Change"/>
    <x v="14"/>
    <x v="494"/>
    <s v="Business-type Activities"/>
    <s v="Sewer"/>
    <s v="None"/>
    <x v="48"/>
    <n v="0"/>
    <n v="0"/>
    <n v="576683"/>
    <n v="0"/>
    <n v="0"/>
    <n v="0"/>
    <n v="576683"/>
    <n v="547120"/>
    <n v="576683"/>
    <n v="0"/>
    <n v="-576683"/>
    <n v="576683"/>
    <n v="576683"/>
  </r>
  <r>
    <x v="3"/>
    <n v="3300"/>
    <m/>
    <x v="2"/>
    <x v="3"/>
    <x v="16"/>
    <s v="Ending Balance"/>
    <x v="16"/>
    <x v="495"/>
    <s v="Business-type Activities"/>
    <s v="Sewer"/>
    <s v="None"/>
    <x v="49"/>
    <n v="0"/>
    <n v="0"/>
    <n v="0"/>
    <n v="0"/>
    <n v="0"/>
    <n v="0"/>
    <n v="0"/>
    <n v="0"/>
    <n v="0"/>
    <n v="0"/>
    <n v="0"/>
    <n v="0"/>
    <n v="0"/>
  </r>
  <r>
    <x v="3"/>
    <n v="335"/>
    <n v="4354"/>
    <x v="3"/>
    <x v="3"/>
    <x v="18"/>
    <s v="Revenue"/>
    <x v="18"/>
    <x v="496"/>
    <s v="Business-type Activities"/>
    <s v="Sewer"/>
    <s v="Charges for Services"/>
    <x v="57"/>
    <n v="0"/>
    <n v="0"/>
    <n v="0"/>
    <n v="0"/>
    <n v="0"/>
    <n v="0"/>
    <n v="0"/>
    <n v="0"/>
    <n v="0"/>
    <n v="0"/>
    <n v="0"/>
    <n v="0"/>
    <n v="0"/>
  </r>
  <r>
    <x v="3"/>
    <n v="335"/>
    <n v="4370"/>
    <x v="3"/>
    <x v="3"/>
    <x v="18"/>
    <s v="Revenue"/>
    <x v="18"/>
    <x v="497"/>
    <s v="Business-type Activities"/>
    <s v="Sewer"/>
    <s v="Charges for Services"/>
    <x v="183"/>
    <n v="1035"/>
    <n v="1610"/>
    <n v="805"/>
    <n v="2250"/>
    <n v="2250"/>
    <n v="2250"/>
    <n v="460"/>
    <n v="575"/>
    <n v="613.33333333333326"/>
    <n v="614"/>
    <n v="0.66666666666674246"/>
    <n v="1150"/>
    <n v="1150"/>
  </r>
  <r>
    <x v="3"/>
    <n v="340"/>
    <n v="4425"/>
    <x v="3"/>
    <x v="3"/>
    <x v="19"/>
    <s v="Revenue"/>
    <x v="19"/>
    <x v="498"/>
    <s v="Business-type Activities"/>
    <s v="Sewer"/>
    <s v="Charges for Services"/>
    <x v="184"/>
    <n v="330589"/>
    <n v="342844"/>
    <n v="361249"/>
    <n v="386875"/>
    <n v="386875"/>
    <n v="386875"/>
    <n v="322624"/>
    <n v="387604"/>
    <n v="430165.33333333331"/>
    <n v="413671"/>
    <n v="-16494.333333333314"/>
    <n v="406700"/>
    <n v="406700"/>
  </r>
  <r>
    <x v="3"/>
    <n v="340"/>
    <n v="4430"/>
    <x v="3"/>
    <x v="3"/>
    <x v="19"/>
    <s v="Revenue"/>
    <x v="19"/>
    <x v="499"/>
    <s v="Business-type Activities"/>
    <s v="Sewer"/>
    <s v="Charges for Services"/>
    <x v="186"/>
    <n v="0"/>
    <n v="0"/>
    <n v="0"/>
    <n v="0"/>
    <n v="0"/>
    <n v="0"/>
    <n v="358"/>
    <n v="358"/>
    <n v="477.33333333333331"/>
    <n v="383"/>
    <n v="-94.333333333333314"/>
    <n v="0"/>
    <n v="0"/>
  </r>
  <r>
    <x v="3"/>
    <n v="340"/>
    <n v="4450"/>
    <x v="3"/>
    <x v="3"/>
    <x v="19"/>
    <s v="Revenue"/>
    <x v="25"/>
    <x v="500"/>
    <s v="General Revenues"/>
    <s v="Miscellaneous"/>
    <s v="General Business"/>
    <x v="188"/>
    <n v="0"/>
    <n v="108"/>
    <n v="2071"/>
    <n v="2321"/>
    <n v="2321"/>
    <n v="2321"/>
    <n v="1615"/>
    <n v="1883"/>
    <n v="2153.333333333333"/>
    <n v="2010"/>
    <n v="-143.33333333333303"/>
    <n v="2200"/>
    <n v="2200"/>
  </r>
  <r>
    <x v="3"/>
    <n v="345"/>
    <n v="4541"/>
    <x v="3"/>
    <x v="3"/>
    <x v="20"/>
    <s v="Revenue"/>
    <x v="48"/>
    <x v="501"/>
    <s v="Business-type Activities"/>
    <s v="Sewer"/>
    <s v="Charges for Services"/>
    <x v="213"/>
    <n v="5533"/>
    <n v="6891"/>
    <n v="5241"/>
    <n v="9270"/>
    <n v="9270"/>
    <n v="9270"/>
    <n v="2472"/>
    <n v="3090"/>
    <n v="3296"/>
    <n v="3298"/>
    <n v="2"/>
    <n v="6180"/>
    <n v="6180"/>
  </r>
  <r>
    <x v="3"/>
    <n v="360"/>
    <n v="4220"/>
    <x v="3"/>
    <x v="3"/>
    <x v="22"/>
    <s v="Revenue"/>
    <x v="21"/>
    <x v="502"/>
    <s v="General Revenues"/>
    <s v="Miscellaneous"/>
    <s v="General Business"/>
    <x v="191"/>
    <n v="0"/>
    <n v="0"/>
    <n v="0"/>
    <n v="0"/>
    <n v="0"/>
    <n v="0"/>
    <n v="0"/>
    <n v="0"/>
    <n v="0"/>
    <n v="0"/>
    <n v="0"/>
    <n v="0"/>
    <n v="0"/>
  </r>
  <r>
    <x v="3"/>
    <n v="360"/>
    <n v="4225"/>
    <x v="3"/>
    <x v="3"/>
    <x v="22"/>
    <s v="Revenue"/>
    <x v="21"/>
    <x v="503"/>
    <s v="General Revenues"/>
    <s v="Miscellaneous"/>
    <s v="General Business"/>
    <x v="70"/>
    <n v="0"/>
    <n v="0"/>
    <n v="0"/>
    <n v="0"/>
    <n v="0"/>
    <n v="0"/>
    <n v="0"/>
    <n v="0"/>
    <n v="0"/>
    <n v="0"/>
    <n v="0"/>
    <n v="0"/>
    <n v="0"/>
  </r>
  <r>
    <x v="3"/>
    <n v="370"/>
    <n v="4824"/>
    <x v="3"/>
    <x v="3"/>
    <x v="24"/>
    <s v="Revenue"/>
    <x v="23"/>
    <x v="504"/>
    <s v="Business-type Activities"/>
    <s v="Sewer"/>
    <s v="Operating Grants"/>
    <x v="74"/>
    <n v="0"/>
    <n v="0"/>
    <n v="0"/>
    <n v="0"/>
    <n v="0"/>
    <n v="0"/>
    <n v="0"/>
    <n v="0"/>
    <n v="0"/>
    <n v="0"/>
    <n v="0"/>
    <n v="0"/>
    <n v="0"/>
  </r>
  <r>
    <x v="3"/>
    <n v="370"/>
    <n v="4849"/>
    <x v="3"/>
    <x v="3"/>
    <x v="24"/>
    <s v="Revenue"/>
    <x v="23"/>
    <x v="505"/>
    <s v="General Revenues"/>
    <s v="Gain (Loss) Assets"/>
    <s v="General Business"/>
    <x v="76"/>
    <n v="0"/>
    <n v="0"/>
    <n v="0"/>
    <n v="0"/>
    <n v="0"/>
    <n v="0"/>
    <n v="0"/>
    <n v="0"/>
    <n v="0"/>
    <n v="0"/>
    <n v="0"/>
    <n v="0"/>
    <n v="0"/>
  </r>
  <r>
    <x v="3"/>
    <n v="385"/>
    <n v="4895"/>
    <x v="3"/>
    <x v="3"/>
    <x v="26"/>
    <s v="Revenue"/>
    <x v="25"/>
    <x v="506"/>
    <s v="General Revenues"/>
    <s v="Miscellaneous"/>
    <s v="General Business"/>
    <x v="80"/>
    <n v="45127"/>
    <n v="8102"/>
    <n v="116"/>
    <n v="350"/>
    <n v="350"/>
    <n v="350"/>
    <n v="1412"/>
    <n v="1659"/>
    <n v="1882.6666666666665"/>
    <n v="1771"/>
    <n v="-111.66666666666652"/>
    <n v="500"/>
    <n v="500"/>
  </r>
  <r>
    <x v="3"/>
    <n v="390"/>
    <n v="4910"/>
    <x v="3"/>
    <x v="3"/>
    <x v="27"/>
    <s v="Revenue"/>
    <x v="26"/>
    <x v="507"/>
    <s v="General Revenues"/>
    <s v="Transfers"/>
    <s v="General Business"/>
    <x v="171"/>
    <n v="0"/>
    <n v="0"/>
    <n v="0"/>
    <n v="0"/>
    <n v="0"/>
    <n v="0"/>
    <n v="0"/>
    <n v="0"/>
    <n v="0"/>
    <n v="0"/>
    <n v="0"/>
    <n v="0"/>
    <n v="0"/>
  </r>
  <r>
    <x v="3"/>
    <n v="390"/>
    <n v="4917"/>
    <x v="3"/>
    <x v="3"/>
    <x v="27"/>
    <s v="Revenue"/>
    <x v="26"/>
    <x v="508"/>
    <s v="General Revenues"/>
    <s v="Transfers"/>
    <s v="General Business"/>
    <x v="83"/>
    <n v="0"/>
    <n v="0"/>
    <n v="0"/>
    <n v="0"/>
    <n v="0"/>
    <n v="0"/>
    <n v="0"/>
    <n v="0"/>
    <n v="0"/>
    <n v="0"/>
    <n v="0"/>
    <n v="0"/>
    <n v="0"/>
  </r>
  <r>
    <x v="3"/>
    <n v="390"/>
    <n v="4921"/>
    <x v="3"/>
    <x v="3"/>
    <x v="27"/>
    <s v="Revenue"/>
    <x v="26"/>
    <x v="509"/>
    <s v="General Revenues"/>
    <s v="Transfers"/>
    <s v="General Business"/>
    <x v="214"/>
    <n v="0"/>
    <n v="0"/>
    <n v="0"/>
    <n v="0"/>
    <n v="0"/>
    <n v="0"/>
    <n v="0"/>
    <n v="0"/>
    <n v="0"/>
    <n v="0"/>
    <n v="0"/>
    <n v="0"/>
    <n v="0"/>
  </r>
  <r>
    <x v="3"/>
    <n v="390"/>
    <n v="4930"/>
    <x v="3"/>
    <x v="3"/>
    <x v="27"/>
    <s v="Revenue"/>
    <x v="26"/>
    <x v="510"/>
    <s v="General Revenues"/>
    <s v="Transfers"/>
    <s v="General Business"/>
    <x v="215"/>
    <n v="0"/>
    <n v="0"/>
    <n v="0"/>
    <n v="0"/>
    <n v="0"/>
    <n v="0"/>
    <n v="0"/>
    <n v="0"/>
    <n v="0"/>
    <n v="0"/>
    <n v="0"/>
    <n v="0"/>
    <n v="0"/>
  </r>
  <r>
    <x v="3"/>
    <n v="390"/>
    <n v="4950"/>
    <x v="3"/>
    <x v="3"/>
    <x v="27"/>
    <s v="Revenue"/>
    <x v="26"/>
    <x v="511"/>
    <s v="General Revenues"/>
    <s v="Transfers"/>
    <s v="General Business"/>
    <x v="84"/>
    <n v="0"/>
    <n v="0"/>
    <n v="0"/>
    <n v="6051"/>
    <n v="6051"/>
    <n v="6051"/>
    <n v="6049"/>
    <n v="6049"/>
    <n v="8065.333333333333"/>
    <n v="6456"/>
    <n v="-1609.333333333333"/>
    <n v="0"/>
    <n v="0"/>
  </r>
  <r>
    <x v="3"/>
    <n v="390"/>
    <n v="4955"/>
    <x v="3"/>
    <x v="3"/>
    <x v="27"/>
    <s v="Revenue"/>
    <x v="26"/>
    <x v="512"/>
    <s v="General Revenues"/>
    <s v="Transfers"/>
    <s v="General Business"/>
    <x v="193"/>
    <n v="15745"/>
    <n v="15745"/>
    <n v="12858"/>
    <n v="0"/>
    <n v="0"/>
    <n v="0"/>
    <n v="0"/>
    <n v="0"/>
    <n v="0"/>
    <n v="0"/>
    <n v="0"/>
    <n v="0"/>
    <n v="0"/>
  </r>
  <r>
    <x v="3"/>
    <n v="490"/>
    <n v="5110"/>
    <x v="4"/>
    <x v="3"/>
    <x v="38"/>
    <s v="Personal Services"/>
    <x v="27"/>
    <x v="513"/>
    <s v="Business-type Activities"/>
    <s v="Sewer"/>
    <s v="Expenses"/>
    <x v="85"/>
    <n v="18926"/>
    <n v="22894"/>
    <n v="23738"/>
    <n v="24750"/>
    <n v="24750"/>
    <n v="24750"/>
    <n v="20383"/>
    <n v="24279"/>
    <n v="27177.333333333332"/>
    <n v="25912"/>
    <n v="-1265.3333333333321"/>
    <n v="0"/>
    <n v="24544"/>
  </r>
  <r>
    <x v="3"/>
    <n v="490"/>
    <n v="5112"/>
    <x v="4"/>
    <x v="3"/>
    <x v="38"/>
    <s v="Personal Services"/>
    <x v="27"/>
    <x v="514"/>
    <s v="Business-type Activities"/>
    <s v="Sewer"/>
    <s v="Expenses"/>
    <x v="86"/>
    <n v="0"/>
    <n v="0"/>
    <n v="0"/>
    <n v="0"/>
    <n v="0"/>
    <n v="0"/>
    <n v="0"/>
    <n v="0"/>
    <n v="0"/>
    <n v="0"/>
    <n v="0"/>
    <n v="0"/>
    <n v="0"/>
  </r>
  <r>
    <x v="3"/>
    <n v="490"/>
    <n v="5114"/>
    <x v="4"/>
    <x v="3"/>
    <x v="38"/>
    <s v="Personal Services"/>
    <x v="27"/>
    <x v="515"/>
    <s v="Business-type Activities"/>
    <s v="Sewer"/>
    <s v="Expenses"/>
    <x v="87"/>
    <n v="19175"/>
    <n v="20110"/>
    <n v="21101"/>
    <n v="22200"/>
    <n v="22200"/>
    <n v="22200"/>
    <n v="17571"/>
    <n v="21271"/>
    <n v="23428"/>
    <n v="22702"/>
    <n v="-726"/>
    <n v="0"/>
    <n v="23310"/>
  </r>
  <r>
    <x v="3"/>
    <n v="490"/>
    <n v="5150"/>
    <x v="4"/>
    <x v="3"/>
    <x v="38"/>
    <s v="Personal Services"/>
    <x v="27"/>
    <x v="516"/>
    <s v="Business-type Activities"/>
    <s v="Sewer"/>
    <s v="Expenses"/>
    <x v="88"/>
    <n v="21872"/>
    <n v="24376"/>
    <n v="29266"/>
    <n v="30747"/>
    <n v="30747"/>
    <n v="30747"/>
    <n v="24323"/>
    <n v="29447"/>
    <n v="32430.666666666664"/>
    <n v="31428"/>
    <n v="-1002.6666666666642"/>
    <n v="0"/>
    <n v="32284"/>
  </r>
  <r>
    <x v="3"/>
    <n v="490"/>
    <n v="5152"/>
    <x v="4"/>
    <x v="3"/>
    <x v="38"/>
    <s v="Personal Services"/>
    <x v="27"/>
    <x v="517"/>
    <s v="Business-type Activities"/>
    <s v="Sewer"/>
    <s v="Expenses"/>
    <x v="89"/>
    <n v="12418"/>
    <n v="0"/>
    <n v="31127"/>
    <n v="35500"/>
    <n v="35500"/>
    <n v="35500"/>
    <n v="31329"/>
    <n v="37948"/>
    <n v="41772"/>
    <n v="40501"/>
    <n v="-1271"/>
    <n v="0"/>
    <n v="19341"/>
  </r>
  <r>
    <x v="3"/>
    <n v="490"/>
    <n v="5154"/>
    <x v="4"/>
    <x v="3"/>
    <x v="38"/>
    <s v="Personal Services"/>
    <x v="27"/>
    <x v="518"/>
    <s v="Business-type Activities"/>
    <s v="Sewer"/>
    <s v="Expenses"/>
    <x v="90"/>
    <n v="14489"/>
    <n v="15746"/>
    <n v="0"/>
    <n v="0"/>
    <n v="0"/>
    <n v="0"/>
    <n v="0"/>
    <n v="0"/>
    <n v="0"/>
    <n v="0"/>
    <n v="0"/>
    <n v="0"/>
    <n v="19341"/>
  </r>
  <r>
    <x v="3"/>
    <n v="490"/>
    <n v="5156"/>
    <x v="4"/>
    <x v="3"/>
    <x v="38"/>
    <s v="Personal Services"/>
    <x v="27"/>
    <x v="519"/>
    <s v="Business-type Activities"/>
    <s v="Sewer"/>
    <s v="Expenses"/>
    <x v="91"/>
    <n v="0"/>
    <n v="0"/>
    <n v="0"/>
    <n v="577"/>
    <n v="577"/>
    <n v="577"/>
    <n v="0"/>
    <n v="0"/>
    <n v="0"/>
    <n v="0"/>
    <n v="0"/>
    <n v="0"/>
    <n v="606"/>
  </r>
  <r>
    <x v="3"/>
    <n v="490"/>
    <n v="5158"/>
    <x v="4"/>
    <x v="3"/>
    <x v="38"/>
    <s v="Personal Services"/>
    <x v="27"/>
    <x v="520"/>
    <s v="Business-type Activities"/>
    <s v="Sewer"/>
    <s v="Expenses"/>
    <x v="92"/>
    <n v="3199"/>
    <n v="3233"/>
    <n v="2488"/>
    <n v="2987"/>
    <n v="2987"/>
    <n v="2987"/>
    <n v="1892"/>
    <n v="2411"/>
    <n v="2522.6666666666665"/>
    <n v="2574"/>
    <n v="51.333333333333485"/>
    <n v="0"/>
    <n v="3293"/>
  </r>
  <r>
    <x v="3"/>
    <n v="490"/>
    <n v="5220"/>
    <x v="4"/>
    <x v="3"/>
    <x v="38"/>
    <s v="Personal Services"/>
    <x v="28"/>
    <x v="521"/>
    <s v="Business-type Activities"/>
    <s v="Sewer"/>
    <s v="Expenses"/>
    <x v="93"/>
    <n v="5059"/>
    <n v="6474"/>
    <n v="1605"/>
    <n v="6020"/>
    <n v="6020"/>
    <n v="6020"/>
    <n v="2558"/>
    <n v="2879"/>
    <n v="3410.6666666666665"/>
    <n v="3073"/>
    <n v="-337.66666666666652"/>
    <n v="7663"/>
    <n v="7663"/>
  </r>
  <r>
    <x v="3"/>
    <n v="490"/>
    <n v="5315"/>
    <x v="4"/>
    <x v="3"/>
    <x v="38"/>
    <s v="Personal Services"/>
    <x v="29"/>
    <x v="522"/>
    <s v="Business-type Activities"/>
    <s v="Sewer"/>
    <s v="Expenses"/>
    <x v="94"/>
    <n v="7278"/>
    <n v="6716"/>
    <n v="8363"/>
    <n v="9360"/>
    <n v="9360"/>
    <n v="9360"/>
    <n v="7501"/>
    <n v="9045"/>
    <n v="10001.333333333332"/>
    <n v="9654"/>
    <n v="-347.33333333333212"/>
    <n v="9867"/>
    <n v="9993"/>
  </r>
  <r>
    <x v="3"/>
    <n v="490"/>
    <n v="5320"/>
    <x v="4"/>
    <x v="3"/>
    <x v="38"/>
    <s v="Personal Services"/>
    <x v="29"/>
    <x v="523"/>
    <s v="Business-type Activities"/>
    <s v="Sewer"/>
    <s v="Expenses"/>
    <x v="95"/>
    <n v="3359"/>
    <n v="2915"/>
    <n v="3571"/>
    <n v="1880"/>
    <n v="1880"/>
    <n v="1880"/>
    <n v="3051"/>
    <n v="3058"/>
    <n v="4068"/>
    <n v="3264"/>
    <n v="-804"/>
    <n v="3820"/>
    <n v="5716"/>
  </r>
  <r>
    <x v="3"/>
    <n v="490"/>
    <n v="5350"/>
    <x v="4"/>
    <x v="3"/>
    <x v="38"/>
    <s v="Personal Services"/>
    <x v="29"/>
    <x v="524"/>
    <s v="Business-type Activities"/>
    <s v="Sewer"/>
    <s v="Expenses"/>
    <x v="96"/>
    <n v="0"/>
    <n v="0"/>
    <n v="0"/>
    <n v="8500"/>
    <n v="8500"/>
    <n v="8500"/>
    <n v="0"/>
    <n v="0"/>
    <n v="0"/>
    <n v="0"/>
    <n v="0"/>
    <n v="8615"/>
    <n v="10420"/>
  </r>
  <r>
    <x v="3"/>
    <n v="490"/>
    <n v="5410"/>
    <x v="4"/>
    <x v="3"/>
    <x v="38"/>
    <s v="Personal Services"/>
    <x v="30"/>
    <x v="525"/>
    <s v="Business-type Activities"/>
    <s v="Sewer"/>
    <s v="Expenses"/>
    <x v="97"/>
    <n v="27840"/>
    <n v="21354"/>
    <n v="29898"/>
    <n v="29750"/>
    <n v="29750"/>
    <n v="29750"/>
    <n v="24824"/>
    <n v="28714"/>
    <n v="33098.666666666664"/>
    <n v="30646"/>
    <n v="-2452.6666666666642"/>
    <n v="0"/>
    <n v="31270"/>
  </r>
  <r>
    <x v="3"/>
    <n v="490"/>
    <n v="5450"/>
    <x v="4"/>
    <x v="3"/>
    <x v="38"/>
    <s v="Personal Services"/>
    <x v="30"/>
    <x v="526"/>
    <s v="Business-type Activities"/>
    <s v="Sewer"/>
    <s v="Expenses"/>
    <x v="98"/>
    <n v="10896"/>
    <n v="9627"/>
    <n v="18138"/>
    <n v="21150"/>
    <n v="21150"/>
    <n v="21150"/>
    <n v="16082"/>
    <n v="18889"/>
    <n v="21442.666666666664"/>
    <n v="20160"/>
    <n v="-1282.6666666666642"/>
    <n v="0"/>
    <n v="25639"/>
  </r>
  <r>
    <x v="3"/>
    <n v="490"/>
    <n v="6110"/>
    <x v="4"/>
    <x v="3"/>
    <x v="38"/>
    <s v="Materials &amp; Services"/>
    <x v="31"/>
    <x v="527"/>
    <s v="Business-type Activities"/>
    <s v="Sewer"/>
    <s v="Expenses"/>
    <x v="100"/>
    <n v="3900"/>
    <n v="3900"/>
    <n v="5235"/>
    <n v="4419"/>
    <n v="4419"/>
    <n v="4419"/>
    <n v="5436"/>
    <n v="5436"/>
    <n v="7248"/>
    <n v="5802"/>
    <n v="-1446"/>
    <n v="5436"/>
    <n v="6000"/>
  </r>
  <r>
    <x v="3"/>
    <n v="490"/>
    <n v="6112"/>
    <x v="4"/>
    <x v="3"/>
    <x v="38"/>
    <s v="Materials &amp; Services"/>
    <x v="31"/>
    <x v="528"/>
    <s v="Business-type Activities"/>
    <s v="Sewer"/>
    <s v="Expenses"/>
    <x v="101"/>
    <n v="0"/>
    <n v="0"/>
    <n v="0"/>
    <n v="500"/>
    <n v="500"/>
    <n v="500"/>
    <n v="0"/>
    <n v="0"/>
    <n v="0"/>
    <n v="0"/>
    <n v="0"/>
    <n v="500"/>
    <n v="500"/>
  </r>
  <r>
    <x v="3"/>
    <n v="490"/>
    <n v="6114"/>
    <x v="4"/>
    <x v="3"/>
    <x v="38"/>
    <s v="Materials &amp; Services"/>
    <x v="31"/>
    <x v="529"/>
    <s v="Business-type Activities"/>
    <s v="Sewer"/>
    <s v="Expenses"/>
    <x v="102"/>
    <n v="2256"/>
    <n v="3543"/>
    <n v="4397"/>
    <n v="5212"/>
    <n v="5212"/>
    <n v="5212"/>
    <n v="2842"/>
    <n v="3467"/>
    <n v="3789.333333333333"/>
    <n v="3701"/>
    <n v="-88.33333333333303"/>
    <n v="5212"/>
    <n v="5000"/>
  </r>
  <r>
    <x v="3"/>
    <n v="490"/>
    <n v="6116"/>
    <x v="4"/>
    <x v="3"/>
    <x v="38"/>
    <s v="Materials &amp; Services"/>
    <x v="31"/>
    <x v="530"/>
    <s v="Business-type Activities"/>
    <s v="Sewer"/>
    <s v="Expenses"/>
    <x v="139"/>
    <n v="0"/>
    <n v="2950"/>
    <n v="4193"/>
    <n v="40000"/>
    <n v="40000"/>
    <n v="40000"/>
    <n v="0"/>
    <n v="0"/>
    <n v="0"/>
    <n v="0"/>
    <n v="0"/>
    <n v="40000"/>
    <n v="2500"/>
  </r>
  <r>
    <x v="3"/>
    <n v="490"/>
    <n v="6122"/>
    <x v="4"/>
    <x v="3"/>
    <x v="38"/>
    <s v="Materials &amp; Services"/>
    <x v="31"/>
    <x v="531"/>
    <s v="Business-type Activities"/>
    <s v="Sewer"/>
    <s v="Expenses"/>
    <x v="103"/>
    <n v="1838"/>
    <n v="2324"/>
    <n v="4070"/>
    <n v="6304"/>
    <n v="6304"/>
    <n v="6304"/>
    <n v="3626"/>
    <n v="4341"/>
    <n v="4834.6666666666661"/>
    <n v="4633"/>
    <n v="-201.66666666666606"/>
    <n v="6304"/>
    <n v="5500"/>
  </r>
  <r>
    <x v="3"/>
    <n v="490"/>
    <n v="6128"/>
    <x v="4"/>
    <x v="3"/>
    <x v="38"/>
    <s v="Materials &amp; Services"/>
    <x v="31"/>
    <x v="532"/>
    <s v="Business-type Activities"/>
    <s v="Sewer"/>
    <s v="Expenses"/>
    <x v="105"/>
    <n v="3565"/>
    <n v="7716"/>
    <n v="4453"/>
    <n v="3500"/>
    <n v="3500"/>
    <n v="3500"/>
    <n v="3439"/>
    <n v="4196"/>
    <n v="4585.333333333333"/>
    <n v="4479"/>
    <n v="-106.33333333333303"/>
    <n v="3600"/>
    <n v="8600"/>
  </r>
  <r>
    <x v="3"/>
    <n v="490"/>
    <n v="6130"/>
    <x v="4"/>
    <x v="3"/>
    <x v="38"/>
    <s v="Materials &amp; Services"/>
    <x v="31"/>
    <x v="533"/>
    <s v="Business-type Activities"/>
    <s v="Sewer"/>
    <s v="Expenses"/>
    <x v="194"/>
    <n v="0"/>
    <n v="0"/>
    <n v="0"/>
    <n v="0"/>
    <n v="0"/>
    <n v="0"/>
    <n v="0"/>
    <n v="0"/>
    <n v="0"/>
    <n v="0"/>
    <n v="0"/>
    <n v="0"/>
    <n v="0"/>
  </r>
  <r>
    <x v="3"/>
    <n v="490"/>
    <n v="6190"/>
    <x v="4"/>
    <x v="3"/>
    <x v="38"/>
    <s v="Materials &amp; Services"/>
    <x v="31"/>
    <x v="534"/>
    <s v="Business-type Activities"/>
    <s v="Sewer"/>
    <s v="Expenses"/>
    <x v="107"/>
    <n v="0"/>
    <n v="0"/>
    <n v="0"/>
    <n v="0"/>
    <n v="0"/>
    <n v="0"/>
    <n v="0"/>
    <n v="0"/>
    <n v="0"/>
    <n v="0"/>
    <n v="0"/>
    <n v="0"/>
    <n v="0"/>
  </r>
  <r>
    <x v="3"/>
    <n v="490"/>
    <n v="6210"/>
    <x v="4"/>
    <x v="3"/>
    <x v="38"/>
    <s v="Materials &amp; Services"/>
    <x v="32"/>
    <x v="535"/>
    <s v="Business-type Activities"/>
    <s v="Sewer"/>
    <s v="Expenses"/>
    <x v="108"/>
    <n v="5731"/>
    <n v="5643"/>
    <n v="5968"/>
    <n v="6427"/>
    <n v="6427"/>
    <n v="6427"/>
    <n v="8299"/>
    <n v="8299"/>
    <n v="11065.333333333332"/>
    <n v="8858"/>
    <n v="-2207.3333333333321"/>
    <n v="8299"/>
    <n v="9000"/>
  </r>
  <r>
    <x v="3"/>
    <n v="490"/>
    <n v="6220"/>
    <x v="4"/>
    <x v="3"/>
    <x v="38"/>
    <s v="Materials &amp; Services"/>
    <x v="32"/>
    <x v="536"/>
    <s v="Business-type Activities"/>
    <s v="Sewer"/>
    <s v="Expenses"/>
    <x v="109"/>
    <n v="1250"/>
    <n v="430"/>
    <n v="230"/>
    <n v="600"/>
    <n v="600"/>
    <n v="600"/>
    <n v="292"/>
    <n v="452"/>
    <n v="389.33333333333331"/>
    <n v="483"/>
    <n v="93.666666666666686"/>
    <n v="500"/>
    <n v="1200"/>
  </r>
  <r>
    <x v="3"/>
    <n v="490"/>
    <n v="6226"/>
    <x v="4"/>
    <x v="3"/>
    <x v="38"/>
    <s v="Materials &amp; Services"/>
    <x v="32"/>
    <x v="537"/>
    <s v="Business-type Activities"/>
    <s v="Sewer"/>
    <s v="Expenses"/>
    <x v="111"/>
    <n v="1163"/>
    <n v="1543"/>
    <n v="1402"/>
    <n v="2100"/>
    <n v="2100"/>
    <n v="2100"/>
    <n v="760"/>
    <n v="950"/>
    <n v="1013.3333333333333"/>
    <n v="1014"/>
    <n v="0.66666666666674246"/>
    <n v="1500"/>
    <n v="1100"/>
  </r>
  <r>
    <x v="3"/>
    <n v="490"/>
    <n v="6230"/>
    <x v="4"/>
    <x v="3"/>
    <x v="38"/>
    <s v="Materials &amp; Services"/>
    <x v="32"/>
    <x v="538"/>
    <s v="Business-type Activities"/>
    <s v="Sewer"/>
    <s v="Expenses"/>
    <x v="113"/>
    <n v="164"/>
    <n v="336"/>
    <n v="264"/>
    <n v="500"/>
    <n v="500"/>
    <n v="500"/>
    <n v="303"/>
    <n v="404"/>
    <n v="404"/>
    <n v="432"/>
    <n v="28"/>
    <n v="500"/>
    <n v="500"/>
  </r>
  <r>
    <x v="3"/>
    <n v="490"/>
    <n v="6234"/>
    <x v="4"/>
    <x v="3"/>
    <x v="38"/>
    <s v="Materials &amp; Services"/>
    <x v="32"/>
    <x v="539"/>
    <s v="Business-type Activities"/>
    <s v="Sewer"/>
    <s v="Expenses"/>
    <x v="114"/>
    <n v="1201"/>
    <n v="1270"/>
    <n v="2766"/>
    <n v="2500"/>
    <n v="2500"/>
    <n v="2500"/>
    <n v="2882"/>
    <n v="3606"/>
    <n v="3842.6666666666665"/>
    <n v="3849"/>
    <n v="6.3333333333334849"/>
    <n v="2500"/>
    <n v="2500"/>
  </r>
  <r>
    <x v="3"/>
    <n v="490"/>
    <n v="6238"/>
    <x v="4"/>
    <x v="3"/>
    <x v="38"/>
    <s v="Materials &amp; Services"/>
    <x v="32"/>
    <x v="540"/>
    <s v="Business-type Activities"/>
    <s v="Sewer"/>
    <s v="Expenses"/>
    <x v="115"/>
    <n v="3856"/>
    <n v="4048"/>
    <n v="3385"/>
    <n v="3850"/>
    <n v="3850"/>
    <n v="3850"/>
    <n v="2069"/>
    <n v="2547"/>
    <n v="2758.6666666666665"/>
    <n v="2719"/>
    <n v="-39.666666666666515"/>
    <n v="3850"/>
    <n v="4000"/>
  </r>
  <r>
    <x v="3"/>
    <n v="490"/>
    <n v="6240"/>
    <x v="4"/>
    <x v="3"/>
    <x v="38"/>
    <s v="Materials &amp; Services"/>
    <x v="32"/>
    <x v="541"/>
    <s v="Business-type Activities"/>
    <s v="Sewer"/>
    <s v="Expenses"/>
    <x v="116"/>
    <n v="598"/>
    <n v="1489"/>
    <n v="1590"/>
    <n v="1500"/>
    <n v="1500"/>
    <n v="1500"/>
    <n v="100"/>
    <n v="100"/>
    <n v="133.33333333333331"/>
    <n v="107"/>
    <n v="-26.333333333333314"/>
    <n v="1500"/>
    <n v="1500"/>
  </r>
  <r>
    <x v="3"/>
    <n v="490"/>
    <n v="6290"/>
    <x v="4"/>
    <x v="3"/>
    <x v="38"/>
    <s v="Materials &amp; Services"/>
    <x v="32"/>
    <x v="542"/>
    <s v="Business-type Activities"/>
    <s v="Sewer"/>
    <s v="Expenses"/>
    <x v="117"/>
    <n v="316"/>
    <n v="685"/>
    <n v="0"/>
    <n v="500"/>
    <n v="500"/>
    <n v="500"/>
    <n v="122"/>
    <n v="146"/>
    <n v="162.66666666666666"/>
    <n v="156"/>
    <n v="-6.6666666666666572"/>
    <n v="500"/>
    <n v="500"/>
  </r>
  <r>
    <x v="3"/>
    <n v="490"/>
    <n v="6320"/>
    <x v="4"/>
    <x v="3"/>
    <x v="38"/>
    <s v="Materials &amp; Services"/>
    <x v="33"/>
    <x v="543"/>
    <s v="Business-type Activities"/>
    <s v="Sewer"/>
    <s v="Expenses"/>
    <x v="118"/>
    <n v="115"/>
    <n v="591"/>
    <n v="1641"/>
    <n v="1750"/>
    <n v="1750"/>
    <n v="1750"/>
    <n v="3271"/>
    <n v="3271"/>
    <n v="4361.333333333333"/>
    <n v="3491"/>
    <n v="-870.33333333333303"/>
    <n v="3271"/>
    <n v="3000"/>
  </r>
  <r>
    <x v="3"/>
    <n v="490"/>
    <n v="6324"/>
    <x v="4"/>
    <x v="3"/>
    <x v="38"/>
    <s v="Materials &amp; Services"/>
    <x v="33"/>
    <x v="544"/>
    <s v="Business-type Activities"/>
    <s v="Sewer"/>
    <s v="Expenses"/>
    <x v="119"/>
    <n v="3556"/>
    <n v="9724"/>
    <n v="3135"/>
    <n v="5000"/>
    <n v="5000"/>
    <n v="5000"/>
    <n v="1999"/>
    <n v="1999"/>
    <n v="2665.333333333333"/>
    <n v="2134"/>
    <n v="-531.33333333333303"/>
    <n v="5000"/>
    <n v="5000"/>
  </r>
  <r>
    <x v="3"/>
    <n v="490"/>
    <n v="6330"/>
    <x v="4"/>
    <x v="3"/>
    <x v="38"/>
    <s v="Materials &amp; Services"/>
    <x v="33"/>
    <x v="545"/>
    <s v="Business-type Activities"/>
    <s v="Sewer"/>
    <s v="Expenses"/>
    <x v="134"/>
    <n v="193"/>
    <n v="4254"/>
    <n v="16507"/>
    <n v="15000"/>
    <n v="15000"/>
    <n v="15000"/>
    <n v="8263"/>
    <n v="12199"/>
    <n v="11017.333333333332"/>
    <n v="13020"/>
    <n v="2002.6666666666679"/>
    <n v="15000"/>
    <n v="15000"/>
  </r>
  <r>
    <x v="3"/>
    <n v="490"/>
    <n v="6334"/>
    <x v="4"/>
    <x v="3"/>
    <x v="38"/>
    <s v="Materials &amp; Services"/>
    <x v="33"/>
    <x v="546"/>
    <s v="Business-type Activities"/>
    <s v="Sewer"/>
    <s v="Expenses"/>
    <x v="120"/>
    <n v="2478"/>
    <n v="1000"/>
    <n v="1612"/>
    <n v="1200"/>
    <n v="1200"/>
    <n v="1200"/>
    <n v="1229"/>
    <n v="1229"/>
    <n v="1638.6666666666665"/>
    <n v="1312"/>
    <n v="-326.66666666666652"/>
    <n v="7500"/>
    <n v="7500"/>
  </r>
  <r>
    <x v="3"/>
    <n v="490"/>
    <n v="6420"/>
    <x v="4"/>
    <x v="3"/>
    <x v="38"/>
    <s v="Materials &amp; Services"/>
    <x v="34"/>
    <x v="547"/>
    <s v="Business-type Activities"/>
    <s v="Sewer"/>
    <s v="Expenses"/>
    <x v="121"/>
    <n v="7053"/>
    <n v="12656"/>
    <n v="22865"/>
    <n v="21250"/>
    <n v="21250"/>
    <n v="21250"/>
    <n v="18742"/>
    <n v="20226"/>
    <n v="24989.333333333332"/>
    <n v="21587"/>
    <n v="-3402.3333333333321"/>
    <n v="21500"/>
    <n v="21500"/>
  </r>
  <r>
    <x v="3"/>
    <n v="490"/>
    <n v="6425"/>
    <x v="4"/>
    <x v="3"/>
    <x v="38"/>
    <s v="Materials &amp; Services"/>
    <x v="34"/>
    <x v="548"/>
    <s v="Business-type Activities"/>
    <s v="Sewer"/>
    <s v="Expenses"/>
    <x v="122"/>
    <n v="6111"/>
    <n v="6304"/>
    <n v="6629"/>
    <n v="6750"/>
    <n v="6750"/>
    <n v="6750"/>
    <n v="5571"/>
    <n v="6130"/>
    <n v="7428"/>
    <n v="6543"/>
    <n v="-885"/>
    <n v="6200"/>
    <n v="6200"/>
  </r>
  <r>
    <x v="3"/>
    <n v="490"/>
    <n v="6430"/>
    <x v="4"/>
    <x v="3"/>
    <x v="38"/>
    <s v="Materials &amp; Services"/>
    <x v="34"/>
    <x v="549"/>
    <s v="Business-type Activities"/>
    <s v="Sewer"/>
    <s v="Expenses"/>
    <x v="123"/>
    <n v="23720"/>
    <n v="19710"/>
    <n v="18991"/>
    <n v="19889"/>
    <n v="19889"/>
    <n v="19889"/>
    <n v="23102"/>
    <n v="27314"/>
    <n v="30802.666666666664"/>
    <n v="29151"/>
    <n v="-1651.6666666666642"/>
    <n v="24000"/>
    <n v="24000"/>
  </r>
  <r>
    <x v="3"/>
    <n v="490"/>
    <n v="6435"/>
    <x v="4"/>
    <x v="3"/>
    <x v="38"/>
    <s v="Materials &amp; Services"/>
    <x v="34"/>
    <x v="550"/>
    <s v="Business-type Activities"/>
    <s v="Sewer"/>
    <s v="Expenses"/>
    <x v="124"/>
    <n v="0"/>
    <n v="0"/>
    <n v="711"/>
    <n v="857"/>
    <n v="857"/>
    <n v="857"/>
    <n v="1233"/>
    <n v="1478"/>
    <n v="1644"/>
    <n v="1578"/>
    <n v="-66"/>
    <n v="1440"/>
    <n v="1440"/>
  </r>
  <r>
    <x v="3"/>
    <n v="490"/>
    <n v="6440"/>
    <x v="4"/>
    <x v="3"/>
    <x v="38"/>
    <s v="Materials &amp; Services"/>
    <x v="34"/>
    <x v="551"/>
    <s v="Business-type Activities"/>
    <s v="Sewer"/>
    <s v="Expenses"/>
    <x v="125"/>
    <n v="1610"/>
    <n v="1456"/>
    <n v="1731"/>
    <n v="1825"/>
    <n v="1825"/>
    <n v="1825"/>
    <n v="2073"/>
    <n v="2579"/>
    <n v="2764"/>
    <n v="2753"/>
    <n v="-11"/>
    <n v="2200"/>
    <n v="2200"/>
  </r>
  <r>
    <x v="3"/>
    <n v="490"/>
    <n v="6445"/>
    <x v="4"/>
    <x v="3"/>
    <x v="38"/>
    <s v="Materials &amp; Services"/>
    <x v="34"/>
    <x v="552"/>
    <s v="Business-type Activities"/>
    <s v="Sewer"/>
    <s v="Expenses"/>
    <x v="126"/>
    <n v="299"/>
    <n v="226"/>
    <n v="325"/>
    <n v="379"/>
    <n v="379"/>
    <n v="379"/>
    <n v="374"/>
    <n v="457"/>
    <n v="498.66666666666663"/>
    <n v="488"/>
    <n v="-10.666666666666629"/>
    <n v="9450"/>
    <n v="9450"/>
  </r>
  <r>
    <x v="3"/>
    <n v="490"/>
    <n v="6520"/>
    <x v="4"/>
    <x v="3"/>
    <x v="38"/>
    <s v="Materials &amp; Services"/>
    <x v="35"/>
    <x v="553"/>
    <s v="Business-type Activities"/>
    <s v="Sewer"/>
    <s v="Expenses"/>
    <x v="195"/>
    <n v="2635"/>
    <n v="2812"/>
    <n v="2894"/>
    <n v="3193"/>
    <n v="3193"/>
    <n v="3193"/>
    <n v="3156"/>
    <n v="3256"/>
    <n v="4208"/>
    <n v="3475"/>
    <n v="-733"/>
    <n v="2000"/>
    <n v="3000"/>
  </r>
  <r>
    <x v="3"/>
    <n v="490"/>
    <n v="6710"/>
    <x v="4"/>
    <x v="3"/>
    <x v="38"/>
    <s v="Materials &amp; Services"/>
    <x v="36"/>
    <x v="554"/>
    <s v="Business-type Activities"/>
    <s v="Sewer"/>
    <s v="Expenses"/>
    <x v="136"/>
    <n v="902"/>
    <n v="2460"/>
    <n v="1380"/>
    <n v="1450"/>
    <n v="1450"/>
    <n v="1450"/>
    <n v="194"/>
    <n v="233"/>
    <n v="258.66666666666663"/>
    <n v="249"/>
    <n v="-9.6666666666666288"/>
    <n v="1450"/>
    <n v="1450"/>
  </r>
  <r>
    <x v="3"/>
    <n v="490"/>
    <n v="6712"/>
    <x v="4"/>
    <x v="3"/>
    <x v="38"/>
    <s v="Materials &amp; Services"/>
    <x v="36"/>
    <x v="555"/>
    <s v="Business-type Activities"/>
    <s v="Sewer"/>
    <s v="Expenses"/>
    <x v="196"/>
    <n v="0"/>
    <n v="216"/>
    <n v="0"/>
    <n v="0"/>
    <n v="0"/>
    <n v="0"/>
    <n v="13"/>
    <n v="320"/>
    <n v="17.333333333333332"/>
    <n v="342"/>
    <n v="324.66666666666669"/>
    <n v="1500"/>
    <n v="1500"/>
  </r>
  <r>
    <x v="3"/>
    <n v="490"/>
    <n v="6750"/>
    <x v="4"/>
    <x v="3"/>
    <x v="38"/>
    <s v="Materials &amp; Services"/>
    <x v="36"/>
    <x v="556"/>
    <s v="Business-type Activities"/>
    <s v="Sewer"/>
    <s v="Expenses"/>
    <x v="197"/>
    <n v="11090"/>
    <n v="14122"/>
    <n v="11540"/>
    <n v="15250"/>
    <n v="15250"/>
    <n v="15250"/>
    <n v="9934"/>
    <n v="11344"/>
    <n v="13245.333333333332"/>
    <n v="12107"/>
    <n v="-1138.3333333333321"/>
    <n v="15500"/>
    <n v="15500"/>
  </r>
  <r>
    <x v="3"/>
    <n v="490"/>
    <n v="6755"/>
    <x v="4"/>
    <x v="3"/>
    <x v="38"/>
    <s v="Materials &amp; Services"/>
    <x v="36"/>
    <x v="557"/>
    <s v="Business-type Activities"/>
    <s v="Sewer"/>
    <s v="Expenses"/>
    <x v="198"/>
    <n v="10384"/>
    <n v="10532"/>
    <n v="11230"/>
    <n v="10575"/>
    <n v="10575"/>
    <n v="10575"/>
    <n v="8570"/>
    <n v="9931"/>
    <n v="11426.666666666666"/>
    <n v="10599"/>
    <n v="-827.66666666666606"/>
    <n v="11250"/>
    <n v="11250"/>
  </r>
  <r>
    <x v="3"/>
    <n v="490"/>
    <n v="6758"/>
    <x v="4"/>
    <x v="3"/>
    <x v="38"/>
    <s v="Materials &amp; Services"/>
    <x v="36"/>
    <x v="558"/>
    <s v="Business-type Activities"/>
    <s v="Sewer"/>
    <s v="Expenses"/>
    <x v="199"/>
    <n v="0"/>
    <n v="0"/>
    <n v="194"/>
    <n v="0"/>
    <n v="0"/>
    <n v="0"/>
    <n v="2900"/>
    <n v="2900"/>
    <n v="3866.6666666666665"/>
    <n v="3096"/>
    <n v="-770.66666666666652"/>
    <n v="3000"/>
    <n v="3000"/>
  </r>
  <r>
    <x v="3"/>
    <n v="490"/>
    <n v="6760"/>
    <x v="4"/>
    <x v="3"/>
    <x v="38"/>
    <s v="Materials &amp; Services"/>
    <x v="36"/>
    <x v="559"/>
    <s v="Business-type Activities"/>
    <s v="Sewer"/>
    <s v="Expenses"/>
    <x v="200"/>
    <n v="0"/>
    <n v="0"/>
    <n v="0"/>
    <n v="19344"/>
    <n v="19344"/>
    <n v="19344"/>
    <n v="0"/>
    <n v="0"/>
    <n v="0"/>
    <n v="0"/>
    <n v="0"/>
    <n v="19344"/>
    <n v="19344"/>
  </r>
  <r>
    <x v="3"/>
    <n v="490"/>
    <n v="6792"/>
    <x v="4"/>
    <x v="3"/>
    <x v="38"/>
    <s v="Materials &amp; Services"/>
    <x v="36"/>
    <x v="560"/>
    <s v="Business-type Activities"/>
    <s v="Sewer"/>
    <s v="Expenses"/>
    <x v="130"/>
    <n v="0"/>
    <n v="0"/>
    <n v="0"/>
    <n v="0"/>
    <n v="0"/>
    <n v="0"/>
    <n v="0"/>
    <n v="0"/>
    <n v="0"/>
    <n v="0"/>
    <n v="0"/>
    <n v="0"/>
    <n v="0"/>
  </r>
  <r>
    <x v="3"/>
    <n v="700"/>
    <n v="8225"/>
    <x v="4"/>
    <x v="3"/>
    <x v="39"/>
    <s v="Capital Outlay"/>
    <x v="37"/>
    <x v="561"/>
    <s v="Business-type Activities"/>
    <s v="Sewer"/>
    <s v="None"/>
    <x v="9"/>
    <n v="0"/>
    <n v="0"/>
    <n v="7245"/>
    <n v="0"/>
    <n v="0"/>
    <n v="0"/>
    <n v="0"/>
    <n v="0"/>
    <n v="0"/>
    <n v="0"/>
    <n v="0"/>
    <n v="0"/>
    <n v="0"/>
  </r>
  <r>
    <x v="3"/>
    <n v="700"/>
    <n v="8320"/>
    <x v="4"/>
    <x v="3"/>
    <x v="39"/>
    <s v="Capital Outlay"/>
    <x v="38"/>
    <x v="562"/>
    <s v="Business-type Activities"/>
    <s v="Sewer"/>
    <s v="None"/>
    <x v="131"/>
    <n v="150"/>
    <n v="6825"/>
    <n v="5925"/>
    <n v="0"/>
    <n v="0"/>
    <n v="0"/>
    <n v="0"/>
    <n v="0"/>
    <n v="0"/>
    <n v="0"/>
    <n v="0"/>
    <n v="0"/>
    <n v="0"/>
  </r>
  <r>
    <x v="3"/>
    <n v="700"/>
    <n v="8335"/>
    <x v="4"/>
    <x v="3"/>
    <x v="39"/>
    <s v="Capital Outlay"/>
    <x v="39"/>
    <x v="563"/>
    <s v="Business-type Activities"/>
    <s v="Sewer"/>
    <s v="None"/>
    <x v="10"/>
    <n v="0"/>
    <n v="0"/>
    <n v="29575"/>
    <n v="0"/>
    <n v="0"/>
    <n v="0"/>
    <n v="383"/>
    <n v="383"/>
    <n v="510.66666666666663"/>
    <n v="409"/>
    <n v="-101.66666666666663"/>
    <n v="0"/>
    <n v="6000"/>
  </r>
  <r>
    <x v="3"/>
    <n v="700"/>
    <n v="8425"/>
    <x v="4"/>
    <x v="3"/>
    <x v="39"/>
    <s v="Capital Outlay"/>
    <x v="40"/>
    <x v="564"/>
    <s v="Business-type Activities"/>
    <s v="Sewer"/>
    <s v="None"/>
    <x v="11"/>
    <n v="0"/>
    <n v="7733"/>
    <n v="0"/>
    <n v="0"/>
    <n v="0"/>
    <n v="0"/>
    <n v="0"/>
    <n v="0"/>
    <n v="0"/>
    <n v="0"/>
    <n v="0"/>
    <n v="0"/>
    <n v="0"/>
  </r>
  <r>
    <x v="3"/>
    <n v="700"/>
    <n v="8550"/>
    <x v="4"/>
    <x v="3"/>
    <x v="39"/>
    <s v="Capital Outlay"/>
    <x v="42"/>
    <x v="565"/>
    <s v="Business-type Activities"/>
    <s v="Sewer"/>
    <s v="None"/>
    <x v="216"/>
    <n v="0"/>
    <n v="0"/>
    <n v="0"/>
    <n v="0"/>
    <n v="0"/>
    <n v="0"/>
    <n v="0"/>
    <n v="0"/>
    <n v="0"/>
    <n v="0"/>
    <n v="0"/>
    <n v="0"/>
    <n v="0"/>
  </r>
  <r>
    <x v="3"/>
    <n v="700"/>
    <n v="8890"/>
    <x v="4"/>
    <x v="3"/>
    <x v="39"/>
    <s v="Capital Outlay"/>
    <x v="49"/>
    <x v="566"/>
    <s v="Business-type Activities"/>
    <s v="Sewer"/>
    <s v="None"/>
    <x v="217"/>
    <n v="0"/>
    <n v="0"/>
    <n v="0"/>
    <n v="0"/>
    <n v="0"/>
    <n v="0"/>
    <n v="0"/>
    <n v="0"/>
    <n v="0"/>
    <n v="0"/>
    <n v="0"/>
    <n v="0"/>
    <n v="0"/>
  </r>
  <r>
    <x v="3"/>
    <n v="800"/>
    <n v="7110"/>
    <x v="4"/>
    <x v="3"/>
    <x v="36"/>
    <s v="Debt Service"/>
    <x v="43"/>
    <x v="567"/>
    <s v="Business-type Activities"/>
    <s v="Sewer"/>
    <s v="None"/>
    <x v="155"/>
    <n v="18038"/>
    <n v="18171"/>
    <n v="18313"/>
    <n v="18466"/>
    <n v="18466"/>
    <n v="18466"/>
    <n v="18466"/>
    <n v="18466"/>
    <n v="24621.333333333332"/>
    <n v="19708"/>
    <n v="-4913.3333333333321"/>
    <s v="  "/>
    <n v="7500"/>
  </r>
  <r>
    <x v="3"/>
    <n v="800"/>
    <n v="7111"/>
    <x v="4"/>
    <x v="3"/>
    <x v="36"/>
    <s v="Debt Service"/>
    <x v="43"/>
    <x v="568"/>
    <s v="Business-type Activities"/>
    <s v="Sewer"/>
    <s v="None"/>
    <x v="156"/>
    <n v="0"/>
    <n v="0"/>
    <n v="0"/>
    <n v="0"/>
    <n v="0"/>
    <n v="0"/>
    <n v="0"/>
    <n v="0"/>
    <n v="0"/>
    <n v="0"/>
    <n v="0"/>
    <n v="0"/>
    <n v="0"/>
  </r>
  <r>
    <x v="3"/>
    <n v="800"/>
    <n v="7122"/>
    <x v="4"/>
    <x v="3"/>
    <x v="36"/>
    <s v="Debt Service"/>
    <x v="43"/>
    <x v="569"/>
    <s v="Business-type Activities"/>
    <s v="Sewer"/>
    <s v="None"/>
    <x v="204"/>
    <n v="3856"/>
    <n v="4056"/>
    <n v="4265"/>
    <n v="4486"/>
    <n v="4486"/>
    <n v="4486"/>
    <n v="4486"/>
    <n v="4486"/>
    <n v="5981.333333333333"/>
    <n v="4788"/>
    <n v="-1193.333333333333"/>
    <n v="4486"/>
    <n v="4962"/>
  </r>
  <r>
    <x v="3"/>
    <n v="800"/>
    <n v="7124"/>
    <x v="4"/>
    <x v="3"/>
    <x v="36"/>
    <s v="Debt Service"/>
    <x v="43"/>
    <x v="570"/>
    <s v="Business-type Activities"/>
    <s v="Sewer"/>
    <s v="None"/>
    <x v="205"/>
    <n v="6095"/>
    <n v="6262"/>
    <n v="6434"/>
    <n v="6612"/>
    <n v="6612"/>
    <n v="6612"/>
    <n v="0"/>
    <n v="6611"/>
    <n v="0"/>
    <n v="7056"/>
    <n v="7056"/>
    <n v="6612"/>
    <n v="6794"/>
  </r>
  <r>
    <x v="3"/>
    <n v="800"/>
    <n v="7126"/>
    <x v="4"/>
    <x v="3"/>
    <x v="36"/>
    <s v="Debt Service"/>
    <x v="43"/>
    <x v="571"/>
    <s v="Business-type Activities"/>
    <s v="Sewer"/>
    <s v="None"/>
    <x v="218"/>
    <n v="0"/>
    <n v="0"/>
    <n v="0"/>
    <n v="0"/>
    <n v="0"/>
    <n v="0"/>
    <n v="0"/>
    <n v="0"/>
    <n v="0"/>
    <n v="0"/>
    <n v="0"/>
    <n v="0"/>
    <n v="0"/>
  </r>
  <r>
    <x v="3"/>
    <n v="800"/>
    <n v="7510"/>
    <x v="4"/>
    <x v="3"/>
    <x v="36"/>
    <s v="Debt Service"/>
    <x v="44"/>
    <x v="572"/>
    <s v="Business-type Activities"/>
    <s v="Sewer"/>
    <s v="Expenses"/>
    <x v="159"/>
    <n v="11360"/>
    <n v="10571"/>
    <n v="9753"/>
    <n v="8911"/>
    <n v="8911"/>
    <n v="8911"/>
    <n v="8911"/>
    <n v="8911"/>
    <n v="11881.333333333332"/>
    <n v="9511"/>
    <n v="-2370.3333333333321"/>
    <n v="8911"/>
    <n v="4200"/>
  </r>
  <r>
    <x v="3"/>
    <n v="800"/>
    <n v="7511"/>
    <x v="4"/>
    <x v="3"/>
    <x v="36"/>
    <s v="Debt Service"/>
    <x v="44"/>
    <x v="573"/>
    <s v="Business-type Activities"/>
    <s v="Sewer"/>
    <s v="Expenses"/>
    <x v="160"/>
    <n v="0"/>
    <n v="0"/>
    <n v="0"/>
    <n v="0"/>
    <n v="0"/>
    <n v="0"/>
    <n v="0"/>
    <n v="0"/>
    <n v="0"/>
    <n v="0"/>
    <n v="0"/>
    <n v="0"/>
    <n v="0"/>
  </r>
  <r>
    <x v="3"/>
    <n v="800"/>
    <n v="7522"/>
    <x v="4"/>
    <x v="3"/>
    <x v="36"/>
    <s v="Debt Service"/>
    <x v="44"/>
    <x v="574"/>
    <s v="Business-type Activities"/>
    <s v="Sewer"/>
    <s v="Expenses"/>
    <x v="208"/>
    <n v="3566"/>
    <n v="3367"/>
    <n v="3157"/>
    <n v="2937"/>
    <n v="2937"/>
    <n v="2937"/>
    <n v="2937"/>
    <n v="2937"/>
    <n v="3916"/>
    <n v="3135"/>
    <n v="-781"/>
    <n v="2937"/>
    <n v="2461"/>
  </r>
  <r>
    <x v="3"/>
    <n v="800"/>
    <n v="7524"/>
    <x v="4"/>
    <x v="3"/>
    <x v="36"/>
    <s v="Debt Service"/>
    <x v="44"/>
    <x v="575"/>
    <s v="Business-type Activities"/>
    <s v="Sewer"/>
    <s v="Expenses"/>
    <x v="209"/>
    <n v="9649"/>
    <n v="9482"/>
    <n v="9310"/>
    <n v="9133"/>
    <n v="9133"/>
    <n v="9133"/>
    <n v="0"/>
    <n v="9133"/>
    <n v="0"/>
    <n v="9748"/>
    <n v="9748"/>
    <n v="9133"/>
    <n v="8951"/>
  </r>
  <r>
    <x v="3"/>
    <n v="800"/>
    <n v="7911"/>
    <x v="4"/>
    <x v="3"/>
    <x v="36"/>
    <s v="Debt Service"/>
    <x v="44"/>
    <x v="576"/>
    <s v="Business-type Activities"/>
    <s v="Sewer"/>
    <s v="Expenses"/>
    <x v="219"/>
    <n v="0"/>
    <n v="0"/>
    <n v="0"/>
    <n v="0"/>
    <n v="0"/>
    <n v="0"/>
    <n v="0"/>
    <n v="0"/>
    <n v="0"/>
    <n v="0"/>
    <n v="0"/>
    <n v="0"/>
    <n v="0"/>
  </r>
  <r>
    <x v="3"/>
    <n v="900"/>
    <n v="9117"/>
    <x v="4"/>
    <x v="3"/>
    <x v="37"/>
    <s v="Transfers Out"/>
    <x v="45"/>
    <x v="577"/>
    <s v="General Revenues"/>
    <s v="Transfers"/>
    <s v="General Business"/>
    <x v="163"/>
    <n v="0"/>
    <n v="0"/>
    <n v="0"/>
    <n v="0"/>
    <n v="0"/>
    <n v="0"/>
    <n v="0"/>
    <n v="0"/>
    <n v="0"/>
    <n v="0"/>
    <n v="0"/>
    <n v="0"/>
    <n v="0"/>
  </r>
  <r>
    <x v="3"/>
    <n v="900"/>
    <n v="9121"/>
    <x v="4"/>
    <x v="3"/>
    <x v="37"/>
    <s v="Transfers Out"/>
    <x v="45"/>
    <x v="578"/>
    <s v="General Revenues"/>
    <s v="Transfers"/>
    <s v="General Business"/>
    <x v="220"/>
    <n v="1575"/>
    <n v="1575"/>
    <n v="1575"/>
    <n v="5920"/>
    <n v="5920"/>
    <n v="5920"/>
    <n v="5920"/>
    <n v="5920"/>
    <n v="7893.333333333333"/>
    <n v="6319"/>
    <n v="-1574.333333333333"/>
    <n v="5920"/>
    <n v="0"/>
  </r>
  <r>
    <x v="3"/>
    <n v="900"/>
    <n v="9150"/>
    <x v="4"/>
    <x v="3"/>
    <x v="37"/>
    <s v="Transfers Out"/>
    <x v="45"/>
    <x v="579"/>
    <s v="General Revenues"/>
    <s v="Transfers"/>
    <s v="General Business"/>
    <x v="167"/>
    <n v="2000"/>
    <n v="2000"/>
    <n v="6000"/>
    <n v="0"/>
    <n v="0"/>
    <n v="0"/>
    <n v="0"/>
    <n v="0"/>
    <n v="0"/>
    <n v="0"/>
    <n v="0"/>
    <n v="0"/>
    <n v="0"/>
  </r>
  <r>
    <x v="3"/>
    <n v="900"/>
    <n v="9590"/>
    <x v="4"/>
    <x v="3"/>
    <x v="37"/>
    <s v="Contingencies"/>
    <x v="46"/>
    <x v="580"/>
    <s v="Business-type Activities"/>
    <s v="Sewer"/>
    <s v="None"/>
    <x v="168"/>
    <n v="0"/>
    <n v="0"/>
    <n v="0"/>
    <n v="89908"/>
    <n v="89908"/>
    <n v="89908"/>
    <n v="0"/>
    <n v="0"/>
    <n v="0"/>
    <n v="0"/>
    <n v="0"/>
    <n v="0"/>
    <n v="40342"/>
  </r>
  <r>
    <x v="3"/>
    <n v="900"/>
    <n v="9893"/>
    <x v="4"/>
    <x v="3"/>
    <x v="37"/>
    <s v="Reserves &amp; Ending Balances"/>
    <x v="47"/>
    <x v="581"/>
    <s v="Business-type Activities"/>
    <s v="Sewer"/>
    <s v="None"/>
    <x v="221"/>
    <n v="0"/>
    <n v="0"/>
    <n v="0"/>
    <n v="0"/>
    <n v="0"/>
    <n v="0"/>
    <n v="0"/>
    <n v="0"/>
    <n v="0"/>
    <n v="0"/>
    <n v="0"/>
    <n v="0"/>
    <n v="0"/>
  </r>
  <r>
    <x v="3"/>
    <n v="900"/>
    <n v="9899"/>
    <x v="4"/>
    <x v="3"/>
    <x v="37"/>
    <s v="Reserves &amp; Ending Balances"/>
    <x v="16"/>
    <x v="582"/>
    <s v="Governmental Activities"/>
    <s v="None"/>
    <s v="None"/>
    <x v="170"/>
    <n v="121619"/>
    <n v="176150"/>
    <n v="150205"/>
    <n v="0"/>
    <n v="0"/>
    <n v="0"/>
    <n v="0"/>
    <n v="0"/>
    <n v="214849"/>
    <n v="0"/>
    <n v="-214849"/>
    <n v="0"/>
    <n v="160365"/>
  </r>
  <r>
    <x v="4"/>
    <n v="1110"/>
    <m/>
    <x v="0"/>
    <x v="4"/>
    <x v="0"/>
    <s v="Current Assets"/>
    <x v="0"/>
    <x v="583"/>
    <s v="Governmental Activities"/>
    <s v="Highways &amp; Streets"/>
    <s v="None"/>
    <x v="0"/>
    <n v="120852"/>
    <n v="24256"/>
    <n v="34211"/>
    <n v="0"/>
    <n v="0"/>
    <n v="0"/>
    <n v="58603"/>
    <n v="63984"/>
    <n v="58603"/>
    <n v="0"/>
    <n v="-58603"/>
    <n v="58603"/>
    <n v="58603"/>
  </r>
  <r>
    <x v="4"/>
    <n v="1115"/>
    <m/>
    <x v="0"/>
    <x v="4"/>
    <x v="0"/>
    <s v="Current Assets"/>
    <x v="0"/>
    <x v="584"/>
    <s v="Governmental Activities"/>
    <s v="Highways &amp; Streets"/>
    <s v="None"/>
    <x v="1"/>
    <n v="5440"/>
    <n v="66583"/>
    <n v="33492"/>
    <n v="0"/>
    <n v="0"/>
    <n v="0"/>
    <n v="642"/>
    <n v="643"/>
    <n v="642"/>
    <n v="0"/>
    <n v="-642"/>
    <n v="642"/>
    <n v="642"/>
  </r>
  <r>
    <x v="4"/>
    <n v="1510"/>
    <m/>
    <x v="0"/>
    <x v="4"/>
    <x v="2"/>
    <s v="Current Assets"/>
    <x v="2"/>
    <x v="585"/>
    <s v="Governmental Activities"/>
    <s v="Highways &amp; Streets"/>
    <s v="None"/>
    <x v="5"/>
    <n v="0"/>
    <n v="0"/>
    <n v="0"/>
    <n v="0"/>
    <n v="0"/>
    <n v="0"/>
    <n v="0"/>
    <n v="0"/>
    <n v="0"/>
    <n v="0"/>
    <n v="0"/>
    <n v="0"/>
    <n v="0"/>
  </r>
  <r>
    <x v="4"/>
    <n v="1620"/>
    <m/>
    <x v="0"/>
    <x v="4"/>
    <x v="3"/>
    <s v="Other Assets"/>
    <x v="3"/>
    <x v="586"/>
    <s v="Governmental Activities"/>
    <s v="Highways &amp; Streets"/>
    <s v="None"/>
    <x v="7"/>
    <n v="0"/>
    <n v="0"/>
    <n v="0"/>
    <n v="0"/>
    <n v="0"/>
    <n v="0"/>
    <n v="0"/>
    <n v="0"/>
    <n v="0"/>
    <n v="0"/>
    <n v="0"/>
    <n v="0"/>
    <n v="0"/>
  </r>
  <r>
    <x v="4"/>
    <n v="1710"/>
    <m/>
    <x v="0"/>
    <x v="4"/>
    <x v="4"/>
    <s v="Other Assets"/>
    <x v="4"/>
    <x v="587"/>
    <s v="Governmental Activities"/>
    <s v="Highways &amp; Streets"/>
    <s v="None"/>
    <x v="8"/>
    <n v="0"/>
    <n v="0"/>
    <n v="0"/>
    <n v="0"/>
    <n v="0"/>
    <n v="0"/>
    <n v="0"/>
    <n v="0"/>
    <n v="0"/>
    <n v="0"/>
    <n v="0"/>
    <n v="0"/>
    <n v="0"/>
  </r>
  <r>
    <x v="4"/>
    <n v="1720"/>
    <m/>
    <x v="0"/>
    <x v="4"/>
    <x v="4"/>
    <s v="Other Assets"/>
    <x v="4"/>
    <x v="588"/>
    <s v="Governmental Activities"/>
    <s v="Highways &amp; Streets"/>
    <s v="None"/>
    <x v="9"/>
    <n v="0"/>
    <n v="0"/>
    <n v="528"/>
    <n v="0"/>
    <n v="0"/>
    <n v="0"/>
    <n v="528"/>
    <n v="528"/>
    <n v="528"/>
    <n v="0"/>
    <n v="-528"/>
    <n v="528"/>
    <n v="528"/>
  </r>
  <r>
    <x v="4"/>
    <n v="1730"/>
    <m/>
    <x v="0"/>
    <x v="4"/>
    <x v="4"/>
    <s v="Other Assets"/>
    <x v="4"/>
    <x v="589"/>
    <s v="Governmental Activities"/>
    <s v="Highways &amp; Streets"/>
    <s v="None"/>
    <x v="10"/>
    <n v="0"/>
    <n v="4526"/>
    <n v="6061"/>
    <n v="0"/>
    <n v="0"/>
    <n v="0"/>
    <n v="6061"/>
    <n v="6061"/>
    <n v="6061"/>
    <n v="0"/>
    <n v="-6061"/>
    <n v="6061"/>
    <n v="6061"/>
  </r>
  <r>
    <x v="4"/>
    <n v="1740"/>
    <m/>
    <x v="0"/>
    <x v="4"/>
    <x v="4"/>
    <s v="Other Assets"/>
    <x v="4"/>
    <x v="590"/>
    <s v="Governmental Activities"/>
    <s v="Highways &amp; Streets"/>
    <s v="None"/>
    <x v="11"/>
    <n v="0"/>
    <n v="11300"/>
    <n v="11300"/>
    <n v="0"/>
    <n v="0"/>
    <n v="0"/>
    <n v="11300"/>
    <n v="11300"/>
    <n v="11300"/>
    <n v="0"/>
    <n v="-11300"/>
    <n v="11300"/>
    <n v="11300"/>
  </r>
  <r>
    <x v="4"/>
    <n v="1750"/>
    <m/>
    <x v="0"/>
    <x v="4"/>
    <x v="4"/>
    <s v="Other Assets"/>
    <x v="4"/>
    <x v="591"/>
    <s v="Governmental Activities"/>
    <s v="Highways &amp; Streets"/>
    <s v="None"/>
    <x v="12"/>
    <n v="0"/>
    <n v="1248212"/>
    <n v="1248212"/>
    <n v="0"/>
    <n v="0"/>
    <n v="0"/>
    <n v="1248212"/>
    <n v="1248212"/>
    <n v="1248212"/>
    <n v="0"/>
    <n v="-1248212"/>
    <n v="1248212"/>
    <n v="1248212"/>
  </r>
  <r>
    <x v="4"/>
    <n v="1795"/>
    <m/>
    <x v="0"/>
    <x v="4"/>
    <x v="4"/>
    <s v="Other Assets"/>
    <x v="4"/>
    <x v="592"/>
    <s v="Governmental Activities"/>
    <s v="Highways &amp; Streets"/>
    <s v="None"/>
    <x v="13"/>
    <n v="0"/>
    <n v="0"/>
    <n v="42165"/>
    <n v="0"/>
    <n v="0"/>
    <n v="0"/>
    <n v="42165"/>
    <n v="42165"/>
    <n v="42165"/>
    <n v="0"/>
    <n v="-42165"/>
    <n v="42165"/>
    <n v="42165"/>
  </r>
  <r>
    <x v="4"/>
    <n v="1820"/>
    <m/>
    <x v="0"/>
    <x v="4"/>
    <x v="5"/>
    <s v="Other Assets"/>
    <x v="5"/>
    <x v="593"/>
    <s v="Governmental Activities"/>
    <s v="Highways &amp; Streets"/>
    <s v="None"/>
    <x v="14"/>
    <n v="0"/>
    <n v="0"/>
    <n v="18"/>
    <n v="0"/>
    <n v="0"/>
    <n v="0"/>
    <n v="18"/>
    <n v="18"/>
    <n v="18"/>
    <n v="0"/>
    <n v="-18"/>
    <n v="18"/>
    <n v="18"/>
  </r>
  <r>
    <x v="4"/>
    <n v="1830"/>
    <m/>
    <x v="0"/>
    <x v="4"/>
    <x v="5"/>
    <s v="Other Assets"/>
    <x v="5"/>
    <x v="594"/>
    <s v="Governmental Activities"/>
    <s v="Highways &amp; Streets"/>
    <s v="None"/>
    <x v="15"/>
    <n v="0"/>
    <n v="226"/>
    <n v="756"/>
    <n v="0"/>
    <n v="0"/>
    <n v="0"/>
    <n v="756"/>
    <n v="756"/>
    <n v="756"/>
    <n v="0"/>
    <n v="-756"/>
    <n v="756"/>
    <n v="756"/>
  </r>
  <r>
    <x v="4"/>
    <n v="1840"/>
    <m/>
    <x v="0"/>
    <x v="4"/>
    <x v="5"/>
    <s v="Other Assets"/>
    <x v="5"/>
    <x v="595"/>
    <s v="Governmental Activities"/>
    <s v="Highways &amp; Streets"/>
    <s v="None"/>
    <x v="16"/>
    <n v="0"/>
    <n v="565"/>
    <n v="1695"/>
    <n v="0"/>
    <n v="0"/>
    <n v="0"/>
    <n v="1695"/>
    <n v="1695"/>
    <n v="1695"/>
    <n v="0"/>
    <n v="-1695"/>
    <n v="1695"/>
    <n v="1695"/>
  </r>
  <r>
    <x v="4"/>
    <n v="1850"/>
    <m/>
    <x v="0"/>
    <x v="4"/>
    <x v="5"/>
    <s v="Other Assets"/>
    <x v="5"/>
    <x v="596"/>
    <s v="Governmental Activities"/>
    <s v="Highways &amp; Streets"/>
    <s v="None"/>
    <x v="17"/>
    <n v="0"/>
    <n v="345521"/>
    <n v="376726"/>
    <n v="0"/>
    <n v="0"/>
    <n v="0"/>
    <n v="376726"/>
    <n v="376726"/>
    <n v="376726"/>
    <n v="0"/>
    <n v="-376726"/>
    <n v="376726"/>
    <n v="376726"/>
  </r>
  <r>
    <x v="4"/>
    <n v="2125"/>
    <m/>
    <x v="1"/>
    <x v="4"/>
    <x v="6"/>
    <s v="Current Liabilities"/>
    <x v="6"/>
    <x v="597"/>
    <s v="Governmental Activities"/>
    <s v="Highways &amp; Streets"/>
    <s v="None"/>
    <x v="19"/>
    <n v="0"/>
    <n v="0"/>
    <n v="0"/>
    <n v="0"/>
    <n v="0"/>
    <n v="0"/>
    <n v="0"/>
    <n v="0"/>
    <n v="0"/>
    <n v="0"/>
    <n v="0"/>
    <n v="0"/>
    <n v="0"/>
  </r>
  <r>
    <x v="4"/>
    <n v="2205"/>
    <m/>
    <x v="1"/>
    <x v="4"/>
    <x v="7"/>
    <s v="Current Liabilities"/>
    <x v="7"/>
    <x v="598"/>
    <s v="Governmental Activities"/>
    <s v="Highways &amp; Streets"/>
    <s v="None"/>
    <x v="20"/>
    <n v="0"/>
    <n v="0"/>
    <n v="0"/>
    <n v="0"/>
    <n v="0"/>
    <n v="0"/>
    <n v="361"/>
    <n v="369"/>
    <n v="361"/>
    <n v="0"/>
    <n v="-361"/>
    <n v="385"/>
    <n v="385"/>
  </r>
  <r>
    <x v="4"/>
    <n v="2210"/>
    <m/>
    <x v="1"/>
    <x v="4"/>
    <x v="7"/>
    <s v="Current Liabilities"/>
    <x v="7"/>
    <x v="599"/>
    <s v="Governmental Activities"/>
    <s v="Highways &amp; Streets"/>
    <s v="None"/>
    <x v="21"/>
    <n v="0"/>
    <n v="0"/>
    <n v="0"/>
    <n v="0"/>
    <n v="0"/>
    <n v="0"/>
    <n v="167"/>
    <n v="171"/>
    <n v="167"/>
    <n v="0"/>
    <n v="-167"/>
    <n v="179"/>
    <n v="179"/>
  </r>
  <r>
    <x v="4"/>
    <n v="2245"/>
    <m/>
    <x v="1"/>
    <x v="4"/>
    <x v="7"/>
    <s v="Current Liabilities"/>
    <x v="7"/>
    <x v="600"/>
    <s v="Governmental Activities"/>
    <s v="Highways &amp; Streets"/>
    <s v="None"/>
    <x v="22"/>
    <n v="0"/>
    <n v="0"/>
    <n v="0"/>
    <n v="0"/>
    <n v="0"/>
    <n v="0"/>
    <n v="201"/>
    <n v="201"/>
    <n v="201"/>
    <n v="0"/>
    <n v="-201"/>
    <n v="201"/>
    <n v="201"/>
  </r>
  <r>
    <x v="4"/>
    <n v="2250"/>
    <m/>
    <x v="1"/>
    <x v="4"/>
    <x v="7"/>
    <s v="Current Liabilities"/>
    <x v="7"/>
    <x v="601"/>
    <s v="Governmental Activities"/>
    <s v="Highways &amp; Streets"/>
    <s v="None"/>
    <x v="23"/>
    <n v="0"/>
    <n v="0"/>
    <n v="0"/>
    <n v="0"/>
    <n v="0"/>
    <n v="0"/>
    <n v="81"/>
    <n v="83"/>
    <n v="81"/>
    <n v="0"/>
    <n v="-81"/>
    <n v="89"/>
    <n v="89"/>
  </r>
  <r>
    <x v="4"/>
    <n v="2255"/>
    <m/>
    <x v="1"/>
    <x v="4"/>
    <x v="7"/>
    <s v="Current Liabilities"/>
    <x v="7"/>
    <x v="602"/>
    <s v="Governmental Activities"/>
    <s v="None"/>
    <s v="None"/>
    <x v="24"/>
    <n v="0"/>
    <n v="0"/>
    <n v="0"/>
    <n v="0"/>
    <n v="0"/>
    <n v="0"/>
    <n v="15"/>
    <n v="15"/>
    <n v="15"/>
    <n v="0"/>
    <n v="-15"/>
    <n v="15"/>
    <n v="15"/>
  </r>
  <r>
    <x v="4"/>
    <n v="2450"/>
    <m/>
    <x v="1"/>
    <x v="4"/>
    <x v="8"/>
    <s v="Current Liabilities"/>
    <x v="8"/>
    <x v="603"/>
    <s v="Governmental Activities"/>
    <s v="Highways &amp; Streets"/>
    <s v="None"/>
    <x v="179"/>
    <n v="0"/>
    <n v="0"/>
    <n v="0"/>
    <n v="0"/>
    <n v="0"/>
    <n v="0"/>
    <n v="0"/>
    <n v="0"/>
    <n v="0"/>
    <n v="0"/>
    <n v="0"/>
    <n v="0"/>
    <n v="0"/>
  </r>
  <r>
    <x v="4"/>
    <n v="3100"/>
    <m/>
    <x v="2"/>
    <x v="4"/>
    <x v="10"/>
    <s v="Beginning Balance"/>
    <x v="10"/>
    <x v="604"/>
    <s v="Governmental Activities"/>
    <s v="Highways &amp; Streets"/>
    <s v="None"/>
    <x v="31"/>
    <n v="126877"/>
    <n v="126292"/>
    <n v="90839"/>
    <n v="53537"/>
    <n v="0"/>
    <n v="0"/>
    <n v="67703"/>
    <n v="67703"/>
    <n v="67704"/>
    <n v="0"/>
    <n v="-67704"/>
    <n v="67703"/>
    <n v="63711"/>
  </r>
  <r>
    <x v="4"/>
    <n v="315"/>
    <n v="4125"/>
    <x v="3"/>
    <x v="4"/>
    <x v="12"/>
    <s v="Revenue"/>
    <x v="12"/>
    <x v="605"/>
    <s v="General Revenues"/>
    <s v="Investment Earnings"/>
    <s v="General Government"/>
    <x v="34"/>
    <n v="94"/>
    <n v="153"/>
    <n v="1424"/>
    <n v="1400"/>
    <n v="1400"/>
    <n v="1400"/>
    <n v="158"/>
    <n v="161"/>
    <n v="210.66666666666666"/>
    <n v="172"/>
    <n v="-38.666666666666657"/>
    <n v="1400"/>
    <n v="1400"/>
  </r>
  <r>
    <x v="4"/>
    <n v="320"/>
    <n v="4140"/>
    <x v="3"/>
    <x v="4"/>
    <x v="13"/>
    <s v="Revenue"/>
    <x v="13"/>
    <x v="606"/>
    <s v="Governmental Activities"/>
    <s v="Highways &amp; Streets"/>
    <s v="Operating Grants"/>
    <x v="222"/>
    <n v="0"/>
    <n v="0"/>
    <n v="0"/>
    <n v="0"/>
    <n v="0"/>
    <n v="0"/>
    <n v="0"/>
    <n v="0"/>
    <n v="0"/>
    <n v="0"/>
    <n v="0"/>
    <n v="0"/>
    <n v="0"/>
  </r>
  <r>
    <x v="4"/>
    <n v="320"/>
    <n v="4142"/>
    <x v="3"/>
    <x v="4"/>
    <x v="13"/>
    <s v="Revenue"/>
    <x v="13"/>
    <x v="607"/>
    <s v="Governmental Activities"/>
    <s v="Highways &amp; Streets"/>
    <s v="Operating Grants"/>
    <x v="223"/>
    <n v="67914"/>
    <n v="78103"/>
    <n v="76643"/>
    <n v="64212"/>
    <n v="64212"/>
    <n v="64212"/>
    <n v="57147"/>
    <n v="70517"/>
    <n v="76196"/>
    <n v="75260"/>
    <n v="-936"/>
    <n v="64212"/>
    <n v="64212"/>
  </r>
  <r>
    <x v="4"/>
    <n v="3250"/>
    <m/>
    <x v="2"/>
    <x v="4"/>
    <x v="14"/>
    <s v="Current Year Change"/>
    <x v="14"/>
    <x v="608"/>
    <s v="Governmental Activities"/>
    <s v="Highways &amp; Streets"/>
    <s v="None"/>
    <x v="40"/>
    <n v="0"/>
    <n v="0"/>
    <n v="0"/>
    <n v="0"/>
    <n v="0"/>
    <n v="0"/>
    <n v="0"/>
    <n v="0"/>
    <n v="0"/>
    <n v="0"/>
    <n v="0"/>
    <n v="0"/>
    <n v="0"/>
  </r>
  <r>
    <x v="4"/>
    <n v="325"/>
    <n v="4151"/>
    <x v="3"/>
    <x v="4"/>
    <x v="15"/>
    <s v="Revenue"/>
    <x v="15"/>
    <x v="609"/>
    <s v="Governmental Activities"/>
    <s v="Highways &amp; Streets"/>
    <s v="Capital Grants"/>
    <x v="181"/>
    <n v="0"/>
    <n v="0"/>
    <n v="0"/>
    <n v="200000"/>
    <n v="200000"/>
    <n v="200000"/>
    <n v="213264"/>
    <n v="213264"/>
    <n v="213264"/>
    <n v="227607"/>
    <n v="14343"/>
    <n v="0"/>
    <n v="0"/>
  </r>
  <r>
    <x v="4"/>
    <n v="3275"/>
    <m/>
    <x v="2"/>
    <x v="4"/>
    <x v="14"/>
    <s v="Current Year Change"/>
    <x v="14"/>
    <x v="610"/>
    <s v="Governmental Activities"/>
    <s v="Highways &amp; Streets"/>
    <s v="None"/>
    <x v="47"/>
    <n v="0"/>
    <n v="917726"/>
    <n v="929071"/>
    <n v="0"/>
    <n v="0"/>
    <n v="0"/>
    <n v="929071"/>
    <n v="929071"/>
    <n v="929071"/>
    <n v="0"/>
    <n v="-929071"/>
    <n v="929071"/>
    <n v="929071"/>
  </r>
  <r>
    <x v="4"/>
    <n v="3300"/>
    <m/>
    <x v="2"/>
    <x v="4"/>
    <x v="16"/>
    <s v="Ending Balance"/>
    <x v="16"/>
    <x v="611"/>
    <s v="Governmental Activities"/>
    <s v="Highways &amp; Streets"/>
    <s v="None"/>
    <x v="49"/>
    <n v="0"/>
    <n v="0"/>
    <n v="0"/>
    <n v="0"/>
    <n v="0"/>
    <n v="0"/>
    <n v="0"/>
    <n v="0"/>
    <n v="0"/>
    <n v="0"/>
    <n v="0"/>
    <n v="0"/>
    <n v="0"/>
  </r>
  <r>
    <x v="4"/>
    <n v="345"/>
    <n v="4513"/>
    <x v="3"/>
    <x v="4"/>
    <x v="20"/>
    <s v="Revenue"/>
    <x v="48"/>
    <x v="612"/>
    <s v="Governmental Activities"/>
    <s v="Highways &amp; Streets"/>
    <s v="Charges for Services"/>
    <x v="224"/>
    <n v="1340"/>
    <n v="2354"/>
    <n v="1768"/>
    <n v="1560"/>
    <n v="1560"/>
    <n v="1560"/>
    <n v="312"/>
    <n v="416"/>
    <n v="416"/>
    <n v="444"/>
    <n v="28"/>
    <n v="1560"/>
    <n v="1560"/>
  </r>
  <r>
    <x v="4"/>
    <n v="360"/>
    <n v="4210"/>
    <x v="3"/>
    <x v="4"/>
    <x v="22"/>
    <s v="Revenue"/>
    <x v="21"/>
    <x v="613"/>
    <s v="General Revenues"/>
    <s v="Miscellaneous"/>
    <s v="General Government"/>
    <x v="225"/>
    <n v="0"/>
    <n v="0"/>
    <n v="0"/>
    <n v="0"/>
    <n v="0"/>
    <n v="0"/>
    <n v="0"/>
    <n v="0"/>
    <n v="0"/>
    <n v="0"/>
    <n v="0"/>
    <n v="0"/>
    <n v="0"/>
  </r>
  <r>
    <x v="4"/>
    <n v="360"/>
    <n v="4215"/>
    <x v="3"/>
    <x v="4"/>
    <x v="22"/>
    <s v="Revenue"/>
    <x v="21"/>
    <x v="614"/>
    <s v="General Revenues"/>
    <s v="Miscellaneous"/>
    <s v="General Government"/>
    <x v="226"/>
    <n v="0"/>
    <n v="0"/>
    <n v="0"/>
    <n v="0"/>
    <n v="0"/>
    <n v="0"/>
    <n v="0"/>
    <n v="0"/>
    <n v="0"/>
    <n v="0"/>
    <n v="0"/>
    <n v="0"/>
    <n v="0"/>
  </r>
  <r>
    <x v="4"/>
    <n v="360"/>
    <n v="4225"/>
    <x v="3"/>
    <x v="4"/>
    <x v="22"/>
    <s v="Revenue"/>
    <x v="21"/>
    <x v="615"/>
    <s v="General Revenues"/>
    <s v="Miscellaneous"/>
    <s v="General Government"/>
    <x v="70"/>
    <n v="0"/>
    <n v="0"/>
    <n v="0"/>
    <n v="360291"/>
    <n v="360291"/>
    <n v="360291"/>
    <n v="83092"/>
    <n v="83092"/>
    <n v="83092"/>
    <n v="83092"/>
    <n v="0"/>
    <n v="0"/>
    <n v="0"/>
  </r>
  <r>
    <x v="4"/>
    <n v="365"/>
    <n v="4752"/>
    <x v="3"/>
    <x v="4"/>
    <x v="23"/>
    <s v="Revenue"/>
    <x v="22"/>
    <x v="616"/>
    <s v="General Revenues"/>
    <s v="Miscellaneous"/>
    <s v="General Government"/>
    <x v="71"/>
    <n v="4281"/>
    <n v="0"/>
    <n v="0"/>
    <n v="0"/>
    <n v="0"/>
    <n v="0"/>
    <n v="0"/>
    <n v="0"/>
    <n v="0"/>
    <n v="0"/>
    <n v="0"/>
    <n v="0"/>
    <n v="0"/>
  </r>
  <r>
    <x v="4"/>
    <n v="365"/>
    <n v="4791"/>
    <x v="3"/>
    <x v="4"/>
    <x v="23"/>
    <s v="Revenue"/>
    <x v="22"/>
    <x v="617"/>
    <s v="General Revenues"/>
    <s v="Miscellaneous"/>
    <s v="General Government"/>
    <x v="227"/>
    <n v="0"/>
    <n v="0"/>
    <n v="0"/>
    <n v="0"/>
    <n v="0"/>
    <n v="0"/>
    <n v="0"/>
    <n v="0"/>
    <n v="0"/>
    <n v="0"/>
    <n v="0"/>
    <n v="0"/>
    <n v="0"/>
  </r>
  <r>
    <x v="4"/>
    <n v="370"/>
    <n v="4849"/>
    <x v="3"/>
    <x v="4"/>
    <x v="24"/>
    <s v="Revenue"/>
    <x v="23"/>
    <x v="618"/>
    <s v="General Revenues"/>
    <s v="Gain (Loss) Assets"/>
    <s v="General Government"/>
    <x v="76"/>
    <n v="0"/>
    <n v="0"/>
    <n v="0"/>
    <n v="0"/>
    <n v="0"/>
    <n v="0"/>
    <n v="0"/>
    <n v="0"/>
    <n v="0"/>
    <n v="0"/>
    <n v="0"/>
    <n v="0"/>
    <n v="0"/>
  </r>
  <r>
    <x v="4"/>
    <n v="385"/>
    <n v="4895"/>
    <x v="3"/>
    <x v="4"/>
    <x v="26"/>
    <s v="Revenue"/>
    <x v="25"/>
    <x v="619"/>
    <s v="General Revenues"/>
    <s v="Gain (Loss) Assets"/>
    <s v="General Government"/>
    <x v="80"/>
    <n v="7"/>
    <n v="133"/>
    <n v="0"/>
    <n v="50"/>
    <n v="50"/>
    <n v="50"/>
    <n v="77"/>
    <n v="77"/>
    <n v="102.66666666666666"/>
    <n v="83"/>
    <n v="-19.666666666666657"/>
    <n v="77"/>
    <n v="77"/>
  </r>
  <r>
    <x v="4"/>
    <n v="390"/>
    <n v="4950"/>
    <x v="3"/>
    <x v="4"/>
    <x v="27"/>
    <s v="Revenue"/>
    <x v="26"/>
    <x v="620"/>
    <s v="Governmental Activities"/>
    <s v="Transfers"/>
    <s v="General Government"/>
    <x v="84"/>
    <n v="0"/>
    <n v="0"/>
    <n v="0"/>
    <n v="4033"/>
    <n v="4033"/>
    <n v="4033"/>
    <n v="4033"/>
    <n v="4033"/>
    <n v="4033"/>
    <n v="4305"/>
    <n v="272"/>
    <n v="0"/>
    <n v="0"/>
  </r>
  <r>
    <x v="4"/>
    <n v="490"/>
    <n v="5110"/>
    <x v="4"/>
    <x v="4"/>
    <x v="38"/>
    <s v="Personal Services"/>
    <x v="27"/>
    <x v="621"/>
    <s v="Governmental Activities"/>
    <s v="Highways &amp; Streets"/>
    <s v="Expenses"/>
    <x v="85"/>
    <n v="7570"/>
    <n v="8872"/>
    <n v="4316"/>
    <n v="4500"/>
    <n v="4500"/>
    <n v="4500"/>
    <n v="3706"/>
    <n v="4414"/>
    <n v="4941.333333333333"/>
    <n v="4711"/>
    <n v="-230.33333333333303"/>
    <n v="4463"/>
    <n v="4463"/>
  </r>
  <r>
    <x v="4"/>
    <n v="490"/>
    <n v="5112"/>
    <x v="4"/>
    <x v="4"/>
    <x v="38"/>
    <s v="Personal Services"/>
    <x v="27"/>
    <x v="622"/>
    <s v="Governmental Activities"/>
    <s v="Highways &amp; Streets"/>
    <s v="Expenses"/>
    <x v="86"/>
    <n v="0"/>
    <n v="0"/>
    <n v="0"/>
    <n v="0"/>
    <n v="0"/>
    <n v="0"/>
    <n v="0"/>
    <n v="0"/>
    <n v="0"/>
    <n v="0"/>
    <n v="0"/>
    <n v="0"/>
    <n v="0"/>
  </r>
  <r>
    <x v="4"/>
    <n v="490"/>
    <n v="5150"/>
    <x v="4"/>
    <x v="4"/>
    <x v="38"/>
    <s v="Personal Services"/>
    <x v="27"/>
    <x v="623"/>
    <s v="Governmental Activities"/>
    <s v="Highways &amp; Streets"/>
    <s v="Expenses"/>
    <x v="88"/>
    <n v="9374"/>
    <n v="10615"/>
    <n v="3443"/>
    <n v="3617"/>
    <n v="3617"/>
    <n v="3617"/>
    <n v="2862"/>
    <n v="3464"/>
    <n v="3816"/>
    <n v="3697"/>
    <n v="-119"/>
    <n v="3798"/>
    <n v="3798"/>
  </r>
  <r>
    <x v="4"/>
    <n v="490"/>
    <n v="5152"/>
    <x v="4"/>
    <x v="4"/>
    <x v="38"/>
    <s v="Personal Services"/>
    <x v="27"/>
    <x v="624"/>
    <s v="Governmental Activities"/>
    <s v="Highways &amp; Streets"/>
    <s v="Expenses"/>
    <x v="89"/>
    <n v="3104"/>
    <n v="0"/>
    <n v="3662"/>
    <n v="4128"/>
    <n v="4128"/>
    <n v="4128"/>
    <n v="3686"/>
    <n v="4465"/>
    <n v="4914.6666666666661"/>
    <n v="4766"/>
    <n v="-148.66666666666606"/>
    <n v="2167"/>
    <n v="2275"/>
  </r>
  <r>
    <x v="4"/>
    <n v="490"/>
    <n v="5154"/>
    <x v="4"/>
    <x v="4"/>
    <x v="38"/>
    <s v="Personal Services"/>
    <x v="27"/>
    <x v="625"/>
    <s v="Governmental Activities"/>
    <s v="Highways &amp; Streets"/>
    <s v="Expenses"/>
    <x v="90"/>
    <n v="3622"/>
    <n v="3937"/>
    <n v="0"/>
    <n v="0"/>
    <n v="0"/>
    <n v="0"/>
    <n v="0"/>
    <n v="0"/>
    <n v="0"/>
    <n v="0"/>
    <n v="0"/>
    <n v="2167"/>
    <n v="2275"/>
  </r>
  <r>
    <x v="4"/>
    <n v="490"/>
    <n v="5156"/>
    <x v="4"/>
    <x v="4"/>
    <x v="38"/>
    <s v="Personal Services"/>
    <x v="27"/>
    <x v="626"/>
    <s v="Governmental Activities"/>
    <s v="Highways &amp; Streets"/>
    <s v="Expenses"/>
    <x v="91"/>
    <n v="0"/>
    <n v="0"/>
    <n v="0"/>
    <n v="1153"/>
    <n v="1153"/>
    <n v="1153"/>
    <n v="0"/>
    <n v="0"/>
    <n v="0"/>
    <n v="0"/>
    <n v="0"/>
    <n v="2420"/>
    <n v="1210"/>
  </r>
  <r>
    <x v="4"/>
    <n v="490"/>
    <n v="5158"/>
    <x v="4"/>
    <x v="4"/>
    <x v="38"/>
    <s v="Personal Services"/>
    <x v="27"/>
    <x v="627"/>
    <s v="Governmental Activities"/>
    <s v="Highways &amp; Streets"/>
    <s v="Expenses"/>
    <x v="92"/>
    <n v="1600"/>
    <n v="1616"/>
    <n v="0"/>
    <n v="0"/>
    <n v="0"/>
    <n v="0"/>
    <n v="0"/>
    <n v="0"/>
    <n v="0"/>
    <n v="0"/>
    <n v="0"/>
    <n v="3136"/>
    <n v="0"/>
  </r>
  <r>
    <x v="4"/>
    <n v="490"/>
    <n v="5220"/>
    <x v="4"/>
    <x v="4"/>
    <x v="38"/>
    <s v="Personal Services"/>
    <x v="28"/>
    <x v="628"/>
    <s v="Governmental Activities"/>
    <s v="Highways &amp; Streets"/>
    <s v="Expenses"/>
    <x v="93"/>
    <n v="1288"/>
    <n v="2153"/>
    <n v="174"/>
    <n v="675"/>
    <n v="675"/>
    <n v="675"/>
    <n v="287"/>
    <n v="325"/>
    <n v="382.66666666666663"/>
    <n v="347"/>
    <n v="-35.666666666666629"/>
    <n v="861"/>
    <n v="861"/>
  </r>
  <r>
    <x v="4"/>
    <n v="490"/>
    <n v="5315"/>
    <x v="4"/>
    <x v="4"/>
    <x v="38"/>
    <s v="Personal Services"/>
    <x v="29"/>
    <x v="629"/>
    <s v="Governmental Activities"/>
    <s v="Highways &amp; Streets"/>
    <s v="Expenses"/>
    <x v="94"/>
    <n v="2032"/>
    <n v="1960"/>
    <n v="887"/>
    <n v="1085"/>
    <n v="1085"/>
    <n v="1085"/>
    <n v="806"/>
    <n v="969"/>
    <n v="1074.6666666666665"/>
    <n v="1035"/>
    <n v="-39.666666666666515"/>
    <n v="1216"/>
    <n v="1140"/>
  </r>
  <r>
    <x v="4"/>
    <n v="490"/>
    <n v="5320"/>
    <x v="4"/>
    <x v="4"/>
    <x v="38"/>
    <s v="Personal Services"/>
    <x v="29"/>
    <x v="630"/>
    <s v="Governmental Activities"/>
    <s v="Highways &amp; Streets"/>
    <s v="Expenses"/>
    <x v="95"/>
    <n v="1113"/>
    <n v="977"/>
    <n v="818"/>
    <n v="230"/>
    <n v="230"/>
    <n v="230"/>
    <n v="372"/>
    <n v="373"/>
    <n v="496"/>
    <n v="399"/>
    <n v="-97"/>
    <n v="1216"/>
    <n v="1350"/>
  </r>
  <r>
    <x v="4"/>
    <n v="490"/>
    <n v="5350"/>
    <x v="4"/>
    <x v="4"/>
    <x v="38"/>
    <s v="Personal Services"/>
    <x v="29"/>
    <x v="631"/>
    <s v="Governmental Activities"/>
    <s v="Highways &amp; Streets"/>
    <s v="Expenses"/>
    <x v="96"/>
    <n v="0"/>
    <n v="0"/>
    <n v="0"/>
    <n v="1000"/>
    <n v="1000"/>
    <n v="1000"/>
    <n v="0"/>
    <n v="0"/>
    <n v="0"/>
    <n v="0"/>
    <n v="0"/>
    <n v="1060"/>
    <n v="1281"/>
  </r>
  <r>
    <x v="4"/>
    <n v="490"/>
    <n v="5410"/>
    <x v="4"/>
    <x v="4"/>
    <x v="38"/>
    <s v="Personal Services"/>
    <x v="30"/>
    <x v="632"/>
    <s v="Governmental Activities"/>
    <s v="Highways &amp; Streets"/>
    <s v="Expenses"/>
    <x v="97"/>
    <n v="6071"/>
    <n v="4524"/>
    <n v="2768"/>
    <n v="4195"/>
    <n v="4195"/>
    <n v="4195"/>
    <n v="2249"/>
    <n v="2575"/>
    <n v="2998.6666666666665"/>
    <n v="2749"/>
    <n v="-249.66666666666652"/>
    <n v="2290"/>
    <n v="2924"/>
  </r>
  <r>
    <x v="4"/>
    <n v="490"/>
    <n v="5450"/>
    <x v="4"/>
    <x v="4"/>
    <x v="38"/>
    <s v="Personal Services"/>
    <x v="30"/>
    <x v="633"/>
    <s v="Governmental Activities"/>
    <s v="Highways &amp; Streets"/>
    <s v="Expenses"/>
    <x v="98"/>
    <n v="3043"/>
    <n v="2829"/>
    <n v="1918"/>
    <n v="2520"/>
    <n v="2520"/>
    <n v="2520"/>
    <n v="1667"/>
    <n v="1912"/>
    <n v="2222.6666666666665"/>
    <n v="2041"/>
    <n v="-181.66666666666652"/>
    <n v="3117"/>
    <n v="2929"/>
  </r>
  <r>
    <x v="4"/>
    <n v="490"/>
    <n v="5910"/>
    <x v="4"/>
    <x v="4"/>
    <x v="38"/>
    <s v="Personal Services"/>
    <x v="41"/>
    <x v="634"/>
    <s v="Governmental Activities"/>
    <s v="Highways &amp; Streets"/>
    <s v="Expenses"/>
    <x v="99"/>
    <n v="0"/>
    <n v="0"/>
    <n v="0"/>
    <n v="0"/>
    <n v="0"/>
    <n v="0"/>
    <n v="0"/>
    <n v="0"/>
    <n v="0"/>
    <n v="0"/>
    <n v="0"/>
    <n v="0"/>
    <n v="0"/>
  </r>
  <r>
    <x v="4"/>
    <n v="490"/>
    <n v="6110"/>
    <x v="4"/>
    <x v="4"/>
    <x v="38"/>
    <s v="Materials &amp; Services"/>
    <x v="31"/>
    <x v="635"/>
    <s v="Governmental Activities"/>
    <s v="Highways &amp; Streets"/>
    <s v="Expenses"/>
    <x v="100"/>
    <n v="1300"/>
    <n v="1300"/>
    <n v="1745"/>
    <n v="1473"/>
    <n v="1473"/>
    <n v="1473"/>
    <n v="1812"/>
    <n v="1812"/>
    <n v="2416"/>
    <n v="1934"/>
    <n v="-482"/>
    <n v="1812"/>
    <n v="1812"/>
  </r>
  <r>
    <x v="4"/>
    <n v="490"/>
    <n v="6114"/>
    <x v="4"/>
    <x v="4"/>
    <x v="38"/>
    <s v="Materials &amp; Services"/>
    <x v="31"/>
    <x v="636"/>
    <s v="Governmental Activities"/>
    <s v="Highways &amp; Streets"/>
    <s v="Expenses"/>
    <x v="102"/>
    <n v="752"/>
    <n v="1181"/>
    <n v="1466"/>
    <n v="1737"/>
    <n v="1737"/>
    <n v="1737"/>
    <n v="950"/>
    <n v="1159"/>
    <n v="1266.6666666666665"/>
    <n v="1237"/>
    <n v="-29.666666666666515"/>
    <n v="1737"/>
    <n v="1737"/>
  </r>
  <r>
    <x v="4"/>
    <n v="490"/>
    <n v="6116"/>
    <x v="4"/>
    <x v="4"/>
    <x v="38"/>
    <s v="Materials &amp; Services"/>
    <x v="31"/>
    <x v="637"/>
    <s v="Governmental Activities"/>
    <s v="Highways &amp; Streets"/>
    <s v="Expenses"/>
    <x v="139"/>
    <n v="840"/>
    <n v="24962"/>
    <n v="725"/>
    <n v="2500"/>
    <n v="2500"/>
    <n v="2500"/>
    <n v="225"/>
    <n v="225"/>
    <n v="300"/>
    <n v="241"/>
    <n v="-59"/>
    <n v="2500"/>
    <n v="2500"/>
  </r>
  <r>
    <x v="4"/>
    <n v="490"/>
    <n v="6122"/>
    <x v="4"/>
    <x v="4"/>
    <x v="38"/>
    <s v="Materials &amp; Services"/>
    <x v="31"/>
    <x v="638"/>
    <s v="Governmental Activities"/>
    <s v="Highways &amp; Streets"/>
    <s v="Expenses"/>
    <x v="103"/>
    <n v="597"/>
    <n v="671"/>
    <n v="1295"/>
    <n v="2102"/>
    <n v="2102"/>
    <n v="2102"/>
    <n v="1252"/>
    <n v="1404"/>
    <n v="1669.3333333333333"/>
    <n v="1499"/>
    <n v="-170.33333333333326"/>
    <n v="2102"/>
    <n v="2102"/>
  </r>
  <r>
    <x v="4"/>
    <n v="490"/>
    <n v="6128"/>
    <x v="4"/>
    <x v="4"/>
    <x v="38"/>
    <s v="Materials &amp; Services"/>
    <x v="31"/>
    <x v="639"/>
    <s v="Governmental Activities"/>
    <s v="Highways &amp; Streets"/>
    <s v="Expenses"/>
    <x v="105"/>
    <n v="9077"/>
    <n v="12607"/>
    <n v="4574"/>
    <n v="8500"/>
    <n v="8500"/>
    <n v="8500"/>
    <n v="2405"/>
    <n v="2405"/>
    <n v="3206.6666666666665"/>
    <n v="2567"/>
    <n v="-639.66666666666652"/>
    <n v="8500"/>
    <n v="8500"/>
  </r>
  <r>
    <x v="4"/>
    <n v="490"/>
    <n v="6210"/>
    <x v="4"/>
    <x v="4"/>
    <x v="38"/>
    <s v="Materials &amp; Services"/>
    <x v="32"/>
    <x v="640"/>
    <s v="Governmental Activities"/>
    <s v="Highways &amp; Streets"/>
    <s v="Expenses"/>
    <x v="108"/>
    <n v="1910"/>
    <n v="1881"/>
    <n v="1989"/>
    <n v="2142"/>
    <n v="2142"/>
    <n v="2142"/>
    <n v="2225"/>
    <n v="2225"/>
    <n v="2966.6666666666665"/>
    <n v="2375"/>
    <n v="-591.66666666666652"/>
    <n v="2225"/>
    <n v="2225"/>
  </r>
  <r>
    <x v="4"/>
    <n v="490"/>
    <n v="6234"/>
    <x v="4"/>
    <x v="4"/>
    <x v="38"/>
    <s v="Materials &amp; Services"/>
    <x v="32"/>
    <x v="641"/>
    <s v="Governmental Activities"/>
    <s v="Highways &amp; Streets"/>
    <s v="Expenses"/>
    <x v="114"/>
    <n v="144"/>
    <n v="34"/>
    <n v="270"/>
    <n v="200"/>
    <n v="200"/>
    <n v="200"/>
    <n v="63"/>
    <n v="63"/>
    <n v="84"/>
    <n v="68"/>
    <n v="-16"/>
    <n v="200"/>
    <n v="200"/>
  </r>
  <r>
    <x v="4"/>
    <n v="490"/>
    <n v="6238"/>
    <x v="4"/>
    <x v="4"/>
    <x v="38"/>
    <s v="Materials &amp; Services"/>
    <x v="32"/>
    <x v="642"/>
    <s v="Governmental Activities"/>
    <s v="Highways &amp; Streets"/>
    <s v="Expenses"/>
    <x v="115"/>
    <n v="0"/>
    <n v="0"/>
    <n v="0"/>
    <n v="0"/>
    <n v="0"/>
    <n v="0"/>
    <n v="2"/>
    <n v="2"/>
    <n v="2.6666666666666665"/>
    <n v="3"/>
    <n v="0.33333333333333348"/>
    <n v="2"/>
    <n v="2"/>
  </r>
  <r>
    <x v="4"/>
    <n v="490"/>
    <n v="6290"/>
    <x v="4"/>
    <x v="4"/>
    <x v="38"/>
    <s v="Materials &amp; Services"/>
    <x v="32"/>
    <x v="643"/>
    <s v="Governmental Activities"/>
    <s v="Highways &amp; Streets"/>
    <s v="Expenses"/>
    <x v="117"/>
    <n v="130"/>
    <n v="228"/>
    <n v="0"/>
    <n v="500"/>
    <n v="500"/>
    <n v="500"/>
    <n v="14"/>
    <n v="14"/>
    <n v="18.666666666666664"/>
    <n v="15"/>
    <n v="-3.6666666666666643"/>
    <n v="500"/>
    <n v="500"/>
  </r>
  <r>
    <x v="4"/>
    <n v="490"/>
    <n v="6324"/>
    <x v="4"/>
    <x v="4"/>
    <x v="38"/>
    <s v="Materials &amp; Services"/>
    <x v="33"/>
    <x v="644"/>
    <s v="Governmental Activities"/>
    <s v="Highways &amp; Streets"/>
    <s v="Expenses"/>
    <x v="119"/>
    <n v="0"/>
    <n v="49"/>
    <n v="134"/>
    <n v="500"/>
    <n v="500"/>
    <n v="500"/>
    <n v="0"/>
    <n v="0"/>
    <n v="0"/>
    <n v="0"/>
    <n v="0"/>
    <n v="500"/>
    <n v="500"/>
  </r>
  <r>
    <x v="4"/>
    <n v="490"/>
    <n v="6330"/>
    <x v="4"/>
    <x v="4"/>
    <x v="38"/>
    <s v="Materials &amp; Services"/>
    <x v="33"/>
    <x v="645"/>
    <s v="Governmental Activities"/>
    <s v="Highways &amp; Streets"/>
    <s v="Expenses"/>
    <x v="134"/>
    <n v="486"/>
    <n v="6101"/>
    <n v="664"/>
    <n v="10000"/>
    <n v="10000"/>
    <n v="10000"/>
    <n v="7899"/>
    <n v="7899"/>
    <n v="10532"/>
    <n v="8431"/>
    <n v="-2101"/>
    <n v="10000"/>
    <n v="10000"/>
  </r>
  <r>
    <x v="4"/>
    <n v="490"/>
    <n v="6334"/>
    <x v="4"/>
    <x v="4"/>
    <x v="38"/>
    <s v="Materials &amp; Services"/>
    <x v="33"/>
    <x v="646"/>
    <s v="Governmental Activities"/>
    <s v="Highways &amp; Streets"/>
    <s v="Expenses"/>
    <x v="120"/>
    <n v="671"/>
    <n v="0"/>
    <n v="4998"/>
    <n v="2500"/>
    <n v="2500"/>
    <n v="2500"/>
    <n v="0"/>
    <n v="0"/>
    <n v="0"/>
    <n v="0"/>
    <n v="0"/>
    <n v="2500"/>
    <n v="2500"/>
  </r>
  <r>
    <x v="4"/>
    <n v="490"/>
    <n v="6430"/>
    <x v="4"/>
    <x v="4"/>
    <x v="38"/>
    <s v="Materials &amp; Services"/>
    <x v="34"/>
    <x v="647"/>
    <s v="Governmental Activities"/>
    <s v="Highways &amp; Streets"/>
    <s v="Expenses"/>
    <x v="123"/>
    <n v="13402"/>
    <n v="15379"/>
    <n v="12363"/>
    <n v="13250"/>
    <n v="13250"/>
    <n v="13250"/>
    <n v="10196"/>
    <n v="12186"/>
    <n v="13594.666666666666"/>
    <n v="13006"/>
    <n v="-588.66666666666606"/>
    <n v="13250"/>
    <n v="13250"/>
  </r>
  <r>
    <x v="4"/>
    <n v="490"/>
    <n v="6720"/>
    <x v="4"/>
    <x v="4"/>
    <x v="38"/>
    <s v="Materials &amp; Services"/>
    <x v="36"/>
    <x v="648"/>
    <s v="Governmental Activities"/>
    <s v="Highways &amp; Streets"/>
    <s v="Expenses"/>
    <x v="228"/>
    <n v="1923"/>
    <n v="0"/>
    <n v="2304"/>
    <n v="0"/>
    <n v="0"/>
    <n v="0"/>
    <n v="1218"/>
    <n v="1218"/>
    <n v="1624"/>
    <n v="1300"/>
    <n v="-324"/>
    <n v="1218"/>
    <n v="1218"/>
  </r>
  <r>
    <x v="4"/>
    <n v="490"/>
    <n v="6724"/>
    <x v="4"/>
    <x v="4"/>
    <x v="38"/>
    <s v="Materials &amp; Services"/>
    <x v="36"/>
    <x v="649"/>
    <s v="Governmental Activities"/>
    <s v="Highways &amp; Streets"/>
    <s v="Expenses"/>
    <x v="229"/>
    <n v="175"/>
    <n v="312"/>
    <n v="4230"/>
    <n v="1000"/>
    <n v="1000"/>
    <n v="1000"/>
    <n v="1414"/>
    <n v="1414"/>
    <n v="1885.3333333333333"/>
    <n v="1510"/>
    <n v="-375.33333333333326"/>
    <n v="1000"/>
    <n v="1000"/>
  </r>
  <r>
    <x v="4"/>
    <n v="490"/>
    <n v="6726"/>
    <x v="4"/>
    <x v="4"/>
    <x v="38"/>
    <s v="Materials &amp; Services"/>
    <x v="36"/>
    <x v="650"/>
    <s v="Governmental Activities"/>
    <s v="Highways &amp; Streets"/>
    <s v="Expenses"/>
    <x v="230"/>
    <n v="0"/>
    <n v="0"/>
    <n v="0"/>
    <n v="0"/>
    <n v="0"/>
    <n v="0"/>
    <n v="0"/>
    <n v="0"/>
    <n v="0"/>
    <n v="0"/>
    <n v="0"/>
    <n v="0"/>
    <n v="0"/>
  </r>
  <r>
    <x v="4"/>
    <n v="700"/>
    <n v="8225"/>
    <x v="4"/>
    <x v="4"/>
    <x v="39"/>
    <s v="Capital Outlay"/>
    <x v="37"/>
    <x v="651"/>
    <s v="Governmental Activities"/>
    <s v="Highways &amp; Streets"/>
    <s v="None"/>
    <x v="9"/>
    <n v="0"/>
    <n v="0"/>
    <n v="528"/>
    <n v="0"/>
    <n v="0"/>
    <n v="0"/>
    <n v="0"/>
    <n v="0"/>
    <n v="0"/>
    <n v="0"/>
    <n v="0"/>
    <n v="0"/>
    <n v="0"/>
  </r>
  <r>
    <x v="4"/>
    <n v="700"/>
    <n v="8320"/>
    <x v="4"/>
    <x v="4"/>
    <x v="39"/>
    <s v="Capital Outlay"/>
    <x v="38"/>
    <x v="652"/>
    <s v="Governmental Activities"/>
    <s v="Highways &amp; Streets"/>
    <s v="None"/>
    <x v="131"/>
    <n v="0"/>
    <n v="2275"/>
    <n v="180"/>
    <n v="0"/>
    <n v="0"/>
    <n v="0"/>
    <n v="0"/>
    <n v="0"/>
    <n v="0"/>
    <n v="0"/>
    <n v="0"/>
    <n v="0"/>
    <n v="0"/>
  </r>
  <r>
    <x v="4"/>
    <n v="700"/>
    <n v="8335"/>
    <x v="4"/>
    <x v="4"/>
    <x v="39"/>
    <s v="Capital Outlay"/>
    <x v="39"/>
    <x v="653"/>
    <s v="Governmental Activities"/>
    <s v="Highways &amp; Streets"/>
    <s v="None"/>
    <x v="10"/>
    <n v="0"/>
    <n v="0"/>
    <n v="1355"/>
    <n v="0"/>
    <n v="0"/>
    <n v="0"/>
    <n v="0"/>
    <n v="0"/>
    <n v="0"/>
    <n v="0"/>
    <n v="0"/>
    <n v="0"/>
    <n v="0"/>
  </r>
  <r>
    <x v="4"/>
    <n v="700"/>
    <n v="8425"/>
    <x v="4"/>
    <x v="4"/>
    <x v="39"/>
    <s v="Capital Outlay"/>
    <x v="40"/>
    <x v="654"/>
    <s v="Governmental Activities"/>
    <s v="Highways &amp; Streets"/>
    <s v="None"/>
    <x v="11"/>
    <n v="0"/>
    <n v="7733"/>
    <n v="0"/>
    <n v="0"/>
    <n v="0"/>
    <n v="0"/>
    <n v="0"/>
    <n v="0"/>
    <n v="0"/>
    <n v="0"/>
    <n v="0"/>
    <n v="0"/>
    <n v="0"/>
  </r>
  <r>
    <x v="4"/>
    <n v="700"/>
    <n v="8530"/>
    <x v="4"/>
    <x v="4"/>
    <x v="39"/>
    <s v="Capital Outlay"/>
    <x v="42"/>
    <x v="655"/>
    <s v="Governmental Activities"/>
    <s v="Highways &amp; Streets"/>
    <s v="None"/>
    <x v="231"/>
    <n v="0"/>
    <n v="0"/>
    <n v="42165"/>
    <n v="560291"/>
    <n v="560291"/>
    <n v="560291"/>
    <n v="320894"/>
    <n v="320894"/>
    <n v="320894"/>
    <n v="342475"/>
    <n v="21581"/>
    <n v="0"/>
    <n v="0"/>
  </r>
  <r>
    <x v="4"/>
    <n v="700"/>
    <n v="8532"/>
    <x v="4"/>
    <x v="4"/>
    <x v="39"/>
    <s v="Capital Outlay"/>
    <x v="42"/>
    <x v="656"/>
    <s v="Governmental Activities"/>
    <s v="Highways &amp; Streets"/>
    <s v="None"/>
    <x v="232"/>
    <n v="0"/>
    <n v="0"/>
    <n v="0"/>
    <n v="0"/>
    <n v="0"/>
    <n v="0"/>
    <n v="0"/>
    <n v="0"/>
    <n v="0"/>
    <n v="0"/>
    <n v="0"/>
    <n v="0"/>
    <n v="0"/>
  </r>
  <r>
    <x v="4"/>
    <n v="800"/>
    <n v="7111"/>
    <x v="4"/>
    <x v="4"/>
    <x v="36"/>
    <s v="Debt Service"/>
    <x v="43"/>
    <x v="657"/>
    <s v="Governmental Activities"/>
    <s v="Highways &amp; Streets"/>
    <s v="None"/>
    <x v="156"/>
    <n v="0"/>
    <n v="0"/>
    <n v="0"/>
    <n v="0"/>
    <n v="0"/>
    <n v="0"/>
    <n v="0"/>
    <n v="0"/>
    <n v="0"/>
    <n v="0"/>
    <n v="0"/>
    <n v="0"/>
    <n v="0"/>
  </r>
  <r>
    <x v="4"/>
    <n v="800"/>
    <n v="7125"/>
    <x v="4"/>
    <x v="4"/>
    <x v="36"/>
    <s v="Debt Service"/>
    <x v="43"/>
    <x v="658"/>
    <s v="Governmental Activities"/>
    <s v="Highways &amp; Streets"/>
    <s v="Expenses"/>
    <x v="233"/>
    <n v="0"/>
    <n v="0"/>
    <n v="0"/>
    <n v="0"/>
    <n v="0"/>
    <n v="0"/>
    <n v="0"/>
    <n v="0"/>
    <m/>
    <n v="0"/>
    <n v="0"/>
    <n v="0"/>
    <n v="4200"/>
  </r>
  <r>
    <x v="4"/>
    <n v="800"/>
    <n v="7511"/>
    <x v="4"/>
    <x v="4"/>
    <x v="36"/>
    <s v="Debt Service"/>
    <x v="44"/>
    <x v="659"/>
    <s v="Governmental Activities"/>
    <s v="Highways &amp; Streets"/>
    <s v="Expenses"/>
    <x v="160"/>
    <n v="0"/>
    <n v="0"/>
    <n v="0"/>
    <n v="0"/>
    <n v="0"/>
    <n v="0"/>
    <n v="0"/>
    <n v="0"/>
    <n v="0"/>
    <n v="0"/>
    <n v="0"/>
    <n v="0"/>
    <n v="0"/>
  </r>
  <r>
    <x v="4"/>
    <n v="800"/>
    <n v="7525"/>
    <x v="4"/>
    <x v="4"/>
    <x v="36"/>
    <s v="Debt Service"/>
    <x v="44"/>
    <x v="660"/>
    <s v="Governmental Activities"/>
    <s v="Highways &amp; Streets"/>
    <s v="Expenses"/>
    <x v="234"/>
    <n v="0"/>
    <n v="0"/>
    <n v="0"/>
    <n v="0"/>
    <n v="0"/>
    <n v="0"/>
    <n v="0"/>
    <n v="0"/>
    <m/>
    <n v="0"/>
    <n v="0"/>
    <n v="0"/>
    <n v="2200"/>
  </r>
  <r>
    <x v="4"/>
    <n v="900"/>
    <n v="9150"/>
    <x v="4"/>
    <x v="4"/>
    <x v="37"/>
    <s v="Transfers Out"/>
    <x v="45"/>
    <x v="661"/>
    <s v="General Revenues"/>
    <s v="Transfers"/>
    <s v="General Government"/>
    <x v="167"/>
    <n v="4000"/>
    <n v="4000"/>
    <n v="4000"/>
    <n v="0"/>
    <n v="0"/>
    <n v="0"/>
    <n v="0"/>
    <n v="0"/>
    <n v="0"/>
    <n v="0"/>
    <n v="0"/>
    <n v="0"/>
    <n v="0"/>
  </r>
  <r>
    <x v="4"/>
    <n v="900"/>
    <n v="9590"/>
    <x v="4"/>
    <x v="4"/>
    <x v="37"/>
    <s v="Contingencies"/>
    <x v="46"/>
    <x v="662"/>
    <s v="Governmental Activities"/>
    <s v="Highways &amp; Streets"/>
    <s v="None"/>
    <x v="168"/>
    <n v="0"/>
    <n v="0"/>
    <n v="0"/>
    <n v="55285"/>
    <n v="55285"/>
    <n v="55285"/>
    <n v="0"/>
    <n v="0"/>
    <n v="0"/>
    <n v="0"/>
    <n v="0"/>
    <n v="0"/>
    <n v="7368"/>
  </r>
  <r>
    <x v="4"/>
    <n v="900"/>
    <n v="9898"/>
    <x v="4"/>
    <x v="4"/>
    <x v="37"/>
    <s v="Reserves &amp; Ending Balances"/>
    <x v="47"/>
    <x v="663"/>
    <s v="Governmental Activities"/>
    <s v="Highways &amp; Streets"/>
    <s v="None"/>
    <x v="235"/>
    <n v="0"/>
    <n v="0"/>
    <n v="0"/>
    <n v="0"/>
    <n v="0"/>
    <n v="0"/>
    <n v="0"/>
    <n v="0"/>
    <n v="0"/>
    <n v="0"/>
    <n v="0"/>
    <n v="0"/>
    <n v="0"/>
  </r>
  <r>
    <x v="4"/>
    <n v="900"/>
    <n v="9899"/>
    <x v="4"/>
    <x v="4"/>
    <x v="37"/>
    <s v="Reserves &amp; Ending Balances"/>
    <x v="16"/>
    <x v="664"/>
    <s v="Governmental Activities"/>
    <s v="None"/>
    <s v="None"/>
    <x v="170"/>
    <n v="126292"/>
    <n v="90839"/>
    <n v="67703"/>
    <n v="0"/>
    <n v="0"/>
    <n v="0"/>
    <n v="0"/>
    <n v="0"/>
    <n v="63711"/>
    <n v="0"/>
    <n v="-63711"/>
    <n v="0"/>
    <n v="44640"/>
  </r>
  <r>
    <x v="5"/>
    <n v="1110"/>
    <m/>
    <x v="0"/>
    <x v="5"/>
    <x v="0"/>
    <s v="Current Assets"/>
    <x v="0"/>
    <x v="665"/>
    <s v="Governmental Activities"/>
    <s v="Culture &amp; Recreation"/>
    <s v="None"/>
    <x v="0"/>
    <n v="0"/>
    <n v="0"/>
    <n v="12510"/>
    <n v="0"/>
    <n v="0"/>
    <n v="0"/>
    <n v="12214"/>
    <n v="12010"/>
    <n v="0"/>
    <n v="0"/>
    <n v="0"/>
    <n v="12214"/>
    <n v="12214"/>
  </r>
  <r>
    <x v="5"/>
    <n v="1116"/>
    <m/>
    <x v="0"/>
    <x v="5"/>
    <x v="0"/>
    <s v="Current Assets"/>
    <x v="0"/>
    <x v="666"/>
    <s v="Governmental Activities"/>
    <s v="Culture &amp; Recreation"/>
    <s v="None"/>
    <x v="236"/>
    <n v="19374"/>
    <n v="16392"/>
    <n v="0"/>
    <n v="0"/>
    <n v="0"/>
    <n v="0"/>
    <n v="0"/>
    <n v="0"/>
    <n v="0"/>
    <n v="0"/>
    <n v="0"/>
    <n v="0"/>
    <n v="0"/>
  </r>
  <r>
    <x v="5"/>
    <n v="1117"/>
    <m/>
    <x v="0"/>
    <x v="5"/>
    <x v="0"/>
    <s v="Current Assets"/>
    <x v="0"/>
    <x v="667"/>
    <s v="Governmental Activities"/>
    <s v="Culture &amp; Recreation"/>
    <s v="None"/>
    <x v="237"/>
    <n v="0"/>
    <n v="0"/>
    <n v="0"/>
    <n v="0"/>
    <n v="0"/>
    <n v="0"/>
    <n v="0"/>
    <n v="0"/>
    <n v="0"/>
    <n v="0"/>
    <n v="0"/>
    <n v="0"/>
    <n v="0"/>
  </r>
  <r>
    <x v="5"/>
    <n v="1510"/>
    <m/>
    <x v="0"/>
    <x v="5"/>
    <x v="2"/>
    <s v="Current Assets"/>
    <x v="2"/>
    <x v="668"/>
    <s v="Governmental Activities"/>
    <s v="Culture &amp; Recreation"/>
    <s v="None"/>
    <x v="5"/>
    <n v="0"/>
    <n v="0"/>
    <n v="0"/>
    <n v="0"/>
    <n v="0"/>
    <n v="0"/>
    <n v="0"/>
    <n v="0"/>
    <n v="0"/>
    <n v="0"/>
    <n v="0"/>
    <n v="0"/>
    <n v="0"/>
  </r>
  <r>
    <x v="5"/>
    <n v="2125"/>
    <m/>
    <x v="1"/>
    <x v="5"/>
    <x v="6"/>
    <s v="Current Liabilities"/>
    <x v="6"/>
    <x v="669"/>
    <s v="Governmental Activities"/>
    <s v="Culture &amp; Recreation"/>
    <s v="None"/>
    <x v="19"/>
    <n v="0"/>
    <n v="0"/>
    <n v="0"/>
    <n v="0"/>
    <n v="0"/>
    <n v="0"/>
    <n v="0"/>
    <n v="0"/>
    <n v="0"/>
    <n v="0"/>
    <n v="0"/>
    <n v="0"/>
    <n v="0"/>
  </r>
  <r>
    <x v="5"/>
    <n v="3100"/>
    <m/>
    <x v="2"/>
    <x v="5"/>
    <x v="10"/>
    <s v="Beginning Balance"/>
    <x v="10"/>
    <x v="670"/>
    <s v="Governmental Activities"/>
    <s v="Culture &amp; Recreation"/>
    <s v="None"/>
    <x v="31"/>
    <n v="21526"/>
    <n v="19375"/>
    <n v="16394"/>
    <n v="12352"/>
    <n v="0"/>
    <n v="0"/>
    <n v="12510"/>
    <n v="12510"/>
    <n v="12510"/>
    <n v="0"/>
    <n v="-12510"/>
    <n v="12510"/>
    <n v="10545"/>
  </r>
  <r>
    <x v="5"/>
    <n v="315"/>
    <n v="4125"/>
    <x v="3"/>
    <x v="5"/>
    <x v="12"/>
    <s v="Revenue"/>
    <x v="12"/>
    <x v="671"/>
    <s v="General Revenues"/>
    <s v="Investment Earnings"/>
    <s v="General Government"/>
    <x v="34"/>
    <n v="12"/>
    <n v="7"/>
    <n v="7"/>
    <n v="8"/>
    <n v="8"/>
    <n v="8"/>
    <n v="3"/>
    <n v="3"/>
    <n v="8"/>
    <n v="4"/>
    <n v="-4"/>
    <n v="8"/>
    <n v="0"/>
  </r>
  <r>
    <x v="5"/>
    <n v="3250"/>
    <m/>
    <x v="2"/>
    <x v="5"/>
    <x v="14"/>
    <s v="Current Year Change"/>
    <x v="14"/>
    <x v="672"/>
    <s v="Governmental Activities"/>
    <s v="Culture &amp; Recreation"/>
    <s v="None"/>
    <x v="40"/>
    <n v="0"/>
    <n v="0"/>
    <n v="0"/>
    <n v="0"/>
    <n v="0"/>
    <n v="0"/>
    <n v="0"/>
    <n v="0"/>
    <n v="0"/>
    <n v="0"/>
    <n v="0"/>
    <n v="0"/>
    <n v="0"/>
  </r>
  <r>
    <x v="5"/>
    <n v="3300"/>
    <m/>
    <x v="2"/>
    <x v="5"/>
    <x v="16"/>
    <s v="Ending Balance"/>
    <x v="16"/>
    <x v="673"/>
    <s v="Governmental Activities"/>
    <s v="Culture &amp; Recreation"/>
    <s v="None"/>
    <x v="49"/>
    <n v="0"/>
    <n v="0"/>
    <n v="0"/>
    <n v="0"/>
    <n v="0"/>
    <n v="0"/>
    <n v="0"/>
    <n v="0"/>
    <n v="0"/>
    <n v="0"/>
    <n v="0"/>
    <n v="0"/>
    <n v="0"/>
  </r>
  <r>
    <x v="5"/>
    <n v="370"/>
    <n v="4824"/>
    <x v="3"/>
    <x v="5"/>
    <x v="24"/>
    <s v="Revenue"/>
    <x v="23"/>
    <x v="674"/>
    <s v="Governmental Activities"/>
    <s v="Culture &amp; Recreation"/>
    <s v="Operating Grants"/>
    <x v="238"/>
    <n v="0"/>
    <n v="0"/>
    <n v="280"/>
    <n v="50"/>
    <n v="50"/>
    <n v="50"/>
    <n v="0"/>
    <n v="0"/>
    <n v="50"/>
    <n v="0"/>
    <n v="-50"/>
    <n v="50"/>
    <n v="0"/>
  </r>
  <r>
    <x v="5"/>
    <n v="370"/>
    <n v="4849"/>
    <x v="3"/>
    <x v="5"/>
    <x v="24"/>
    <s v="Revenue"/>
    <x v="23"/>
    <x v="675"/>
    <s v="General Revenues"/>
    <s v="Gain (Loss) Assets"/>
    <s v="General Government"/>
    <x v="76"/>
    <n v="0"/>
    <n v="0"/>
    <n v="0"/>
    <n v="0"/>
    <n v="0"/>
    <n v="0"/>
    <n v="0"/>
    <n v="0"/>
    <n v="0"/>
    <n v="0"/>
    <n v="0"/>
    <n v="0"/>
    <n v="0"/>
  </r>
  <r>
    <x v="5"/>
    <n v="380"/>
    <n v="4861"/>
    <x v="3"/>
    <x v="5"/>
    <x v="25"/>
    <s v="Revenue"/>
    <x v="24"/>
    <x v="676"/>
    <s v="Governmental Activities"/>
    <s v="Culture &amp; Recreation"/>
    <s v="Charges for Services"/>
    <x v="239"/>
    <n v="2215"/>
    <n v="1980"/>
    <n v="1675"/>
    <n v="3000"/>
    <n v="3000"/>
    <n v="3000"/>
    <n v="0"/>
    <n v="0"/>
    <n v="3000"/>
    <n v="0"/>
    <n v="-3000"/>
    <n v="3000"/>
    <n v="0"/>
  </r>
  <r>
    <x v="5"/>
    <n v="380"/>
    <n v="4862"/>
    <x v="3"/>
    <x v="5"/>
    <x v="25"/>
    <s v="Revenue"/>
    <x v="24"/>
    <x v="677"/>
    <s v="Governmental Activities"/>
    <s v="Culture &amp; Recreation"/>
    <s v="Charges for Services"/>
    <x v="240"/>
    <n v="570"/>
    <n v="1200"/>
    <n v="590"/>
    <n v="1200"/>
    <n v="1200"/>
    <n v="1200"/>
    <n v="0"/>
    <n v="0"/>
    <n v="1200"/>
    <n v="0"/>
    <n v="-1200"/>
    <n v="1200"/>
    <n v="0"/>
  </r>
  <r>
    <x v="5"/>
    <n v="380"/>
    <n v="4863"/>
    <x v="3"/>
    <x v="5"/>
    <x v="25"/>
    <s v="Revenue"/>
    <x v="24"/>
    <x v="678"/>
    <s v="Governmental Activities"/>
    <s v="Culture &amp; Recreation"/>
    <s v="Charges for Services"/>
    <x v="241"/>
    <n v="0"/>
    <n v="0"/>
    <n v="0"/>
    <n v="0"/>
    <n v="0"/>
    <n v="0"/>
    <n v="0"/>
    <n v="0"/>
    <n v="0"/>
    <n v="0"/>
    <n v="0"/>
    <n v="0"/>
    <n v="0"/>
  </r>
  <r>
    <x v="5"/>
    <n v="380"/>
    <n v="4864"/>
    <x v="3"/>
    <x v="5"/>
    <x v="25"/>
    <s v="Revenue"/>
    <x v="24"/>
    <x v="679"/>
    <s v="Governmental Activities"/>
    <s v="Culture &amp; Recreation"/>
    <s v="Charges for Services"/>
    <x v="242"/>
    <n v="220"/>
    <n v="1300"/>
    <n v="1590"/>
    <n v="1500"/>
    <n v="1500"/>
    <n v="1500"/>
    <n v="150"/>
    <n v="170"/>
    <n v="1500"/>
    <n v="182"/>
    <n v="-1318"/>
    <n v="1500"/>
    <n v="0"/>
  </r>
  <r>
    <x v="5"/>
    <n v="380"/>
    <n v="4866"/>
    <x v="3"/>
    <x v="5"/>
    <x v="25"/>
    <s v="Revenue"/>
    <x v="24"/>
    <x v="680"/>
    <s v="Governmental Activities"/>
    <s v="Culture &amp; Recreation"/>
    <s v="Charges for Services"/>
    <x v="243"/>
    <n v="1386"/>
    <n v="3280"/>
    <n v="3373"/>
    <n v="4000"/>
    <n v="4000"/>
    <n v="4000"/>
    <n v="1846"/>
    <n v="1846"/>
    <n v="4000"/>
    <n v="1971"/>
    <n v="-2029"/>
    <n v="4000"/>
    <n v="4000"/>
  </r>
  <r>
    <x v="5"/>
    <n v="380"/>
    <n v="4868"/>
    <x v="3"/>
    <x v="5"/>
    <x v="25"/>
    <s v="Revenue"/>
    <x v="24"/>
    <x v="681"/>
    <s v="Governmental Activities"/>
    <s v="Culture &amp; Recreation"/>
    <s v="Charges for Services"/>
    <x v="244"/>
    <n v="2670"/>
    <n v="1480"/>
    <n v="1545"/>
    <n v="2750"/>
    <n v="2750"/>
    <n v="2750"/>
    <n v="0"/>
    <n v="0"/>
    <n v="2750"/>
    <n v="0"/>
    <n v="-2750"/>
    <n v="2750"/>
    <n v="0"/>
  </r>
  <r>
    <x v="5"/>
    <n v="380"/>
    <n v="4870"/>
    <x v="3"/>
    <x v="5"/>
    <x v="25"/>
    <s v="Revenue"/>
    <x v="24"/>
    <x v="682"/>
    <s v="Governmental Activities"/>
    <s v="Culture &amp; Recreation"/>
    <s v="Charges for Services"/>
    <x v="245"/>
    <n v="1750"/>
    <n v="1500"/>
    <n v="750"/>
    <n v="4000"/>
    <n v="4000"/>
    <n v="4000"/>
    <n v="0"/>
    <n v="0"/>
    <n v="4000"/>
    <n v="0"/>
    <n v="-4000"/>
    <n v="4000"/>
    <n v="0"/>
  </r>
  <r>
    <x v="5"/>
    <n v="380"/>
    <n v="4872"/>
    <x v="3"/>
    <x v="5"/>
    <x v="25"/>
    <s v="Revenue"/>
    <x v="24"/>
    <x v="683"/>
    <s v="Governmental Activities"/>
    <s v="Culture &amp; Recreation"/>
    <s v="Charges for Services"/>
    <x v="246"/>
    <n v="0"/>
    <n v="194"/>
    <n v="0"/>
    <n v="225"/>
    <n v="225"/>
    <n v="225"/>
    <n v="0"/>
    <n v="0"/>
    <n v="225"/>
    <n v="0"/>
    <n v="-225"/>
    <n v="225"/>
    <n v="0"/>
  </r>
  <r>
    <x v="5"/>
    <n v="380"/>
    <n v="4874"/>
    <x v="3"/>
    <x v="5"/>
    <x v="25"/>
    <s v="Revenue"/>
    <x v="24"/>
    <x v="684"/>
    <s v="Governmental Activities"/>
    <s v="Culture &amp; Recreation"/>
    <s v="Charges for Services"/>
    <x v="247"/>
    <n v="0"/>
    <n v="0"/>
    <n v="0"/>
    <n v="0"/>
    <n v="0"/>
    <n v="0"/>
    <n v="0"/>
    <n v="0"/>
    <n v="0"/>
    <n v="0"/>
    <n v="0"/>
    <n v="0"/>
    <n v="0"/>
  </r>
  <r>
    <x v="5"/>
    <n v="380"/>
    <n v="4876"/>
    <x v="3"/>
    <x v="5"/>
    <x v="25"/>
    <s v="Revenue"/>
    <x v="24"/>
    <x v="685"/>
    <s v="Governmental Activities"/>
    <s v="Culture &amp; Recreation"/>
    <s v="Charges for Services"/>
    <x v="248"/>
    <n v="0"/>
    <n v="595"/>
    <n v="0"/>
    <n v="1000"/>
    <n v="1000"/>
    <n v="1000"/>
    <n v="0"/>
    <n v="0"/>
    <n v="1000"/>
    <n v="0"/>
    <n v="-1000"/>
    <n v="1000"/>
    <n v="0"/>
  </r>
  <r>
    <x v="5"/>
    <n v="380"/>
    <n v="4878"/>
    <x v="3"/>
    <x v="5"/>
    <x v="25"/>
    <s v="Revenue"/>
    <x v="24"/>
    <x v="686"/>
    <s v="Governmental Activities"/>
    <s v="Culture &amp; Recreation"/>
    <s v="Charges for Services"/>
    <x v="249"/>
    <n v="430"/>
    <n v="4067"/>
    <n v="3445"/>
    <n v="4250"/>
    <n v="4250"/>
    <n v="4250"/>
    <n v="35"/>
    <n v="35"/>
    <n v="4250"/>
    <n v="38"/>
    <n v="-4212"/>
    <n v="4250"/>
    <n v="0"/>
  </r>
  <r>
    <x v="5"/>
    <n v="380"/>
    <n v="4880"/>
    <x v="3"/>
    <x v="5"/>
    <x v="25"/>
    <s v="Revenue"/>
    <x v="24"/>
    <x v="687"/>
    <s v="Governmental Activities"/>
    <s v="Culture &amp; Recreation"/>
    <s v="Charges for Services"/>
    <x v="250"/>
    <n v="200"/>
    <n v="440"/>
    <n v="200"/>
    <n v="450"/>
    <n v="450"/>
    <n v="450"/>
    <n v="0"/>
    <n v="0"/>
    <n v="450"/>
    <n v="0"/>
    <n v="-450"/>
    <n v="450"/>
    <n v="0"/>
  </r>
  <r>
    <x v="5"/>
    <n v="380"/>
    <n v="4882"/>
    <x v="3"/>
    <x v="5"/>
    <x v="25"/>
    <s v="Revenue"/>
    <x v="24"/>
    <x v="688"/>
    <s v="Governmental Activities"/>
    <s v="Culture &amp; Recreation"/>
    <s v="Charges for Services"/>
    <x v="251"/>
    <n v="0"/>
    <n v="100"/>
    <n v="145"/>
    <n v="175"/>
    <n v="175"/>
    <n v="175"/>
    <n v="0"/>
    <n v="0"/>
    <n v="175"/>
    <n v="0"/>
    <n v="-175"/>
    <n v="175"/>
    <n v="0"/>
  </r>
  <r>
    <x v="5"/>
    <n v="380"/>
    <n v="4884"/>
    <x v="3"/>
    <x v="5"/>
    <x v="25"/>
    <s v="Revenue"/>
    <x v="24"/>
    <x v="689"/>
    <s v="Governmental Activities"/>
    <s v="Culture &amp; Recreation"/>
    <s v="Charges for Services"/>
    <x v="252"/>
    <n v="0"/>
    <n v="796"/>
    <n v="726"/>
    <n v="1000"/>
    <n v="1000"/>
    <n v="1000"/>
    <n v="0"/>
    <n v="0"/>
    <n v="1000"/>
    <n v="0"/>
    <n v="-1000"/>
    <n v="1000"/>
    <n v="0"/>
  </r>
  <r>
    <x v="5"/>
    <n v="380"/>
    <n v="4886"/>
    <x v="3"/>
    <x v="5"/>
    <x v="25"/>
    <s v="Revenue"/>
    <x v="24"/>
    <x v="690"/>
    <s v="Governmental Activities"/>
    <s v="Culture &amp; Recreation"/>
    <s v="Charges for Services"/>
    <x v="253"/>
    <n v="0"/>
    <n v="0"/>
    <n v="124"/>
    <n v="150"/>
    <n v="150"/>
    <n v="150"/>
    <n v="0"/>
    <n v="0"/>
    <n v="150"/>
    <n v="0"/>
    <n v="-150"/>
    <n v="150"/>
    <n v="0"/>
  </r>
  <r>
    <x v="5"/>
    <n v="380"/>
    <n v="4888"/>
    <x v="3"/>
    <x v="5"/>
    <x v="25"/>
    <s v="Revenue"/>
    <x v="24"/>
    <x v="691"/>
    <s v="Governmental Activities"/>
    <s v="Culture &amp; Recreation"/>
    <s v="Charges for Services"/>
    <x v="254"/>
    <n v="0"/>
    <n v="60"/>
    <n v="0"/>
    <n v="0"/>
    <n v="0"/>
    <n v="0"/>
    <n v="0"/>
    <n v="0"/>
    <n v="0"/>
    <n v="0"/>
    <n v="0"/>
    <n v="0"/>
    <n v="0"/>
  </r>
  <r>
    <x v="5"/>
    <n v="380"/>
    <n v="4889"/>
    <x v="3"/>
    <x v="5"/>
    <x v="25"/>
    <s v="Revenue"/>
    <x v="24"/>
    <x v="692"/>
    <s v="Governmental Activities"/>
    <s v="Culture &amp; Recreation"/>
    <s v="Charges for Services"/>
    <x v="255"/>
    <n v="11365"/>
    <n v="0"/>
    <n v="0"/>
    <n v="0"/>
    <n v="0"/>
    <n v="0"/>
    <n v="0"/>
    <n v="0"/>
    <n v="0"/>
    <n v="0"/>
    <n v="0"/>
    <n v="0"/>
    <n v="0"/>
  </r>
  <r>
    <x v="5"/>
    <n v="385"/>
    <n v="4895"/>
    <x v="3"/>
    <x v="5"/>
    <x v="26"/>
    <s v="Revenue"/>
    <x v="25"/>
    <x v="693"/>
    <s v="General Revenues"/>
    <s v="Miscellaneous"/>
    <s v="General Government"/>
    <x v="80"/>
    <n v="0"/>
    <n v="328"/>
    <n v="101"/>
    <n v="75"/>
    <n v="75"/>
    <n v="75"/>
    <n v="0"/>
    <n v="0"/>
    <n v="75"/>
    <n v="0"/>
    <n v="-75"/>
    <n v="75"/>
    <n v="0"/>
  </r>
  <r>
    <x v="5"/>
    <n v="490"/>
    <n v="5110"/>
    <x v="4"/>
    <x v="5"/>
    <x v="28"/>
    <s v="Personal Services"/>
    <x v="27"/>
    <x v="694"/>
    <s v="Governmental Activities"/>
    <s v="Culture &amp; Recreation"/>
    <s v="Expenses"/>
    <x v="85"/>
    <n v="0"/>
    <n v="0"/>
    <n v="0"/>
    <n v="0"/>
    <n v="0"/>
    <n v="0"/>
    <n v="0"/>
    <n v="0"/>
    <n v="0"/>
    <n v="0"/>
    <n v="0"/>
    <n v="6530"/>
    <n v="0"/>
  </r>
  <r>
    <x v="5"/>
    <n v="490"/>
    <n v="6118"/>
    <x v="4"/>
    <x v="5"/>
    <x v="38"/>
    <s v="Materials &amp; Services"/>
    <x v="31"/>
    <x v="695"/>
    <s v="Governmental Activities"/>
    <s v="Culture &amp; Recreation"/>
    <s v="Expenses"/>
    <x v="138"/>
    <n v="0"/>
    <n v="0"/>
    <n v="1220"/>
    <n v="1750"/>
    <n v="1750"/>
    <n v="1750"/>
    <n v="0"/>
    <n v="0"/>
    <n v="1750"/>
    <n v="0"/>
    <n v="-1750"/>
    <n v="1750"/>
    <n v="0"/>
  </r>
  <r>
    <x v="5"/>
    <n v="490"/>
    <n v="6122"/>
    <x v="4"/>
    <x v="5"/>
    <x v="38"/>
    <s v="Materials &amp; Services"/>
    <x v="31"/>
    <x v="696"/>
    <s v="Governmental Activities"/>
    <s v="Culture &amp; Recreation"/>
    <s v="Expenses"/>
    <x v="103"/>
    <n v="84"/>
    <n v="131"/>
    <n v="442"/>
    <n v="473"/>
    <n v="473"/>
    <n v="473"/>
    <n v="212"/>
    <n v="630"/>
    <n v="473"/>
    <n v="673"/>
    <n v="200"/>
    <n v="473"/>
    <n v="500"/>
  </r>
  <r>
    <x v="5"/>
    <n v="490"/>
    <n v="6220"/>
    <x v="4"/>
    <x v="5"/>
    <x v="38"/>
    <s v="Materials &amp; Services"/>
    <x v="32"/>
    <x v="697"/>
    <s v="Governmental Activities"/>
    <s v="Culture &amp; Recreation"/>
    <s v="Expenses"/>
    <x v="109"/>
    <n v="0"/>
    <n v="1079"/>
    <n v="0"/>
    <n v="1000"/>
    <n v="1000"/>
    <n v="1000"/>
    <n v="0"/>
    <n v="0"/>
    <n v="1000"/>
    <n v="0"/>
    <n v="-1000"/>
    <n v="1000"/>
    <n v="0"/>
  </r>
  <r>
    <x v="5"/>
    <n v="490"/>
    <n v="6224"/>
    <x v="4"/>
    <x v="5"/>
    <x v="38"/>
    <s v="Materials &amp; Services"/>
    <x v="32"/>
    <x v="698"/>
    <s v="Governmental Activities"/>
    <s v="Culture &amp; Recreation"/>
    <s v="Expenses"/>
    <x v="256"/>
    <n v="169"/>
    <n v="535"/>
    <n v="1376"/>
    <n v="1500"/>
    <n v="1500"/>
    <n v="1500"/>
    <n v="0"/>
    <n v="0"/>
    <n v="1500"/>
    <n v="0"/>
    <n v="-1500"/>
    <n v="1500"/>
    <n v="0"/>
  </r>
  <r>
    <x v="5"/>
    <n v="490"/>
    <n v="6226"/>
    <x v="4"/>
    <x v="5"/>
    <x v="38"/>
    <s v="Materials &amp; Services"/>
    <x v="32"/>
    <x v="699"/>
    <s v="Governmental Activities"/>
    <s v="Culture &amp; Recreation"/>
    <s v="Expenses"/>
    <x v="111"/>
    <n v="30"/>
    <n v="0"/>
    <n v="0"/>
    <n v="50"/>
    <n v="50"/>
    <n v="50"/>
    <n v="0"/>
    <n v="0"/>
    <n v="50"/>
    <n v="0"/>
    <n v="-50"/>
    <n v="50"/>
    <n v="0"/>
  </r>
  <r>
    <x v="5"/>
    <n v="490"/>
    <n v="6238"/>
    <x v="4"/>
    <x v="5"/>
    <x v="38"/>
    <s v="Materials &amp; Services"/>
    <x v="32"/>
    <x v="700"/>
    <s v="Governmental Activities"/>
    <s v="Culture &amp; Recreation"/>
    <s v="Expenses"/>
    <x v="115"/>
    <n v="0"/>
    <n v="0"/>
    <n v="26"/>
    <n v="75"/>
    <n v="75"/>
    <n v="75"/>
    <n v="1"/>
    <n v="1"/>
    <n v="75"/>
    <n v="2"/>
    <n v="-73"/>
    <n v="75"/>
    <n v="0"/>
  </r>
  <r>
    <x v="5"/>
    <n v="490"/>
    <n v="6290"/>
    <x v="4"/>
    <x v="5"/>
    <x v="38"/>
    <s v="Materials &amp; Services"/>
    <x v="32"/>
    <x v="701"/>
    <s v="Governmental Activities"/>
    <s v="Culture &amp; Recreation"/>
    <s v="Expenses"/>
    <x v="117"/>
    <n v="32"/>
    <n v="2241"/>
    <n v="2290"/>
    <n v="2000"/>
    <n v="2000"/>
    <n v="2000"/>
    <n v="10"/>
    <n v="10"/>
    <n v="2000"/>
    <n v="11"/>
    <n v="-1989"/>
    <n v="2000"/>
    <n v="0"/>
  </r>
  <r>
    <x v="5"/>
    <n v="490"/>
    <n v="6440"/>
    <x v="4"/>
    <x v="5"/>
    <x v="38"/>
    <s v="Materials &amp; Services"/>
    <x v="34"/>
    <x v="702"/>
    <s v="Governmental Activities"/>
    <s v="Culture &amp; Recreation"/>
    <s v="Expenses"/>
    <x v="125"/>
    <n v="65"/>
    <n v="144"/>
    <n v="0"/>
    <n v="250"/>
    <n v="250"/>
    <n v="250"/>
    <n v="0"/>
    <n v="0"/>
    <n v="250"/>
    <n v="0"/>
    <n v="-250"/>
    <n v="250"/>
    <n v="0"/>
  </r>
  <r>
    <x v="5"/>
    <n v="490"/>
    <n v="6445"/>
    <x v="4"/>
    <x v="5"/>
    <x v="38"/>
    <s v="Materials &amp; Services"/>
    <x v="34"/>
    <x v="703"/>
    <s v="Governmental Activities"/>
    <s v="Culture &amp; Recreation"/>
    <s v="Expenses"/>
    <x v="126"/>
    <n v="0"/>
    <n v="812"/>
    <n v="0"/>
    <n v="1150"/>
    <n v="1150"/>
    <n v="1150"/>
    <n v="0"/>
    <n v="0"/>
    <n v="1150"/>
    <n v="0"/>
    <n v="-1150"/>
    <n v="1150"/>
    <n v="0"/>
  </r>
  <r>
    <x v="5"/>
    <n v="490"/>
    <n v="6705"/>
    <x v="4"/>
    <x v="5"/>
    <x v="38"/>
    <s v="Materials &amp; Services"/>
    <x v="36"/>
    <x v="704"/>
    <s v="Governmental Activities"/>
    <s v="Culture &amp; Recreation"/>
    <s v="Expenses"/>
    <x v="257"/>
    <n v="280"/>
    <n v="940"/>
    <n v="995"/>
    <n v="1250"/>
    <n v="1250"/>
    <n v="1250"/>
    <n v="720"/>
    <n v="880"/>
    <n v="1250"/>
    <n v="940"/>
    <n v="-310"/>
    <n v="1250"/>
    <n v="1250"/>
  </r>
  <r>
    <x v="5"/>
    <n v="490"/>
    <n v="6714"/>
    <x v="4"/>
    <x v="5"/>
    <x v="38"/>
    <s v="Materials &amp; Services"/>
    <x v="36"/>
    <x v="705"/>
    <s v="Governmental Activities"/>
    <s v="Culture &amp; Recreation"/>
    <s v="Expenses"/>
    <x v="258"/>
    <n v="20683"/>
    <n v="140"/>
    <n v="0"/>
    <n v="0"/>
    <n v="0"/>
    <n v="0"/>
    <n v="0"/>
    <n v="0"/>
    <n v="0"/>
    <n v="0"/>
    <n v="0"/>
    <n v="0"/>
    <n v="0"/>
  </r>
  <r>
    <x v="5"/>
    <n v="490"/>
    <n v="6810"/>
    <x v="4"/>
    <x v="5"/>
    <x v="38"/>
    <s v="Materials &amp; Services"/>
    <x v="50"/>
    <x v="706"/>
    <s v="Governmental Activities"/>
    <s v="Culture &amp; Recreation"/>
    <s v="Expenses"/>
    <x v="259"/>
    <n v="10"/>
    <n v="121"/>
    <n v="38"/>
    <n v="750"/>
    <n v="750"/>
    <n v="750"/>
    <n v="0"/>
    <n v="0"/>
    <n v="750"/>
    <n v="0"/>
    <n v="-750"/>
    <n v="750"/>
    <n v="0"/>
  </r>
  <r>
    <x v="5"/>
    <n v="490"/>
    <n v="6812"/>
    <x v="4"/>
    <x v="5"/>
    <x v="38"/>
    <s v="Materials &amp; Services"/>
    <x v="50"/>
    <x v="707"/>
    <s v="Governmental Activities"/>
    <s v="Culture &amp; Recreation"/>
    <s v="Expenses"/>
    <x v="260"/>
    <n v="0"/>
    <n v="40"/>
    <n v="150"/>
    <n v="175"/>
    <n v="175"/>
    <n v="175"/>
    <n v="0"/>
    <n v="0"/>
    <n v="175"/>
    <n v="0"/>
    <n v="-175"/>
    <n v="175"/>
    <n v="0"/>
  </r>
  <r>
    <x v="5"/>
    <n v="490"/>
    <n v="6813"/>
    <x v="4"/>
    <x v="5"/>
    <x v="38"/>
    <s v="Materials &amp; Services"/>
    <x v="50"/>
    <x v="708"/>
    <s v="Governmental Activities"/>
    <s v="Culture &amp; Recreation"/>
    <s v="Expenses"/>
    <x v="241"/>
    <n v="0"/>
    <n v="0"/>
    <n v="0"/>
    <n v="0"/>
    <n v="0"/>
    <n v="0"/>
    <n v="0"/>
    <n v="0"/>
    <n v="0"/>
    <n v="0"/>
    <n v="0"/>
    <n v="0"/>
    <n v="0"/>
  </r>
  <r>
    <x v="5"/>
    <n v="490"/>
    <n v="6814"/>
    <x v="4"/>
    <x v="5"/>
    <x v="38"/>
    <s v="Materials &amp; Services"/>
    <x v="50"/>
    <x v="709"/>
    <s v="Governmental Activities"/>
    <s v="Culture &amp; Recreation"/>
    <s v="Expenses"/>
    <x v="261"/>
    <n v="434"/>
    <n v="1143"/>
    <n v="486"/>
    <n v="825"/>
    <n v="825"/>
    <n v="825"/>
    <n v="0"/>
    <n v="0"/>
    <n v="825"/>
    <n v="0"/>
    <n v="-825"/>
    <n v="825"/>
    <n v="0"/>
  </r>
  <r>
    <x v="5"/>
    <n v="490"/>
    <n v="6816"/>
    <x v="4"/>
    <x v="5"/>
    <x v="38"/>
    <s v="Materials &amp; Services"/>
    <x v="50"/>
    <x v="710"/>
    <s v="Governmental Activities"/>
    <s v="Culture &amp; Recreation"/>
    <s v="Expenses"/>
    <x v="262"/>
    <n v="498"/>
    <n v="3726"/>
    <n v="3040"/>
    <n v="4000"/>
    <n v="4000"/>
    <n v="4000"/>
    <n v="1500"/>
    <n v="1500"/>
    <n v="4000"/>
    <n v="1601"/>
    <n v="-2399"/>
    <n v="4000"/>
    <n v="4000"/>
  </r>
  <r>
    <x v="5"/>
    <n v="490"/>
    <n v="6820"/>
    <x v="4"/>
    <x v="5"/>
    <x v="38"/>
    <s v="Materials &amp; Services"/>
    <x v="50"/>
    <x v="711"/>
    <s v="Governmental Activities"/>
    <s v="Culture &amp; Recreation"/>
    <s v="Expenses"/>
    <x v="263"/>
    <n v="0"/>
    <n v="51"/>
    <n v="0"/>
    <n v="50"/>
    <n v="50"/>
    <n v="50"/>
    <n v="0"/>
    <n v="0"/>
    <n v="50"/>
    <n v="0"/>
    <n v="-50"/>
    <n v="50"/>
    <n v="0"/>
  </r>
  <r>
    <x v="5"/>
    <n v="490"/>
    <n v="6822"/>
    <x v="4"/>
    <x v="5"/>
    <x v="38"/>
    <s v="Materials &amp; Services"/>
    <x v="50"/>
    <x v="712"/>
    <s v="Governmental Activities"/>
    <s v="Culture &amp; Recreation"/>
    <s v="Expenses"/>
    <x v="264"/>
    <n v="0"/>
    <n v="187"/>
    <n v="0"/>
    <n v="0"/>
    <n v="0"/>
    <n v="0"/>
    <n v="0"/>
    <n v="0"/>
    <n v="0"/>
    <n v="0"/>
    <n v="0"/>
    <n v="0"/>
    <n v="0"/>
  </r>
  <r>
    <x v="5"/>
    <n v="490"/>
    <n v="6850"/>
    <x v="4"/>
    <x v="5"/>
    <x v="38"/>
    <s v="Materials &amp; Services"/>
    <x v="50"/>
    <x v="713"/>
    <s v="Governmental Activities"/>
    <s v="Culture &amp; Recreation"/>
    <s v="Expenses"/>
    <x v="265"/>
    <n v="185"/>
    <n v="495"/>
    <n v="0"/>
    <n v="600"/>
    <n v="600"/>
    <n v="600"/>
    <n v="0"/>
    <n v="0"/>
    <n v="600"/>
    <n v="0"/>
    <n v="-600"/>
    <n v="600"/>
    <n v="0"/>
  </r>
  <r>
    <x v="5"/>
    <n v="490"/>
    <n v="6852"/>
    <x v="4"/>
    <x v="5"/>
    <x v="38"/>
    <s v="Materials &amp; Services"/>
    <x v="50"/>
    <x v="714"/>
    <s v="Governmental Activities"/>
    <s v="Culture &amp; Recreation"/>
    <s v="Expenses"/>
    <x v="266"/>
    <n v="500"/>
    <n v="3555"/>
    <n v="3748"/>
    <n v="4000"/>
    <n v="4000"/>
    <n v="4000"/>
    <n v="0"/>
    <n v="0"/>
    <n v="4000"/>
    <n v="0"/>
    <n v="-4000"/>
    <n v="4000"/>
    <n v="1000"/>
  </r>
  <r>
    <x v="5"/>
    <n v="490"/>
    <n v="6854"/>
    <x v="4"/>
    <x v="5"/>
    <x v="38"/>
    <s v="Materials &amp; Services"/>
    <x v="50"/>
    <x v="715"/>
    <s v="Governmental Activities"/>
    <s v="Culture &amp; Recreation"/>
    <s v="Expenses"/>
    <x v="267"/>
    <n v="0"/>
    <n v="500"/>
    <n v="200"/>
    <n v="450"/>
    <n v="450"/>
    <n v="450"/>
    <n v="0"/>
    <n v="0"/>
    <n v="450"/>
    <n v="0"/>
    <n v="-450"/>
    <n v="450"/>
    <n v="0"/>
  </r>
  <r>
    <x v="5"/>
    <n v="490"/>
    <n v="6856"/>
    <x v="4"/>
    <x v="5"/>
    <x v="38"/>
    <s v="Materials &amp; Services"/>
    <x v="50"/>
    <x v="716"/>
    <s v="Governmental Activities"/>
    <s v="Culture &amp; Recreation"/>
    <s v="Expenses"/>
    <x v="268"/>
    <n v="0"/>
    <n v="0"/>
    <n v="0"/>
    <n v="50"/>
    <n v="50"/>
    <n v="50"/>
    <n v="0"/>
    <n v="0"/>
    <n v="50"/>
    <n v="0"/>
    <n v="-50"/>
    <n v="50"/>
    <n v="0"/>
  </r>
  <r>
    <x v="5"/>
    <n v="490"/>
    <n v="6858"/>
    <x v="4"/>
    <x v="5"/>
    <x v="38"/>
    <s v="Materials &amp; Services"/>
    <x v="50"/>
    <x v="717"/>
    <s v="Governmental Activities"/>
    <s v="Culture &amp; Recreation"/>
    <s v="Expenses"/>
    <x v="269"/>
    <n v="0"/>
    <n v="590"/>
    <n v="380"/>
    <n v="1000"/>
    <n v="1000"/>
    <n v="1000"/>
    <n v="0"/>
    <n v="0"/>
    <n v="1000"/>
    <n v="0"/>
    <n v="-1000"/>
    <n v="1000"/>
    <n v="0"/>
  </r>
  <r>
    <x v="5"/>
    <n v="490"/>
    <n v="6860"/>
    <x v="4"/>
    <x v="5"/>
    <x v="38"/>
    <s v="Materials &amp; Services"/>
    <x v="50"/>
    <x v="718"/>
    <s v="Governmental Activities"/>
    <s v="Culture &amp; Recreation"/>
    <s v="Expenses"/>
    <x v="270"/>
    <n v="0"/>
    <n v="0"/>
    <n v="284"/>
    <n v="300"/>
    <n v="300"/>
    <n v="300"/>
    <n v="0"/>
    <n v="0"/>
    <n v="300"/>
    <n v="0"/>
    <n v="-300"/>
    <n v="300"/>
    <n v="0"/>
  </r>
  <r>
    <x v="5"/>
    <n v="490"/>
    <n v="6862"/>
    <x v="4"/>
    <x v="5"/>
    <x v="38"/>
    <s v="Materials &amp; Services"/>
    <x v="50"/>
    <x v="719"/>
    <s v="Governmental Activities"/>
    <s v="Culture &amp; Recreation"/>
    <s v="Expenses"/>
    <x v="271"/>
    <n v="0"/>
    <n v="100"/>
    <n v="0"/>
    <n v="100"/>
    <n v="100"/>
    <n v="100"/>
    <n v="0"/>
    <n v="0"/>
    <n v="100"/>
    <n v="0"/>
    <n v="-100"/>
    <n v="100"/>
    <n v="0"/>
  </r>
  <r>
    <x v="5"/>
    <n v="490"/>
    <n v="6864"/>
    <x v="4"/>
    <x v="5"/>
    <x v="38"/>
    <s v="Materials &amp; Services"/>
    <x v="50"/>
    <x v="720"/>
    <s v="Governmental Activities"/>
    <s v="Culture &amp; Recreation"/>
    <s v="Expenses"/>
    <x v="272"/>
    <n v="0"/>
    <n v="3780"/>
    <n v="3760"/>
    <n v="4000"/>
    <n v="4000"/>
    <n v="4000"/>
    <n v="0"/>
    <n v="0"/>
    <n v="4000"/>
    <n v="0"/>
    <n v="-4000"/>
    <n v="4000"/>
    <n v="0"/>
  </r>
  <r>
    <x v="5"/>
    <n v="900"/>
    <n v="9110"/>
    <x v="4"/>
    <x v="5"/>
    <x v="37"/>
    <s v="Transfers Out"/>
    <x v="45"/>
    <x v="721"/>
    <s v="General Revenues"/>
    <s v="Transfers"/>
    <s v="General Government"/>
    <x v="273"/>
    <n v="0"/>
    <n v="0"/>
    <n v="0"/>
    <n v="0"/>
    <n v="0"/>
    <n v="0"/>
    <n v="0"/>
    <n v="0"/>
    <n v="0"/>
    <n v="0"/>
    <n v="0"/>
    <n v="0"/>
    <n v="0"/>
  </r>
  <r>
    <x v="5"/>
    <n v="900"/>
    <n v="9590"/>
    <x v="4"/>
    <x v="5"/>
    <x v="37"/>
    <s v="Contingencies"/>
    <x v="46"/>
    <x v="722"/>
    <s v="Governmental Activities"/>
    <s v="Culture &amp; Recreation"/>
    <s v="None"/>
    <x v="168"/>
    <n v="0"/>
    <n v="0"/>
    <n v="0"/>
    <n v="10387"/>
    <n v="10387"/>
    <n v="10387"/>
    <n v="0"/>
    <n v="0"/>
    <n v="0"/>
    <n v="0"/>
    <n v="0"/>
    <n v="10387"/>
    <n v="0"/>
  </r>
  <r>
    <x v="5"/>
    <n v="900"/>
    <n v="9899"/>
    <x v="4"/>
    <x v="5"/>
    <x v="37"/>
    <s v="Reserves &amp; Ending Balances"/>
    <x v="16"/>
    <x v="723"/>
    <s v="Governmental Activities"/>
    <s v="None"/>
    <s v="None"/>
    <x v="170"/>
    <n v="19374"/>
    <n v="16392"/>
    <n v="12510"/>
    <n v="0"/>
    <n v="0"/>
    <n v="0"/>
    <n v="0"/>
    <n v="0"/>
    <n v="10545"/>
    <n v="0"/>
    <n v="-10545"/>
    <n v="0"/>
    <n v="7795"/>
  </r>
  <r>
    <x v="6"/>
    <n v="1110"/>
    <m/>
    <x v="0"/>
    <x v="6"/>
    <x v="0"/>
    <s v="Current Assets"/>
    <x v="0"/>
    <x v="724"/>
    <s v="Governmental Activities"/>
    <s v="Culture &amp; Recreation"/>
    <s v="None"/>
    <x v="0"/>
    <n v="0"/>
    <n v="7700"/>
    <n v="7087"/>
    <n v="0"/>
    <n v="0"/>
    <n v="0"/>
    <n v="10044"/>
    <n v="11029"/>
    <n v="0"/>
    <n v="0"/>
    <n v="0"/>
    <n v="10044"/>
    <n v="10044"/>
  </r>
  <r>
    <x v="6"/>
    <n v="1115"/>
    <m/>
    <x v="0"/>
    <x v="6"/>
    <x v="0"/>
    <s v="Current Assets"/>
    <x v="0"/>
    <x v="725"/>
    <s v="Governmental Activities"/>
    <s v="Culture &amp; Recreation"/>
    <s v="None"/>
    <x v="1"/>
    <n v="0"/>
    <n v="37922"/>
    <n v="47273"/>
    <n v="0"/>
    <n v="0"/>
    <n v="0"/>
    <n v="47557"/>
    <n v="47605"/>
    <n v="0"/>
    <n v="0"/>
    <n v="0"/>
    <n v="47557"/>
    <n v="47557"/>
  </r>
  <r>
    <x v="6"/>
    <n v="1510"/>
    <m/>
    <x v="0"/>
    <x v="6"/>
    <x v="2"/>
    <s v="Current Assets"/>
    <x v="2"/>
    <x v="726"/>
    <s v="Governmental Activities"/>
    <s v="Culture &amp; Recreation"/>
    <s v="None"/>
    <x v="5"/>
    <n v="0"/>
    <n v="0"/>
    <n v="0"/>
    <n v="0"/>
    <n v="0"/>
    <n v="0"/>
    <n v="0"/>
    <n v="0"/>
    <n v="0"/>
    <n v="0"/>
    <n v="0"/>
    <n v="0"/>
    <n v="0"/>
  </r>
  <r>
    <x v="6"/>
    <n v="2125"/>
    <m/>
    <x v="1"/>
    <x v="6"/>
    <x v="6"/>
    <s v="Current Liabilities"/>
    <x v="6"/>
    <x v="727"/>
    <s v="Governmental Activities"/>
    <s v="Culture &amp; Recreation"/>
    <s v="None"/>
    <x v="19"/>
    <n v="0"/>
    <n v="0"/>
    <n v="0"/>
    <n v="0"/>
    <n v="0"/>
    <n v="0"/>
    <n v="0"/>
    <n v="0"/>
    <n v="0"/>
    <n v="0"/>
    <n v="0"/>
    <n v="0"/>
    <n v="0"/>
  </r>
  <r>
    <x v="6"/>
    <n v="3100"/>
    <m/>
    <x v="2"/>
    <x v="6"/>
    <x v="10"/>
    <s v="Beginning Balance"/>
    <x v="10"/>
    <x v="728"/>
    <s v="Governmental Activities"/>
    <s v="Culture &amp; Recreation"/>
    <s v="None"/>
    <x v="31"/>
    <n v="0"/>
    <n v="0"/>
    <n v="45622"/>
    <n v="54577"/>
    <n v="0"/>
    <n v="0"/>
    <n v="54359"/>
    <n v="54359"/>
    <n v="54359"/>
    <n v="0"/>
    <n v="-54359"/>
    <n v="54359"/>
    <n v="57750"/>
  </r>
  <r>
    <x v="6"/>
    <n v="315"/>
    <n v="4125"/>
    <x v="3"/>
    <x v="6"/>
    <x v="12"/>
    <s v="Revenue"/>
    <x v="12"/>
    <x v="729"/>
    <s v="General Revenues"/>
    <s v="Investment Earnings"/>
    <s v="General Government"/>
    <x v="34"/>
    <n v="0"/>
    <n v="52"/>
    <n v="857"/>
    <n v="250"/>
    <n v="250"/>
    <n v="250"/>
    <n v="286"/>
    <n v="335"/>
    <n v="390.97378277153558"/>
    <n v="358"/>
    <n v="-32.973782771535582"/>
    <n v="286"/>
    <n v="200"/>
  </r>
  <r>
    <x v="6"/>
    <n v="3250"/>
    <m/>
    <x v="2"/>
    <x v="6"/>
    <x v="14"/>
    <s v="Current Year Change"/>
    <x v="14"/>
    <x v="730"/>
    <s v="Governmental Activities"/>
    <s v="Culture &amp; Recreation"/>
    <s v="None"/>
    <x v="40"/>
    <n v="0"/>
    <n v="0"/>
    <n v="0"/>
    <n v="0"/>
    <n v="0"/>
    <n v="0"/>
    <n v="0"/>
    <n v="0"/>
    <n v="0"/>
    <n v="0"/>
    <n v="0"/>
    <n v="0"/>
    <n v="0"/>
  </r>
  <r>
    <x v="6"/>
    <n v="3400"/>
    <m/>
    <x v="2"/>
    <x v="6"/>
    <x v="16"/>
    <s v="Ending Balance"/>
    <x v="16"/>
    <x v="731"/>
    <s v="Governmental Activities"/>
    <s v="Culture &amp; Recreation"/>
    <s v="None"/>
    <x v="49"/>
    <n v="0"/>
    <n v="0"/>
    <n v="0"/>
    <n v="0"/>
    <n v="0"/>
    <n v="0"/>
    <n v="0"/>
    <n v="0"/>
    <n v="0"/>
    <n v="0"/>
    <n v="0"/>
    <n v="0"/>
    <n v="0"/>
  </r>
  <r>
    <x v="6"/>
    <n v="345"/>
    <n v="4510"/>
    <x v="3"/>
    <x v="6"/>
    <x v="20"/>
    <s v="Revenue"/>
    <x v="48"/>
    <x v="732"/>
    <s v="Governmental Activities"/>
    <s v="Culture &amp; Recreation"/>
    <s v="Charges for Services"/>
    <x v="274"/>
    <n v="0"/>
    <n v="7880"/>
    <n v="7880"/>
    <n v="14775"/>
    <n v="14775"/>
    <n v="14775"/>
    <n v="2955"/>
    <n v="3940"/>
    <n v="5000"/>
    <n v="4205"/>
    <n v="-795"/>
    <n v="14775"/>
    <n v="14775"/>
  </r>
  <r>
    <x v="6"/>
    <n v="345"/>
    <n v="4511"/>
    <x v="3"/>
    <x v="6"/>
    <x v="20"/>
    <s v="Revenue"/>
    <x v="48"/>
    <x v="733"/>
    <s v="Governmental Activities"/>
    <s v="Culture &amp; Recreation"/>
    <s v="Charges for Services"/>
    <x v="68"/>
    <n v="0"/>
    <n v="0"/>
    <n v="0"/>
    <n v="0"/>
    <n v="0"/>
    <n v="0"/>
    <n v="0"/>
    <n v="0"/>
    <n v="0"/>
    <n v="0"/>
    <n v="0"/>
    <n v="0"/>
    <n v="0"/>
  </r>
  <r>
    <x v="6"/>
    <n v="390"/>
    <n v="4917"/>
    <x v="3"/>
    <x v="6"/>
    <x v="27"/>
    <s v="Revenue"/>
    <x v="26"/>
    <x v="734"/>
    <s v="General Revenues"/>
    <s v="Transfers"/>
    <s v="General Government"/>
    <x v="83"/>
    <n v="0"/>
    <n v="37691"/>
    <n v="0"/>
    <n v="0"/>
    <n v="0"/>
    <n v="0"/>
    <n v="0"/>
    <n v="0"/>
    <n v="0"/>
    <n v="0"/>
    <n v="0"/>
    <n v="0"/>
    <n v="0"/>
  </r>
  <r>
    <x v="6"/>
    <n v="490"/>
    <n v="6714"/>
    <x v="4"/>
    <x v="6"/>
    <x v="38"/>
    <s v="Materials &amp; Services"/>
    <x v="36"/>
    <x v="735"/>
    <s v="Governmental Activities"/>
    <s v="Culture &amp; Recreation"/>
    <s v="Charges for Services"/>
    <x v="258"/>
    <n v="0"/>
    <n v="0"/>
    <n v="0"/>
    <n v="2000"/>
    <n v="2000"/>
    <n v="2000"/>
    <n v="0"/>
    <n v="0"/>
    <n v="2000"/>
    <n v="0"/>
    <n v="-2000"/>
    <n v="2000"/>
    <n v="0"/>
  </r>
  <r>
    <x v="6"/>
    <n v="700"/>
    <n v="8520"/>
    <x v="4"/>
    <x v="6"/>
    <x v="39"/>
    <s v="Capital Outlay"/>
    <x v="42"/>
    <x v="736"/>
    <s v="Governmental Activities"/>
    <s v="Culture &amp; Recreation"/>
    <s v="None"/>
    <x v="137"/>
    <n v="0"/>
    <n v="0"/>
    <n v="0"/>
    <n v="67602"/>
    <n v="67602"/>
    <n v="67602"/>
    <n v="0"/>
    <n v="0"/>
    <n v="0"/>
    <n v="0"/>
    <n v="0"/>
    <n v="67602"/>
    <n v="0"/>
  </r>
  <r>
    <x v="6"/>
    <n v="900"/>
    <n v="9895"/>
    <x v="4"/>
    <x v="6"/>
    <x v="37"/>
    <s v="Reserves &amp; Ending Balances"/>
    <x v="47"/>
    <x v="737"/>
    <s v="Governmental Activities"/>
    <s v="Culture &amp; Recreation"/>
    <s v="None"/>
    <x v="169"/>
    <n v="0"/>
    <n v="0"/>
    <n v="0"/>
    <n v="0"/>
    <n v="0"/>
    <n v="0"/>
    <n v="0"/>
    <n v="0"/>
    <n v="0"/>
    <n v="0"/>
    <n v="0"/>
    <n v="0"/>
    <n v="5000"/>
  </r>
  <r>
    <x v="6"/>
    <n v="900"/>
    <n v="9899"/>
    <x v="4"/>
    <x v="6"/>
    <x v="37"/>
    <s v="Reserves &amp; Ending Balances"/>
    <x v="16"/>
    <x v="738"/>
    <s v="Governmental Activities"/>
    <s v="None"/>
    <s v="None"/>
    <x v="170"/>
    <n v="0"/>
    <n v="45622"/>
    <n v="54359"/>
    <n v="0"/>
    <n v="0"/>
    <n v="0"/>
    <n v="0"/>
    <n v="0"/>
    <n v="57750"/>
    <n v="0"/>
    <n v="-57750"/>
    <n v="0"/>
    <n v="67725"/>
  </r>
  <r>
    <x v="7"/>
    <n v="1110"/>
    <m/>
    <x v="0"/>
    <x v="7"/>
    <x v="0"/>
    <s v="Current Assets"/>
    <x v="0"/>
    <x v="739"/>
    <s v="Governmental Activities"/>
    <s v="Highways &amp; Streets"/>
    <s v="None"/>
    <x v="0"/>
    <n v="0"/>
    <n v="8434"/>
    <n v="6506"/>
    <n v="0"/>
    <n v="0"/>
    <n v="0"/>
    <n v="8283"/>
    <n v="8876"/>
    <n v="0"/>
    <n v="0"/>
    <n v="0"/>
    <n v="8283"/>
    <n v="8283"/>
  </r>
  <r>
    <x v="7"/>
    <n v="1115"/>
    <m/>
    <x v="0"/>
    <x v="7"/>
    <x v="0"/>
    <s v="Current Assets"/>
    <x v="0"/>
    <x v="740"/>
    <s v="Governmental Activities"/>
    <s v="Highways &amp; Streets"/>
    <s v="None"/>
    <x v="1"/>
    <n v="0"/>
    <n v="28183"/>
    <n v="40824"/>
    <n v="0"/>
    <n v="0"/>
    <n v="0"/>
    <n v="41070"/>
    <n v="41111"/>
    <n v="0"/>
    <n v="0"/>
    <n v="0"/>
    <n v="41070"/>
    <n v="41070"/>
  </r>
  <r>
    <x v="7"/>
    <n v="1510"/>
    <m/>
    <x v="0"/>
    <x v="7"/>
    <x v="2"/>
    <s v="Current Assets"/>
    <x v="2"/>
    <x v="741"/>
    <s v="Governmental Activities"/>
    <s v="Highways &amp; Streets"/>
    <s v="None"/>
    <x v="5"/>
    <n v="0"/>
    <n v="0"/>
    <n v="0"/>
    <n v="0"/>
    <n v="0"/>
    <n v="0"/>
    <n v="0"/>
    <n v="0"/>
    <n v="0"/>
    <n v="0"/>
    <n v="0"/>
    <n v="0"/>
    <n v="0"/>
  </r>
  <r>
    <x v="7"/>
    <n v="2125"/>
    <m/>
    <x v="1"/>
    <x v="7"/>
    <x v="6"/>
    <s v="Current Liabilities"/>
    <x v="6"/>
    <x v="742"/>
    <s v="Governmental Activities"/>
    <s v="Highways &amp; Streets"/>
    <s v="None"/>
    <x v="19"/>
    <n v="0"/>
    <n v="0"/>
    <n v="0"/>
    <n v="0"/>
    <n v="0"/>
    <n v="0"/>
    <n v="0"/>
    <n v="0"/>
    <n v="0"/>
    <n v="0"/>
    <n v="0"/>
    <n v="0"/>
    <n v="0"/>
  </r>
  <r>
    <x v="7"/>
    <n v="3100"/>
    <m/>
    <x v="2"/>
    <x v="7"/>
    <x v="10"/>
    <s v="Beginning Balance"/>
    <x v="10"/>
    <x v="743"/>
    <s v="Governmental Activities"/>
    <s v="Highways &amp; Streets"/>
    <s v="None"/>
    <x v="31"/>
    <n v="0"/>
    <n v="0"/>
    <n v="36618"/>
    <n v="47483"/>
    <n v="0"/>
    <n v="0"/>
    <n v="47330"/>
    <n v="47330"/>
    <n v="47330"/>
    <n v="0"/>
    <n v="-47330"/>
    <n v="47330"/>
    <n v="49630"/>
  </r>
  <r>
    <x v="7"/>
    <n v="315"/>
    <n v="4125"/>
    <x v="3"/>
    <x v="7"/>
    <x v="12"/>
    <s v="Revenue"/>
    <x v="12"/>
    <x v="744"/>
    <s v="General Revenues"/>
    <s v="Investment Earnings"/>
    <s v="General Government"/>
    <x v="34"/>
    <n v="0"/>
    <n v="32"/>
    <n v="649"/>
    <n v="250"/>
    <n v="250"/>
    <n v="250"/>
    <n v="247"/>
    <n v="289"/>
    <n v="300"/>
    <n v="309"/>
    <n v="9"/>
    <n v="250"/>
    <n v="200"/>
  </r>
  <r>
    <x v="7"/>
    <n v="3250"/>
    <m/>
    <x v="2"/>
    <x v="7"/>
    <x v="14"/>
    <s v="Current Year Change"/>
    <x v="14"/>
    <x v="745"/>
    <s v="Governmental Activities"/>
    <s v="Highways &amp; Streets"/>
    <s v="None"/>
    <x v="40"/>
    <n v="0"/>
    <n v="0"/>
    <n v="0"/>
    <n v="0"/>
    <n v="0"/>
    <n v="0"/>
    <n v="0"/>
    <n v="0"/>
    <n v="0"/>
    <n v="0"/>
    <n v="0"/>
    <n v="0"/>
    <n v="0"/>
  </r>
  <r>
    <x v="7"/>
    <n v="3400"/>
    <m/>
    <x v="2"/>
    <x v="7"/>
    <x v="16"/>
    <s v="Ending Balance"/>
    <x v="16"/>
    <x v="746"/>
    <s v="Governmental Activities"/>
    <s v="Highways &amp; Streets"/>
    <s v="None"/>
    <x v="49"/>
    <n v="0"/>
    <n v="0"/>
    <n v="0"/>
    <n v="0"/>
    <n v="0"/>
    <n v="0"/>
    <n v="0"/>
    <n v="0"/>
    <n v="0"/>
    <n v="0"/>
    <n v="0"/>
    <n v="0"/>
    <n v="0"/>
  </r>
  <r>
    <x v="7"/>
    <n v="345"/>
    <n v="4512"/>
    <x v="3"/>
    <x v="7"/>
    <x v="20"/>
    <s v="Revenue"/>
    <x v="48"/>
    <x v="747"/>
    <s v="Governmental Activities"/>
    <s v="Highways &amp; Streets"/>
    <s v="Charges for Services"/>
    <x v="275"/>
    <n v="0"/>
    <n v="13397"/>
    <n v="10064"/>
    <n v="8880"/>
    <n v="8880"/>
    <n v="8880"/>
    <n v="1776"/>
    <n v="2368"/>
    <n v="2000"/>
    <n v="2528"/>
    <n v="528"/>
    <n v="8880"/>
    <n v="8880"/>
  </r>
  <r>
    <x v="7"/>
    <n v="390"/>
    <n v="4917"/>
    <x v="3"/>
    <x v="7"/>
    <x v="27"/>
    <s v="Revenue"/>
    <x v="26"/>
    <x v="748"/>
    <s v="General Revenues"/>
    <s v="Transfers"/>
    <s v="General Government"/>
    <x v="83"/>
    <n v="0"/>
    <n v="23187"/>
    <n v="0"/>
    <n v="0"/>
    <n v="0"/>
    <n v="0"/>
    <n v="0"/>
    <n v="0"/>
    <n v="0"/>
    <n v="0"/>
    <n v="0"/>
    <n v="0"/>
    <n v="0"/>
  </r>
  <r>
    <x v="7"/>
    <n v="490"/>
    <n v="6128"/>
    <x v="4"/>
    <x v="7"/>
    <x v="38"/>
    <s v="Materials &amp; Services"/>
    <x v="31"/>
    <x v="749"/>
    <s v="Governmental Activities"/>
    <s v="Highways &amp; Streets"/>
    <s v="Expenses"/>
    <x v="105"/>
    <n v="0"/>
    <n v="0"/>
    <n v="0"/>
    <n v="2000"/>
    <n v="2000"/>
    <n v="2000"/>
    <n v="0"/>
    <n v="0"/>
    <n v="0"/>
    <n v="0"/>
    <n v="0"/>
    <n v="2000"/>
    <n v="5000"/>
  </r>
  <r>
    <x v="7"/>
    <n v="490"/>
    <n v="6714"/>
    <x v="4"/>
    <x v="7"/>
    <x v="38"/>
    <s v="Materials &amp; Services"/>
    <x v="36"/>
    <x v="750"/>
    <s v="Governmental Activities"/>
    <s v="Highways &amp; Streets"/>
    <s v="Expenses"/>
    <x v="258"/>
    <n v="0"/>
    <n v="0"/>
    <n v="0"/>
    <n v="0"/>
    <n v="0"/>
    <n v="0"/>
    <n v="0"/>
    <n v="0"/>
    <n v="0"/>
    <n v="0"/>
    <n v="0"/>
    <n v="0"/>
    <n v="0"/>
  </r>
  <r>
    <x v="7"/>
    <n v="700"/>
    <n v="8530"/>
    <x v="4"/>
    <x v="7"/>
    <x v="39"/>
    <s v="Capital Outlay"/>
    <x v="42"/>
    <x v="751"/>
    <s v="Governmental Activities"/>
    <s v="Highways &amp; Streets"/>
    <s v="None"/>
    <x v="231"/>
    <n v="0"/>
    <n v="0"/>
    <n v="0"/>
    <n v="54613"/>
    <n v="54613"/>
    <n v="54613"/>
    <n v="0"/>
    <n v="0"/>
    <n v="0"/>
    <n v="0"/>
    <n v="0"/>
    <n v="54613"/>
    <n v="40000"/>
  </r>
  <r>
    <x v="7"/>
    <n v="900"/>
    <n v="9898"/>
    <x v="4"/>
    <x v="7"/>
    <x v="37"/>
    <s v="Reserves &amp; Ending Balances"/>
    <x v="47"/>
    <x v="752"/>
    <s v="Governmental Activities"/>
    <s v="Highways &amp; Streets"/>
    <s v="None"/>
    <x v="235"/>
    <n v="0"/>
    <n v="0"/>
    <n v="0"/>
    <n v="0"/>
    <n v="0"/>
    <n v="0"/>
    <n v="0"/>
    <n v="0"/>
    <n v="0"/>
    <n v="0"/>
    <n v="0"/>
    <n v="0"/>
    <n v="0"/>
  </r>
  <r>
    <x v="7"/>
    <n v="900"/>
    <n v="9899"/>
    <x v="4"/>
    <x v="7"/>
    <x v="37"/>
    <s v="Reserves &amp; Ending Balances"/>
    <x v="16"/>
    <x v="753"/>
    <s v="Governmental Activities"/>
    <s v="None"/>
    <s v="None"/>
    <x v="170"/>
    <n v="0"/>
    <n v="36617"/>
    <n v="47330"/>
    <n v="0"/>
    <n v="0"/>
    <n v="0"/>
    <n v="0"/>
    <n v="0"/>
    <n v="49630"/>
    <n v="0"/>
    <n v="-49630"/>
    <n v="0"/>
    <n v="13710"/>
  </r>
  <r>
    <x v="8"/>
    <n v="1110"/>
    <m/>
    <x v="0"/>
    <x v="8"/>
    <x v="0"/>
    <s v="Current Assets"/>
    <x v="0"/>
    <x v="754"/>
    <s v="Governmental Activities"/>
    <s v="General Government"/>
    <s v="None"/>
    <x v="0"/>
    <n v="377622"/>
    <n v="0"/>
    <n v="0"/>
    <n v="0"/>
    <n v="0"/>
    <n v="0"/>
    <n v="0"/>
    <n v="0"/>
    <n v="0"/>
    <n v="0"/>
    <n v="0"/>
    <n v="0"/>
    <n v="0"/>
  </r>
  <r>
    <x v="8"/>
    <n v="1115"/>
    <m/>
    <x v="0"/>
    <x v="8"/>
    <x v="0"/>
    <s v="Current Assets"/>
    <x v="0"/>
    <x v="755"/>
    <s v="Governmental Activities"/>
    <s v="General Government"/>
    <s v="None"/>
    <x v="1"/>
    <n v="19768"/>
    <n v="0"/>
    <n v="0"/>
    <n v="0"/>
    <n v="0"/>
    <n v="0"/>
    <n v="0"/>
    <n v="0"/>
    <n v="0"/>
    <n v="0"/>
    <n v="0"/>
    <n v="0"/>
    <n v="0"/>
  </r>
  <r>
    <x v="8"/>
    <n v="1510"/>
    <m/>
    <x v="0"/>
    <x v="8"/>
    <x v="2"/>
    <s v="Current Assets"/>
    <x v="2"/>
    <x v="756"/>
    <s v="Governmental Activities"/>
    <s v="General Government"/>
    <s v="None"/>
    <x v="5"/>
    <n v="0"/>
    <n v="0"/>
    <n v="0"/>
    <n v="0"/>
    <n v="0"/>
    <n v="0"/>
    <n v="0"/>
    <n v="0"/>
    <n v="0"/>
    <n v="0"/>
    <n v="0"/>
    <n v="0"/>
    <n v="0"/>
  </r>
  <r>
    <x v="8"/>
    <n v="2125"/>
    <m/>
    <x v="1"/>
    <x v="8"/>
    <x v="6"/>
    <s v="Current Liabilities"/>
    <x v="6"/>
    <x v="757"/>
    <s v="Governmental Activities"/>
    <s v="General Government"/>
    <s v="None"/>
    <x v="19"/>
    <n v="0"/>
    <n v="0"/>
    <n v="0"/>
    <n v="0"/>
    <n v="0"/>
    <n v="0"/>
    <n v="0"/>
    <n v="0"/>
    <n v="0"/>
    <n v="0"/>
    <n v="0"/>
    <n v="0"/>
    <n v="0"/>
  </r>
  <r>
    <x v="8"/>
    <n v="3100"/>
    <m/>
    <x v="2"/>
    <x v="8"/>
    <x v="10"/>
    <s v="Beginning Balance"/>
    <x v="10"/>
    <x v="758"/>
    <s v="Governmental Activities"/>
    <s v="General Government"/>
    <s v="None"/>
    <x v="31"/>
    <n v="316946"/>
    <n v="397391"/>
    <n v="0"/>
    <n v="0"/>
    <n v="0"/>
    <n v="0"/>
    <n v="0"/>
    <n v="0"/>
    <n v="0"/>
    <n v="0"/>
    <n v="0"/>
    <n v="0"/>
    <n v="0"/>
  </r>
  <r>
    <x v="8"/>
    <n v="315"/>
    <n v="4125"/>
    <x v="3"/>
    <x v="8"/>
    <x v="12"/>
    <s v="Revenue"/>
    <x v="12"/>
    <x v="759"/>
    <s v="General Revenues"/>
    <s v="Investment Earnings"/>
    <s v="General Government"/>
    <x v="34"/>
    <n v="342"/>
    <n v="0"/>
    <n v="0"/>
    <n v="0"/>
    <n v="0"/>
    <n v="0"/>
    <n v="0"/>
    <n v="0"/>
    <n v="0"/>
    <n v="0"/>
    <n v="0"/>
    <n v="0"/>
    <n v="0"/>
  </r>
  <r>
    <x v="8"/>
    <n v="3250"/>
    <m/>
    <x v="2"/>
    <x v="8"/>
    <x v="14"/>
    <s v="Current Year Change"/>
    <x v="14"/>
    <x v="760"/>
    <s v="Governmental Activities"/>
    <s v="General Government"/>
    <s v="None"/>
    <x v="40"/>
    <n v="0"/>
    <n v="0"/>
    <n v="0"/>
    <n v="0"/>
    <n v="0"/>
    <n v="0"/>
    <n v="0"/>
    <n v="0"/>
    <n v="0"/>
    <n v="0"/>
    <n v="0"/>
    <n v="0"/>
    <n v="0"/>
  </r>
  <r>
    <x v="8"/>
    <n v="3300"/>
    <m/>
    <x v="2"/>
    <x v="8"/>
    <x v="16"/>
    <s v="Ending Balance"/>
    <x v="16"/>
    <x v="761"/>
    <s v="Governmental Activities"/>
    <s v="General Government"/>
    <s v="None"/>
    <x v="49"/>
    <n v="0"/>
    <n v="0"/>
    <n v="0"/>
    <n v="0"/>
    <n v="0"/>
    <n v="0"/>
    <n v="0"/>
    <n v="0"/>
    <n v="0"/>
    <n v="0"/>
    <n v="0"/>
    <n v="0"/>
    <n v="0"/>
  </r>
  <r>
    <x v="8"/>
    <n v="345"/>
    <n v="4510"/>
    <x v="3"/>
    <x v="8"/>
    <x v="20"/>
    <s v="Revenue"/>
    <x v="48"/>
    <x v="762"/>
    <s v="Governmental Activities"/>
    <s v="General Government"/>
    <s v="Charges for Services"/>
    <x v="274"/>
    <n v="8824"/>
    <n v="0"/>
    <n v="0"/>
    <n v="0"/>
    <n v="0"/>
    <n v="0"/>
    <n v="0"/>
    <n v="0"/>
    <n v="0"/>
    <n v="0"/>
    <n v="0"/>
    <n v="0"/>
    <n v="0"/>
  </r>
  <r>
    <x v="8"/>
    <n v="345"/>
    <n v="4511"/>
    <x v="3"/>
    <x v="8"/>
    <x v="20"/>
    <s v="Revenue"/>
    <x v="48"/>
    <x v="763"/>
    <s v="Governmental Activities"/>
    <s v="Culture &amp; Recreation"/>
    <s v="Charges for Services"/>
    <x v="68"/>
    <n v="0"/>
    <n v="0"/>
    <n v="0"/>
    <n v="0"/>
    <n v="0"/>
    <n v="0"/>
    <n v="0"/>
    <n v="0"/>
    <n v="0"/>
    <n v="0"/>
    <n v="0"/>
    <n v="0"/>
    <n v="0"/>
  </r>
  <r>
    <x v="8"/>
    <n v="345"/>
    <n v="4512"/>
    <x v="3"/>
    <x v="8"/>
    <x v="20"/>
    <s v="Revenue"/>
    <x v="48"/>
    <x v="764"/>
    <s v="Governmental Activities"/>
    <s v="General Government"/>
    <s v="Charges for Services"/>
    <x v="275"/>
    <n v="7682"/>
    <n v="0"/>
    <n v="0"/>
    <n v="0"/>
    <n v="0"/>
    <n v="0"/>
    <n v="0"/>
    <n v="0"/>
    <n v="0"/>
    <n v="0"/>
    <n v="0"/>
    <n v="0"/>
    <n v="0"/>
  </r>
  <r>
    <x v="8"/>
    <n v="345"/>
    <n v="4530"/>
    <x v="3"/>
    <x v="8"/>
    <x v="20"/>
    <s v="Revenue"/>
    <x v="48"/>
    <x v="765"/>
    <s v="Governmental Activities"/>
    <s v="General Government"/>
    <s v="Charges for Services"/>
    <x v="276"/>
    <n v="34308"/>
    <n v="0"/>
    <n v="0"/>
    <n v="0"/>
    <n v="0"/>
    <n v="0"/>
    <n v="0"/>
    <n v="0"/>
    <n v="0"/>
    <n v="0"/>
    <n v="0"/>
    <n v="0"/>
    <n v="0"/>
  </r>
  <r>
    <x v="8"/>
    <n v="345"/>
    <n v="4540"/>
    <x v="3"/>
    <x v="8"/>
    <x v="20"/>
    <s v="Revenue"/>
    <x v="48"/>
    <x v="766"/>
    <s v="Governmental Activities"/>
    <s v="General Government"/>
    <s v="Charges for Services"/>
    <x v="277"/>
    <n v="9594"/>
    <n v="0"/>
    <n v="0"/>
    <n v="0"/>
    <n v="0"/>
    <n v="0"/>
    <n v="0"/>
    <n v="0"/>
    <n v="0"/>
    <n v="0"/>
    <n v="0"/>
    <n v="0"/>
    <n v="0"/>
  </r>
  <r>
    <x v="8"/>
    <n v="345"/>
    <n v="4545"/>
    <x v="3"/>
    <x v="8"/>
    <x v="20"/>
    <s v="Revenue"/>
    <x v="48"/>
    <x v="767"/>
    <s v="Governmental Activities"/>
    <s v="General Government"/>
    <s v="Charges for Services"/>
    <x v="278"/>
    <n v="6800"/>
    <n v="0"/>
    <n v="0"/>
    <n v="0"/>
    <n v="0"/>
    <n v="0"/>
    <n v="0"/>
    <n v="0"/>
    <n v="0"/>
    <n v="0"/>
    <n v="0"/>
    <n v="0"/>
    <n v="0"/>
  </r>
  <r>
    <x v="8"/>
    <n v="360"/>
    <n v="4210"/>
    <x v="3"/>
    <x v="8"/>
    <x v="22"/>
    <s v="Revenue"/>
    <x v="21"/>
    <x v="768"/>
    <s v="General Revenues"/>
    <s v="Miscellaneous"/>
    <s v="General Government"/>
    <x v="279"/>
    <n v="12895"/>
    <n v="0"/>
    <n v="0"/>
    <n v="0"/>
    <n v="0"/>
    <n v="0"/>
    <n v="0"/>
    <n v="0"/>
    <n v="0"/>
    <n v="0"/>
    <n v="0"/>
    <n v="0"/>
    <n v="0"/>
  </r>
  <r>
    <x v="8"/>
    <n v="390"/>
    <n v="4910"/>
    <x v="3"/>
    <x v="8"/>
    <x v="27"/>
    <s v="Revenue"/>
    <x v="26"/>
    <x v="769"/>
    <s v="General Revenues"/>
    <s v="Transfers"/>
    <s v="General Government"/>
    <x v="171"/>
    <n v="0"/>
    <n v="0"/>
    <n v="0"/>
    <n v="0"/>
    <n v="0"/>
    <n v="0"/>
    <n v="0"/>
    <n v="0"/>
    <n v="0"/>
    <n v="0"/>
    <n v="0"/>
    <n v="0"/>
    <n v="0"/>
  </r>
  <r>
    <x v="8"/>
    <n v="390"/>
    <n v="4912"/>
    <x v="3"/>
    <x v="8"/>
    <x v="27"/>
    <s v="Revenue"/>
    <x v="26"/>
    <x v="770"/>
    <s v="General Revenues"/>
    <s v="Transfers"/>
    <s v="General Government"/>
    <x v="81"/>
    <n v="0"/>
    <n v="0"/>
    <n v="0"/>
    <n v="0"/>
    <n v="0"/>
    <n v="0"/>
    <n v="0"/>
    <n v="0"/>
    <n v="0"/>
    <n v="0"/>
    <n v="0"/>
    <n v="0"/>
    <n v="0"/>
  </r>
  <r>
    <x v="8"/>
    <n v="390"/>
    <n v="4930"/>
    <x v="3"/>
    <x v="8"/>
    <x v="27"/>
    <s v="Revenue"/>
    <x v="26"/>
    <x v="771"/>
    <s v="Governmental Activities"/>
    <s v="Transfers"/>
    <s v="General Government"/>
    <x v="215"/>
    <n v="0"/>
    <n v="0"/>
    <n v="0"/>
    <n v="0"/>
    <n v="0"/>
    <n v="0"/>
    <n v="0"/>
    <n v="0"/>
    <n v="0"/>
    <n v="0"/>
    <n v="0"/>
    <n v="0"/>
    <n v="0"/>
  </r>
  <r>
    <x v="8"/>
    <n v="390"/>
    <n v="4940"/>
    <x v="3"/>
    <x v="8"/>
    <x v="27"/>
    <s v="Revenue"/>
    <x v="26"/>
    <x v="772"/>
    <s v="General Revenues"/>
    <s v="Transfers"/>
    <s v="General Government"/>
    <x v="192"/>
    <n v="0"/>
    <n v="0"/>
    <n v="0"/>
    <n v="0"/>
    <n v="0"/>
    <n v="0"/>
    <n v="0"/>
    <n v="0"/>
    <n v="0"/>
    <n v="0"/>
    <n v="0"/>
    <n v="0"/>
    <n v="0"/>
  </r>
  <r>
    <x v="8"/>
    <n v="700"/>
    <n v="8520"/>
    <x v="4"/>
    <x v="8"/>
    <x v="39"/>
    <s v="Capital Outlay"/>
    <x v="42"/>
    <x v="773"/>
    <s v="Governmental Activities"/>
    <s v="Culture &amp; Recreation"/>
    <s v="None"/>
    <x v="137"/>
    <n v="0"/>
    <n v="0"/>
    <n v="0"/>
    <n v="0"/>
    <n v="0"/>
    <n v="0"/>
    <n v="0"/>
    <n v="0"/>
    <n v="0"/>
    <n v="0"/>
    <n v="0"/>
    <n v="0"/>
    <n v="0"/>
  </r>
  <r>
    <x v="8"/>
    <n v="700"/>
    <n v="8530"/>
    <x v="4"/>
    <x v="8"/>
    <x v="39"/>
    <s v="Capital Outlay"/>
    <x v="42"/>
    <x v="774"/>
    <s v="Governmental Activities"/>
    <s v="Highways &amp; Streets"/>
    <s v="None"/>
    <x v="231"/>
    <n v="0"/>
    <n v="0"/>
    <n v="0"/>
    <n v="0"/>
    <n v="0"/>
    <n v="0"/>
    <n v="0"/>
    <n v="0"/>
    <n v="0"/>
    <n v="0"/>
    <n v="0"/>
    <n v="0"/>
    <n v="0"/>
  </r>
  <r>
    <x v="8"/>
    <n v="700"/>
    <n v="8540"/>
    <x v="4"/>
    <x v="8"/>
    <x v="39"/>
    <s v="Capital Outlay"/>
    <x v="42"/>
    <x v="775"/>
    <s v="Governmental Activities"/>
    <s v="Water"/>
    <s v="None"/>
    <x v="201"/>
    <n v="0"/>
    <n v="0"/>
    <n v="0"/>
    <n v="0"/>
    <n v="0"/>
    <n v="0"/>
    <n v="0"/>
    <n v="0"/>
    <n v="0"/>
    <n v="0"/>
    <n v="0"/>
    <n v="0"/>
    <n v="0"/>
  </r>
  <r>
    <x v="8"/>
    <n v="700"/>
    <n v="8550"/>
    <x v="4"/>
    <x v="8"/>
    <x v="39"/>
    <s v="Capital Outlay"/>
    <x v="42"/>
    <x v="776"/>
    <s v="Governmental Activities"/>
    <s v="Sewer"/>
    <s v="None"/>
    <x v="216"/>
    <n v="0"/>
    <n v="0"/>
    <n v="0"/>
    <n v="0"/>
    <n v="0"/>
    <n v="0"/>
    <n v="0"/>
    <n v="0"/>
    <n v="0"/>
    <n v="0"/>
    <n v="0"/>
    <n v="0"/>
    <n v="0"/>
  </r>
  <r>
    <x v="8"/>
    <n v="700"/>
    <n v="8560"/>
    <x v="4"/>
    <x v="8"/>
    <x v="39"/>
    <s v="Capital Outlay"/>
    <x v="42"/>
    <x v="777"/>
    <s v="Governmental Activities"/>
    <s v="Highways &amp; Streets"/>
    <s v="None"/>
    <x v="280"/>
    <n v="0"/>
    <n v="0"/>
    <n v="0"/>
    <n v="0"/>
    <n v="0"/>
    <n v="0"/>
    <n v="0"/>
    <n v="0"/>
    <n v="0"/>
    <n v="0"/>
    <n v="0"/>
    <n v="0"/>
    <n v="0"/>
  </r>
  <r>
    <x v="8"/>
    <n v="900"/>
    <n v="9110"/>
    <x v="4"/>
    <x v="8"/>
    <x v="37"/>
    <s v="Transfers Out"/>
    <x v="45"/>
    <x v="778"/>
    <s v="General Revenues"/>
    <s v="Transfers"/>
    <s v="General Government"/>
    <x v="281"/>
    <n v="0"/>
    <n v="37691"/>
    <n v="0"/>
    <n v="0"/>
    <n v="0"/>
    <n v="0"/>
    <n v="0"/>
    <n v="0"/>
    <n v="0"/>
    <n v="0"/>
    <n v="0"/>
    <n v="0"/>
    <n v="0"/>
  </r>
  <r>
    <x v="8"/>
    <n v="900"/>
    <n v="9112"/>
    <x v="4"/>
    <x v="8"/>
    <x v="37"/>
    <s v="Transfers Out"/>
    <x v="45"/>
    <x v="779"/>
    <s v="General Revenues"/>
    <s v="Transfers"/>
    <s v="General Government"/>
    <x v="282"/>
    <n v="0"/>
    <n v="23187"/>
    <n v="0"/>
    <n v="0"/>
    <n v="0"/>
    <n v="0"/>
    <n v="0"/>
    <n v="0"/>
    <n v="0"/>
    <n v="0"/>
    <n v="0"/>
    <n v="0"/>
    <n v="0"/>
  </r>
  <r>
    <x v="8"/>
    <n v="900"/>
    <n v="9130"/>
    <x v="4"/>
    <x v="8"/>
    <x v="37"/>
    <s v="Transfers Out"/>
    <x v="45"/>
    <x v="780"/>
    <s v="General Revenues"/>
    <s v="Transfers"/>
    <s v="General Government"/>
    <x v="283"/>
    <n v="0"/>
    <n v="196255"/>
    <n v="0"/>
    <n v="0"/>
    <n v="0"/>
    <n v="0"/>
    <n v="0"/>
    <n v="0"/>
    <n v="0"/>
    <n v="0"/>
    <n v="0"/>
    <n v="0"/>
    <n v="0"/>
  </r>
  <r>
    <x v="8"/>
    <n v="900"/>
    <n v="9140"/>
    <x v="4"/>
    <x v="8"/>
    <x v="37"/>
    <s v="Transfers Out"/>
    <x v="45"/>
    <x v="781"/>
    <s v="General Revenues"/>
    <s v="Transfers"/>
    <s v="General Government"/>
    <x v="284"/>
    <n v="0"/>
    <n v="115917"/>
    <n v="0"/>
    <n v="0"/>
    <n v="0"/>
    <n v="0"/>
    <n v="0"/>
    <n v="0"/>
    <n v="0"/>
    <n v="0"/>
    <n v="0"/>
    <n v="0"/>
    <n v="0"/>
  </r>
  <r>
    <x v="8"/>
    <n v="900"/>
    <n v="9145"/>
    <x v="4"/>
    <x v="8"/>
    <x v="37"/>
    <s v="Transfers Out"/>
    <x v="45"/>
    <x v="782"/>
    <s v="General Revenues"/>
    <s v="Transfers"/>
    <s v="General Government"/>
    <x v="285"/>
    <n v="0"/>
    <n v="24340"/>
    <n v="0"/>
    <n v="0"/>
    <n v="0"/>
    <n v="0"/>
    <n v="0"/>
    <n v="0"/>
    <n v="0"/>
    <n v="0"/>
    <n v="0"/>
    <n v="0"/>
    <n v="0"/>
  </r>
  <r>
    <x v="8"/>
    <n v="900"/>
    <n v="9155"/>
    <x v="4"/>
    <x v="8"/>
    <x v="37"/>
    <s v="Transfers Out"/>
    <x v="45"/>
    <x v="783"/>
    <s v="General Revenues"/>
    <s v="Transfers"/>
    <s v="General Government"/>
    <x v="286"/>
    <n v="0"/>
    <n v="0"/>
    <n v="0"/>
    <n v="0"/>
    <n v="0"/>
    <n v="0"/>
    <n v="0"/>
    <n v="0"/>
    <n v="0"/>
    <n v="0"/>
    <n v="0"/>
    <n v="0"/>
    <n v="0"/>
  </r>
  <r>
    <x v="8"/>
    <n v="900"/>
    <n v="9893"/>
    <x v="4"/>
    <x v="8"/>
    <x v="37"/>
    <s v="Reserves &amp; Ending Balances"/>
    <x v="47"/>
    <x v="784"/>
    <s v="Governmental Activities"/>
    <s v="General Government"/>
    <s v="None"/>
    <x v="212"/>
    <n v="0"/>
    <n v="0"/>
    <n v="0"/>
    <n v="0"/>
    <n v="0"/>
    <n v="0"/>
    <n v="0"/>
    <n v="0"/>
    <n v="0"/>
    <n v="0"/>
    <n v="0"/>
    <n v="0"/>
    <n v="0"/>
  </r>
  <r>
    <x v="8"/>
    <n v="900"/>
    <n v="9895"/>
    <x v="4"/>
    <x v="8"/>
    <x v="37"/>
    <s v="Reserves &amp; Ending Balances"/>
    <x v="47"/>
    <x v="785"/>
    <s v="Governmental Activities"/>
    <s v="General Government"/>
    <s v="None"/>
    <x v="169"/>
    <n v="0"/>
    <n v="0"/>
    <n v="0"/>
    <n v="0"/>
    <n v="0"/>
    <n v="0"/>
    <n v="0"/>
    <n v="0"/>
    <n v="0"/>
    <n v="0"/>
    <n v="0"/>
    <n v="0"/>
    <n v="0"/>
  </r>
  <r>
    <x v="8"/>
    <n v="900"/>
    <n v="9896"/>
    <x v="4"/>
    <x v="8"/>
    <x v="37"/>
    <s v="Reserves &amp; Ending Balances"/>
    <x v="47"/>
    <x v="786"/>
    <s v="Governmental Activities"/>
    <s v="General Government"/>
    <s v="None"/>
    <x v="287"/>
    <n v="0"/>
    <n v="0"/>
    <n v="0"/>
    <n v="0"/>
    <n v="0"/>
    <n v="0"/>
    <n v="0"/>
    <n v="0"/>
    <n v="0"/>
    <n v="0"/>
    <n v="0"/>
    <n v="0"/>
    <n v="0"/>
  </r>
  <r>
    <x v="8"/>
    <n v="900"/>
    <n v="9897"/>
    <x v="4"/>
    <x v="8"/>
    <x v="37"/>
    <s v="Reserves &amp; Ending Balances"/>
    <x v="47"/>
    <x v="787"/>
    <s v="Governmental Activities"/>
    <s v="General Government"/>
    <s v="None"/>
    <x v="221"/>
    <n v="0"/>
    <n v="0"/>
    <n v="0"/>
    <n v="0"/>
    <n v="0"/>
    <n v="0"/>
    <n v="0"/>
    <n v="0"/>
    <n v="0"/>
    <n v="0"/>
    <n v="0"/>
    <n v="0"/>
    <n v="0"/>
  </r>
  <r>
    <x v="8"/>
    <n v="900"/>
    <n v="9898"/>
    <x v="4"/>
    <x v="8"/>
    <x v="37"/>
    <s v="Reserves &amp; Ending Balances"/>
    <x v="47"/>
    <x v="788"/>
    <s v="Governmental Activities"/>
    <s v="General Government"/>
    <s v="None"/>
    <x v="235"/>
    <n v="0"/>
    <n v="0"/>
    <n v="0"/>
    <n v="0"/>
    <n v="0"/>
    <n v="0"/>
    <n v="0"/>
    <n v="0"/>
    <n v="0"/>
    <n v="0"/>
    <n v="0"/>
    <n v="0"/>
    <n v="0"/>
  </r>
  <r>
    <x v="8"/>
    <n v="900"/>
    <n v="9899"/>
    <x v="4"/>
    <x v="8"/>
    <x v="37"/>
    <s v="Reserves &amp; Ending Balances"/>
    <x v="16"/>
    <x v="789"/>
    <s v="Governmental Activities"/>
    <s v="None"/>
    <s v="None"/>
    <x v="170"/>
    <n v="397391"/>
    <n v="0"/>
    <n v="0"/>
    <n v="0"/>
    <n v="0"/>
    <n v="0"/>
    <n v="0"/>
    <n v="0"/>
    <n v="0"/>
    <n v="0"/>
    <n v="0"/>
    <n v="0"/>
    <n v="0"/>
  </r>
  <r>
    <x v="9"/>
    <n v="1110"/>
    <m/>
    <x v="0"/>
    <x v="9"/>
    <x v="0"/>
    <s v="Current Assets"/>
    <x v="0"/>
    <x v="790"/>
    <s v="Business-type Activities"/>
    <s v="Water"/>
    <s v="None"/>
    <x v="0"/>
    <n v="0"/>
    <n v="4456"/>
    <n v="12685"/>
    <n v="0"/>
    <n v="0"/>
    <n v="0"/>
    <n v="24179"/>
    <n v="28011"/>
    <n v="0"/>
    <n v="0"/>
    <n v="0"/>
    <n v="24179"/>
    <n v="24179"/>
  </r>
  <r>
    <x v="9"/>
    <n v="1115"/>
    <m/>
    <x v="0"/>
    <x v="9"/>
    <x v="0"/>
    <s v="Current Assets"/>
    <x v="0"/>
    <x v="791"/>
    <s v="Business-type Activities"/>
    <s v="Water"/>
    <s v="None"/>
    <x v="1"/>
    <n v="0"/>
    <n v="261009"/>
    <n v="298817"/>
    <n v="0"/>
    <n v="0"/>
    <n v="0"/>
    <n v="300615"/>
    <n v="300916"/>
    <n v="0"/>
    <n v="0"/>
    <n v="0"/>
    <n v="300615"/>
    <n v="300615"/>
  </r>
  <r>
    <x v="9"/>
    <n v="1510"/>
    <m/>
    <x v="0"/>
    <x v="9"/>
    <x v="2"/>
    <s v="Current Assets"/>
    <x v="2"/>
    <x v="792"/>
    <s v="Business-type Activities"/>
    <s v="Water"/>
    <s v="None"/>
    <x v="5"/>
    <n v="0"/>
    <n v="0"/>
    <n v="0"/>
    <n v="0"/>
    <n v="0"/>
    <n v="0"/>
    <n v="0"/>
    <n v="0"/>
    <n v="0"/>
    <n v="0"/>
    <n v="0"/>
    <n v="0"/>
    <n v="0"/>
  </r>
  <r>
    <x v="9"/>
    <n v="2125"/>
    <m/>
    <x v="1"/>
    <x v="9"/>
    <x v="6"/>
    <s v="Current Liabilities"/>
    <x v="6"/>
    <x v="793"/>
    <s v="Business-type Activities"/>
    <s v="Water"/>
    <s v="None"/>
    <x v="19"/>
    <n v="0"/>
    <n v="0"/>
    <n v="0"/>
    <n v="0"/>
    <n v="0"/>
    <n v="0"/>
    <n v="0"/>
    <n v="0"/>
    <n v="0"/>
    <n v="0"/>
    <n v="0"/>
    <n v="0"/>
    <n v="0"/>
  </r>
  <r>
    <x v="9"/>
    <n v="3100"/>
    <m/>
    <x v="2"/>
    <x v="9"/>
    <x v="10"/>
    <s v="Beginning Balance"/>
    <x v="10"/>
    <x v="794"/>
    <s v="Business-type Activities"/>
    <s v="Water"/>
    <s v="None"/>
    <x v="31"/>
    <n v="0"/>
    <n v="0"/>
    <n v="265465"/>
    <n v="320027"/>
    <n v="0"/>
    <n v="0"/>
    <n v="311502"/>
    <n v="311502"/>
    <n v="311502"/>
    <n v="0"/>
    <n v="-311502"/>
    <n v="311502"/>
    <n v="328502"/>
  </r>
  <r>
    <x v="9"/>
    <n v="315"/>
    <n v="4125"/>
    <x v="3"/>
    <x v="9"/>
    <x v="12"/>
    <s v="Revenue"/>
    <x v="12"/>
    <x v="795"/>
    <s v="General Revenues"/>
    <s v="Investment Earnings"/>
    <s v="General Business"/>
    <x v="34"/>
    <n v="0"/>
    <n v="270"/>
    <n v="5822"/>
    <n v="6400"/>
    <n v="6400"/>
    <n v="6400"/>
    <n v="1803"/>
    <n v="2105"/>
    <n v="2000"/>
    <n v="2247"/>
    <n v="247"/>
    <n v="6400"/>
    <n v="1000"/>
  </r>
  <r>
    <x v="9"/>
    <n v="3250"/>
    <m/>
    <x v="2"/>
    <x v="9"/>
    <x v="14"/>
    <s v="Current Year Change"/>
    <x v="14"/>
    <x v="796"/>
    <s v="Business-type Activities"/>
    <s v="Water"/>
    <s v="None"/>
    <x v="40"/>
    <n v="0"/>
    <n v="0"/>
    <n v="0"/>
    <n v="0"/>
    <n v="0"/>
    <n v="0"/>
    <n v="0"/>
    <n v="0"/>
    <n v="0"/>
    <n v="0"/>
    <n v="0"/>
    <n v="0"/>
    <n v="0"/>
  </r>
  <r>
    <x v="9"/>
    <n v="3400"/>
    <m/>
    <x v="2"/>
    <x v="9"/>
    <x v="16"/>
    <s v="Ending Balance"/>
    <x v="16"/>
    <x v="797"/>
    <s v="Business-type Activities"/>
    <s v="Water"/>
    <s v="None"/>
    <x v="49"/>
    <n v="0"/>
    <n v="0"/>
    <n v="0"/>
    <n v="0"/>
    <n v="0"/>
    <n v="0"/>
    <n v="0"/>
    <n v="0"/>
    <n v="0"/>
    <n v="0"/>
    <n v="0"/>
    <n v="0"/>
    <n v="0"/>
  </r>
  <r>
    <x v="9"/>
    <n v="345"/>
    <n v="4530"/>
    <x v="3"/>
    <x v="9"/>
    <x v="20"/>
    <s v="Revenue"/>
    <x v="48"/>
    <x v="798"/>
    <s v="Business-type Activities"/>
    <s v="Water"/>
    <s v="Charges for Services"/>
    <x v="276"/>
    <n v="0"/>
    <n v="68940"/>
    <n v="40215"/>
    <n v="57450"/>
    <n v="57450"/>
    <n v="57450"/>
    <n v="11490"/>
    <n v="15320"/>
    <n v="15000"/>
    <n v="16351"/>
    <n v="1351"/>
    <n v="57450"/>
    <n v="57450"/>
  </r>
  <r>
    <x v="9"/>
    <n v="390"/>
    <n v="4917"/>
    <x v="3"/>
    <x v="9"/>
    <x v="27"/>
    <s v="Revenue"/>
    <x v="26"/>
    <x v="799"/>
    <s v="General Revenues"/>
    <s v="Transfers"/>
    <s v="General Business"/>
    <x v="83"/>
    <n v="0"/>
    <n v="196255"/>
    <n v="0"/>
    <n v="0"/>
    <n v="0"/>
    <n v="0"/>
    <n v="0"/>
    <n v="0"/>
    <n v="0"/>
    <n v="0"/>
    <n v="0"/>
    <n v="0"/>
    <n v="0"/>
  </r>
  <r>
    <x v="9"/>
    <n v="490"/>
    <n v="6128"/>
    <x v="4"/>
    <x v="9"/>
    <x v="38"/>
    <s v="Materials &amp; Services"/>
    <x v="31"/>
    <x v="800"/>
    <s v="Business-type Activities"/>
    <s v="Water"/>
    <s v="Expenses"/>
    <x v="105"/>
    <n v="0"/>
    <n v="0"/>
    <n v="0"/>
    <n v="2000"/>
    <n v="2000"/>
    <n v="2000"/>
    <n v="0"/>
    <n v="0"/>
    <n v="0"/>
    <n v="0"/>
    <n v="0"/>
    <n v="2000"/>
    <n v="102446"/>
  </r>
  <r>
    <x v="9"/>
    <n v="490"/>
    <n v="6714"/>
    <x v="4"/>
    <x v="9"/>
    <x v="38"/>
    <s v="Materials &amp; Services"/>
    <x v="36"/>
    <x v="801"/>
    <s v="Business-type Activities"/>
    <s v="Water"/>
    <s v="Expenses"/>
    <x v="258"/>
    <n v="0"/>
    <n v="0"/>
    <n v="0"/>
    <n v="0"/>
    <n v="0"/>
    <n v="0"/>
    <n v="0"/>
    <n v="0"/>
    <n v="0"/>
    <n v="0"/>
    <n v="0"/>
    <n v="0"/>
    <n v="0"/>
  </r>
  <r>
    <x v="9"/>
    <n v="700"/>
    <n v="8540"/>
    <x v="4"/>
    <x v="9"/>
    <x v="39"/>
    <s v="Capital Outlay"/>
    <x v="42"/>
    <x v="802"/>
    <s v="Business-type Activities"/>
    <s v="Water"/>
    <s v="None"/>
    <x v="201"/>
    <n v="0"/>
    <n v="0"/>
    <n v="0"/>
    <n v="381877"/>
    <n v="381877"/>
    <n v="381877"/>
    <n v="0"/>
    <n v="0"/>
    <n v="0"/>
    <n v="0"/>
    <n v="0"/>
    <n v="381877"/>
    <n v="0"/>
  </r>
  <r>
    <x v="9"/>
    <n v="900"/>
    <n v="9893"/>
    <x v="4"/>
    <x v="9"/>
    <x v="37"/>
    <s v="Reserves &amp; Ending Balances"/>
    <x v="47"/>
    <x v="803"/>
    <s v="Business-type Activities"/>
    <s v="Water"/>
    <s v="None"/>
    <x v="212"/>
    <n v="0"/>
    <n v="0"/>
    <n v="0"/>
    <n v="0"/>
    <n v="0"/>
    <n v="0"/>
    <n v="0"/>
    <n v="0"/>
    <n v="0"/>
    <n v="0"/>
    <n v="0"/>
    <n v="0"/>
    <n v="0"/>
  </r>
  <r>
    <x v="9"/>
    <n v="900"/>
    <n v="9899"/>
    <x v="4"/>
    <x v="9"/>
    <x v="37"/>
    <s v="Reserves &amp; Ending Balances"/>
    <x v="16"/>
    <x v="804"/>
    <s v="Governmental Activities"/>
    <s v="None"/>
    <s v="None"/>
    <x v="170"/>
    <n v="0"/>
    <n v="265465"/>
    <n v="311502"/>
    <n v="0"/>
    <n v="0"/>
    <n v="0"/>
    <n v="0"/>
    <n v="0"/>
    <n v="328502"/>
    <n v="0"/>
    <n v="-328502"/>
    <n v="0"/>
    <n v="284506"/>
  </r>
  <r>
    <x v="10"/>
    <n v="1110"/>
    <m/>
    <x v="0"/>
    <x v="10"/>
    <x v="0"/>
    <s v="Current Assets"/>
    <x v="0"/>
    <x v="805"/>
    <s v="Business-type Activities"/>
    <s v="Sewer"/>
    <s v="None"/>
    <x v="0"/>
    <n v="0"/>
    <n v="9105"/>
    <n v="8195"/>
    <n v="0"/>
    <n v="0"/>
    <n v="0"/>
    <n v="12481"/>
    <n v="13553"/>
    <n v="0"/>
    <n v="0"/>
    <n v="0"/>
    <n v="12481"/>
    <n v="12481"/>
  </r>
  <r>
    <x v="10"/>
    <n v="1115"/>
    <m/>
    <x v="0"/>
    <x v="10"/>
    <x v="0"/>
    <s v="Current Assets"/>
    <x v="0"/>
    <x v="806"/>
    <s v="Business-type Activities"/>
    <s v="Sewer"/>
    <s v="None"/>
    <x v="1"/>
    <n v="0"/>
    <n v="118912"/>
    <n v="131550"/>
    <n v="0"/>
    <n v="0"/>
    <n v="0"/>
    <n v="132342"/>
    <n v="132474"/>
    <n v="0"/>
    <n v="0"/>
    <n v="0"/>
    <n v="132342"/>
    <n v="132342"/>
  </r>
  <r>
    <x v="10"/>
    <n v="2125"/>
    <m/>
    <x v="1"/>
    <x v="10"/>
    <x v="6"/>
    <s v="Current Liabilities"/>
    <x v="6"/>
    <x v="807"/>
    <s v="Business-type Activities"/>
    <s v="Sewer"/>
    <s v="None"/>
    <x v="19"/>
    <n v="0"/>
    <n v="0"/>
    <n v="0"/>
    <n v="0"/>
    <n v="0"/>
    <n v="0"/>
    <n v="0"/>
    <n v="0"/>
    <n v="0"/>
    <n v="0"/>
    <n v="0"/>
    <n v="0"/>
    <n v="0"/>
  </r>
  <r>
    <x v="10"/>
    <n v="3100"/>
    <m/>
    <x v="2"/>
    <x v="10"/>
    <x v="10"/>
    <s v="Beginning Balance"/>
    <x v="10"/>
    <x v="808"/>
    <s v="Business-type Activities"/>
    <s v="Sewer"/>
    <s v="None"/>
    <x v="31"/>
    <n v="0"/>
    <n v="0"/>
    <n v="128017"/>
    <n v="140454"/>
    <n v="0"/>
    <n v="0"/>
    <n v="139745"/>
    <n v="139745"/>
    <n v="139745"/>
    <n v="0"/>
    <n v="-139745"/>
    <n v="139745"/>
    <n v="145745"/>
  </r>
  <r>
    <x v="10"/>
    <n v="315"/>
    <n v="4125"/>
    <x v="3"/>
    <x v="10"/>
    <x v="12"/>
    <s v="Revenue"/>
    <x v="12"/>
    <x v="809"/>
    <s v="General Revenues"/>
    <s v="Investment Earnings"/>
    <s v="General Business"/>
    <x v="34"/>
    <n v="0"/>
    <n v="158"/>
    <n v="2646"/>
    <n v="1975"/>
    <n v="1975"/>
    <n v="1975"/>
    <n v="794"/>
    <n v="927"/>
    <n v="1000"/>
    <n v="990"/>
    <n v="-10"/>
    <n v="1975"/>
    <n v="1000"/>
  </r>
  <r>
    <x v="10"/>
    <n v="3250"/>
    <m/>
    <x v="2"/>
    <x v="10"/>
    <x v="14"/>
    <s v="Current Year Change"/>
    <x v="14"/>
    <x v="810"/>
    <s v="Business-type Activities"/>
    <s v="Sewer"/>
    <s v="None"/>
    <x v="40"/>
    <n v="0"/>
    <n v="0"/>
    <n v="0"/>
    <n v="0"/>
    <n v="0"/>
    <n v="0"/>
    <n v="0"/>
    <n v="0"/>
    <n v="0"/>
    <n v="0"/>
    <n v="0"/>
    <n v="0"/>
    <n v="0"/>
  </r>
  <r>
    <x v="10"/>
    <n v="3400"/>
    <m/>
    <x v="2"/>
    <x v="10"/>
    <x v="16"/>
    <s v="Ending Balance"/>
    <x v="16"/>
    <x v="811"/>
    <s v="Business-type Activities"/>
    <s v="Sewer"/>
    <s v="None"/>
    <x v="49"/>
    <n v="0"/>
    <n v="0"/>
    <n v="0"/>
    <n v="0"/>
    <n v="0"/>
    <n v="0"/>
    <n v="0"/>
    <n v="0"/>
    <n v="0"/>
    <n v="0"/>
    <n v="0"/>
    <n v="0"/>
    <n v="0"/>
  </r>
  <r>
    <x v="10"/>
    <n v="345"/>
    <n v="4540"/>
    <x v="3"/>
    <x v="10"/>
    <x v="20"/>
    <s v="Revenue"/>
    <x v="48"/>
    <x v="812"/>
    <s v="Business-type Activities"/>
    <s v="Sewer"/>
    <s v="Charges for Services"/>
    <x v="277"/>
    <n v="0"/>
    <n v="11942"/>
    <n v="9082"/>
    <n v="16065"/>
    <n v="16065"/>
    <n v="16065"/>
    <n v="4284"/>
    <n v="5355"/>
    <n v="5000"/>
    <n v="5716"/>
    <n v="716"/>
    <n v="16065"/>
    <n v="16065"/>
  </r>
  <r>
    <x v="10"/>
    <n v="390"/>
    <n v="4917"/>
    <x v="3"/>
    <x v="10"/>
    <x v="27"/>
    <s v="Revenue"/>
    <x v="26"/>
    <x v="813"/>
    <s v="General Revenues"/>
    <s v="Transfers"/>
    <s v="General Business"/>
    <x v="83"/>
    <n v="0"/>
    <n v="115917"/>
    <n v="0"/>
    <n v="0"/>
    <n v="0"/>
    <n v="0"/>
    <n v="0"/>
    <n v="0"/>
    <n v="0"/>
    <n v="0"/>
    <n v="0"/>
    <n v="0"/>
    <n v="0"/>
  </r>
  <r>
    <x v="10"/>
    <n v="490"/>
    <n v="6128"/>
    <x v="4"/>
    <x v="10"/>
    <x v="38"/>
    <s v="Materials &amp; Services"/>
    <x v="31"/>
    <x v="814"/>
    <s v="Business-type Activities"/>
    <s v="Sewer"/>
    <s v="Expenses"/>
    <x v="105"/>
    <n v="0"/>
    <n v="0"/>
    <n v="0"/>
    <n v="2000"/>
    <n v="2000"/>
    <n v="2000"/>
    <n v="0"/>
    <n v="0"/>
    <n v="0"/>
    <n v="0"/>
    <n v="0"/>
    <n v="2000"/>
    <n v="53616"/>
  </r>
  <r>
    <x v="10"/>
    <n v="490"/>
    <n v="6714"/>
    <x v="4"/>
    <x v="10"/>
    <x v="38"/>
    <s v="Materials &amp; Services"/>
    <x v="36"/>
    <x v="815"/>
    <s v="Business-type Activities"/>
    <s v="Sewer"/>
    <s v="Expenses"/>
    <x v="258"/>
    <n v="0"/>
    <n v="0"/>
    <n v="0"/>
    <n v="0"/>
    <n v="0"/>
    <n v="0"/>
    <n v="0"/>
    <n v="0"/>
    <n v="0"/>
    <n v="0"/>
    <n v="0"/>
    <n v="0"/>
    <n v="0"/>
  </r>
  <r>
    <x v="10"/>
    <n v="700"/>
    <n v="8550"/>
    <x v="4"/>
    <x v="10"/>
    <x v="39"/>
    <s v="Capital Outlay"/>
    <x v="42"/>
    <x v="816"/>
    <s v="Business-type Activities"/>
    <s v="Sewer"/>
    <s v="None"/>
    <x v="216"/>
    <n v="0"/>
    <n v="0"/>
    <n v="0"/>
    <n v="156494"/>
    <n v="156494"/>
    <n v="156494"/>
    <n v="0"/>
    <n v="0"/>
    <n v="0"/>
    <n v="0"/>
    <n v="0"/>
    <n v="156494"/>
    <n v="0"/>
  </r>
  <r>
    <x v="10"/>
    <n v="900"/>
    <n v="9897"/>
    <x v="4"/>
    <x v="10"/>
    <x v="37"/>
    <s v="Reserves &amp; Ending Balances"/>
    <x v="47"/>
    <x v="817"/>
    <s v="Business-type Activities"/>
    <s v="Sewer"/>
    <s v="Expenses"/>
    <x v="221"/>
    <n v="0"/>
    <n v="0"/>
    <n v="0"/>
    <n v="0"/>
    <n v="0"/>
    <n v="0"/>
    <n v="0"/>
    <n v="0"/>
    <n v="0"/>
    <n v="0"/>
    <n v="0"/>
    <n v="0"/>
    <n v="0"/>
  </r>
  <r>
    <x v="10"/>
    <n v="900"/>
    <n v="9899"/>
    <x v="4"/>
    <x v="10"/>
    <x v="37"/>
    <s v="Reserves &amp; Ending Balances"/>
    <x v="16"/>
    <x v="818"/>
    <s v="Governmental Activities"/>
    <s v="None"/>
    <s v="None"/>
    <x v="170"/>
    <n v="0"/>
    <n v="128017"/>
    <n v="139745"/>
    <n v="0"/>
    <n v="0"/>
    <n v="0"/>
    <n v="0"/>
    <n v="0"/>
    <n v="145745"/>
    <n v="0"/>
    <n v="-145745"/>
    <n v="0"/>
    <n v="109194"/>
  </r>
  <r>
    <x v="11"/>
    <n v="1110"/>
    <m/>
    <x v="0"/>
    <x v="11"/>
    <x v="0"/>
    <s v="Current Assets"/>
    <x v="0"/>
    <x v="819"/>
    <s v="Governmental Activities"/>
    <s v="Highways &amp; Streets"/>
    <s v="None"/>
    <x v="0"/>
    <n v="0"/>
    <n v="8137"/>
    <n v="7160"/>
    <n v="0"/>
    <n v="0"/>
    <n v="0"/>
    <n v="9180"/>
    <n v="9854"/>
    <n v="0"/>
    <n v="0"/>
    <n v="0"/>
    <n v="9180"/>
    <n v="9180"/>
  </r>
  <r>
    <x v="11"/>
    <n v="1115"/>
    <m/>
    <x v="0"/>
    <x v="11"/>
    <x v="0"/>
    <s v="Current Assets"/>
    <x v="0"/>
    <x v="820"/>
    <s v="Governmental Activities"/>
    <s v="Highways &amp; Streets"/>
    <s v="None"/>
    <x v="1"/>
    <n v="0"/>
    <n v="25241"/>
    <n v="37818"/>
    <n v="0"/>
    <n v="0"/>
    <n v="0"/>
    <n v="38046"/>
    <n v="38084"/>
    <n v="0"/>
    <n v="0"/>
    <n v="0"/>
    <n v="38046"/>
    <n v="38046"/>
  </r>
  <r>
    <x v="11"/>
    <n v="1510"/>
    <m/>
    <x v="0"/>
    <x v="11"/>
    <x v="2"/>
    <s v="Current Assets"/>
    <x v="2"/>
    <x v="821"/>
    <s v="Business-type Activities"/>
    <s v="Sewer"/>
    <s v="None"/>
    <x v="5"/>
    <n v="0"/>
    <n v="0"/>
    <n v="0"/>
    <n v="0"/>
    <n v="0"/>
    <n v="0"/>
    <n v="0"/>
    <n v="0"/>
    <n v="0"/>
    <n v="0"/>
    <n v="0"/>
    <n v="0"/>
    <n v="0"/>
  </r>
  <r>
    <x v="11"/>
    <n v="1610"/>
    <m/>
    <x v="0"/>
    <x v="11"/>
    <x v="2"/>
    <s v="Current Assets"/>
    <x v="2"/>
    <x v="822"/>
    <s v="Governmental Activities"/>
    <s v="Highways &amp; Streets"/>
    <s v="None"/>
    <x v="5"/>
    <n v="0"/>
    <n v="0"/>
    <n v="0"/>
    <n v="0"/>
    <n v="0"/>
    <n v="0"/>
    <n v="0"/>
    <n v="0"/>
    <n v="0"/>
    <n v="0"/>
    <n v="0"/>
    <n v="0"/>
    <n v="0"/>
  </r>
  <r>
    <x v="11"/>
    <n v="2125"/>
    <m/>
    <x v="1"/>
    <x v="11"/>
    <x v="6"/>
    <s v="Current Liabilities"/>
    <x v="6"/>
    <x v="823"/>
    <s v="Governmental Activities"/>
    <s v="Highways &amp; Streets"/>
    <s v="None"/>
    <x v="19"/>
    <n v="0"/>
    <n v="0"/>
    <n v="0"/>
    <n v="0"/>
    <n v="0"/>
    <n v="0"/>
    <n v="0"/>
    <n v="0"/>
    <n v="0"/>
    <n v="0"/>
    <n v="0"/>
    <n v="0"/>
    <n v="0"/>
  </r>
  <r>
    <x v="11"/>
    <n v="3100"/>
    <m/>
    <x v="2"/>
    <x v="11"/>
    <x v="10"/>
    <s v="Beginning Balance"/>
    <x v="10"/>
    <x v="824"/>
    <s v="Governmental Activities"/>
    <s v="Highways &amp; Streets"/>
    <s v="None"/>
    <x v="31"/>
    <n v="0"/>
    <n v="0"/>
    <n v="33379"/>
    <n v="45113"/>
    <n v="0"/>
    <n v="0"/>
    <n v="44978"/>
    <n v="44978"/>
    <n v="44978"/>
    <n v="0"/>
    <n v="-44978"/>
    <n v="44978"/>
    <n v="48278"/>
  </r>
  <r>
    <x v="11"/>
    <n v="315"/>
    <n v="4125"/>
    <x v="3"/>
    <x v="11"/>
    <x v="12"/>
    <s v="Revenue"/>
    <x v="12"/>
    <x v="825"/>
    <s v="General Revenues"/>
    <s v="Investment Earnings"/>
    <s v="General Government"/>
    <x v="34"/>
    <n v="0"/>
    <n v="34"/>
    <n v="585"/>
    <n v="635"/>
    <n v="635"/>
    <n v="635"/>
    <n v="229"/>
    <n v="268"/>
    <n v="300"/>
    <n v="287"/>
    <n v="-13"/>
    <n v="635"/>
    <n v="635"/>
  </r>
  <r>
    <x v="11"/>
    <n v="3250"/>
    <m/>
    <x v="2"/>
    <x v="11"/>
    <x v="14"/>
    <s v="Current Year Change"/>
    <x v="14"/>
    <x v="826"/>
    <s v="Governmental Activities"/>
    <s v="Highways &amp; Streets"/>
    <s v="None"/>
    <x v="40"/>
    <n v="0"/>
    <n v="0"/>
    <n v="0"/>
    <n v="0"/>
    <n v="0"/>
    <n v="0"/>
    <n v="0"/>
    <n v="0"/>
    <n v="0"/>
    <n v="0"/>
    <n v="0"/>
    <n v="0"/>
    <n v="0"/>
  </r>
  <r>
    <x v="11"/>
    <n v="3400"/>
    <m/>
    <x v="2"/>
    <x v="11"/>
    <x v="16"/>
    <s v="Ending Balance"/>
    <x v="16"/>
    <x v="827"/>
    <s v="Governmental Activities"/>
    <s v="Highways &amp; Streets"/>
    <s v="None"/>
    <x v="49"/>
    <n v="0"/>
    <n v="0"/>
    <n v="0"/>
    <n v="0"/>
    <n v="0"/>
    <n v="0"/>
    <n v="0"/>
    <n v="0"/>
    <n v="0"/>
    <n v="0"/>
    <n v="0"/>
    <n v="0"/>
    <n v="0"/>
  </r>
  <r>
    <x v="11"/>
    <n v="345"/>
    <n v="4545"/>
    <x v="3"/>
    <x v="11"/>
    <x v="20"/>
    <s v="Revenue"/>
    <x v="48"/>
    <x v="828"/>
    <s v="Governmental Activities"/>
    <s v="Highways &amp; Streets"/>
    <s v="Charges for Services"/>
    <x v="278"/>
    <n v="0"/>
    <n v="9005"/>
    <n v="11014"/>
    <n v="10095"/>
    <n v="10095"/>
    <n v="10095"/>
    <n v="2019"/>
    <n v="2692"/>
    <n v="3000"/>
    <n v="2874"/>
    <n v="-126"/>
    <n v="10095"/>
    <n v="10095"/>
  </r>
  <r>
    <x v="11"/>
    <n v="390"/>
    <n v="4917"/>
    <x v="3"/>
    <x v="11"/>
    <x v="27"/>
    <s v="Revenue"/>
    <x v="26"/>
    <x v="829"/>
    <s v="General Revenues"/>
    <s v="Transfers"/>
    <s v="General Government"/>
    <x v="83"/>
    <n v="0"/>
    <n v="24340"/>
    <n v="0"/>
    <n v="0"/>
    <n v="0"/>
    <n v="0"/>
    <n v="0"/>
    <n v="0"/>
    <n v="0"/>
    <n v="0"/>
    <n v="0"/>
    <n v="0"/>
    <n v="0"/>
  </r>
  <r>
    <x v="11"/>
    <n v="490"/>
    <n v="6128"/>
    <x v="4"/>
    <x v="11"/>
    <x v="38"/>
    <s v="Materials &amp; Services"/>
    <x v="31"/>
    <x v="830"/>
    <s v="Governmental Activities"/>
    <s v="Highways &amp; Streets"/>
    <s v="Expenses"/>
    <x v="105"/>
    <n v="0"/>
    <n v="0"/>
    <n v="0"/>
    <n v="2000"/>
    <n v="2000"/>
    <n v="2000"/>
    <n v="0"/>
    <n v="0"/>
    <n v="0"/>
    <n v="0"/>
    <n v="0"/>
    <n v="2000"/>
    <n v="0"/>
  </r>
  <r>
    <x v="11"/>
    <n v="490"/>
    <n v="6714"/>
    <x v="4"/>
    <x v="11"/>
    <x v="38"/>
    <s v="Materials &amp; Services"/>
    <x v="36"/>
    <x v="831"/>
    <s v="Governmental Activities"/>
    <s v="Highways &amp; Streets"/>
    <s v="Expenses"/>
    <x v="258"/>
    <n v="0"/>
    <n v="0"/>
    <n v="0"/>
    <n v="0"/>
    <n v="0"/>
    <n v="0"/>
    <n v="0"/>
    <n v="0"/>
    <n v="0"/>
    <n v="0"/>
    <n v="0"/>
    <n v="0"/>
    <n v="0"/>
  </r>
  <r>
    <x v="11"/>
    <n v="700"/>
    <n v="8560"/>
    <x v="4"/>
    <x v="11"/>
    <x v="39"/>
    <s v="Capital Outlay"/>
    <x v="42"/>
    <x v="832"/>
    <s v="Governmental Activities"/>
    <s v="Highways &amp; Streets"/>
    <s v="None"/>
    <x v="280"/>
    <n v="0"/>
    <n v="0"/>
    <n v="0"/>
    <n v="53843"/>
    <n v="53843"/>
    <n v="53843"/>
    <n v="0"/>
    <n v="0"/>
    <n v="0"/>
    <n v="0"/>
    <n v="0"/>
    <n v="53843"/>
    <n v="0"/>
  </r>
  <r>
    <x v="11"/>
    <n v="900"/>
    <n v="9897"/>
    <x v="4"/>
    <x v="11"/>
    <x v="37"/>
    <s v="Reserves &amp; Ending Balances"/>
    <x v="47"/>
    <x v="833"/>
    <s v="Governmental Activities"/>
    <s v="Highways &amp; Streets"/>
    <s v="None"/>
    <x v="221"/>
    <n v="0"/>
    <n v="0"/>
    <n v="0"/>
    <n v="0"/>
    <n v="0"/>
    <n v="0"/>
    <n v="0"/>
    <n v="0"/>
    <n v="0"/>
    <n v="0"/>
    <n v="0"/>
    <n v="0"/>
    <n v="0"/>
  </r>
  <r>
    <x v="11"/>
    <n v="900"/>
    <n v="9899"/>
    <x v="4"/>
    <x v="11"/>
    <x v="37"/>
    <s v="Reserves &amp; Ending Balances"/>
    <x v="16"/>
    <x v="834"/>
    <s v="Governmental Activities"/>
    <s v="None"/>
    <s v="None"/>
    <x v="170"/>
    <n v="0"/>
    <n v="33379"/>
    <n v="44978"/>
    <n v="0"/>
    <n v="0"/>
    <n v="0"/>
    <n v="0"/>
    <n v="0"/>
    <n v="48278"/>
    <n v="0"/>
    <n v="-48278"/>
    <n v="0"/>
    <n v="59008"/>
  </r>
  <r>
    <x v="12"/>
    <n v="1110"/>
    <m/>
    <x v="0"/>
    <x v="12"/>
    <x v="0"/>
    <s v="Current Assets"/>
    <x v="0"/>
    <x v="835"/>
    <s v="Business-type Activities"/>
    <s v="Water"/>
    <s v="None"/>
    <x v="0"/>
    <n v="15752"/>
    <n v="19692"/>
    <n v="23643"/>
    <n v="0"/>
    <n v="0"/>
    <n v="0"/>
    <n v="39391"/>
    <n v="39393"/>
    <n v="0"/>
    <n v="0"/>
    <n v="0"/>
    <n v="39391"/>
    <n v="39391"/>
  </r>
  <r>
    <x v="12"/>
    <n v="1510"/>
    <m/>
    <x v="0"/>
    <x v="12"/>
    <x v="2"/>
    <s v="Current Assets"/>
    <x v="2"/>
    <x v="836"/>
    <s v="Business-type Activities"/>
    <s v="Water"/>
    <s v="None"/>
    <x v="5"/>
    <n v="0"/>
    <n v="0"/>
    <n v="0"/>
    <n v="0"/>
    <n v="0"/>
    <n v="0"/>
    <n v="0"/>
    <n v="0"/>
    <n v="0"/>
    <n v="0"/>
    <n v="0"/>
    <n v="0"/>
    <n v="0"/>
  </r>
  <r>
    <x v="12"/>
    <n v="2125"/>
    <m/>
    <x v="1"/>
    <x v="12"/>
    <x v="6"/>
    <s v="Current Liabilities"/>
    <x v="6"/>
    <x v="837"/>
    <s v="Business-type Activities"/>
    <s v="Water"/>
    <s v="None"/>
    <x v="19"/>
    <n v="0"/>
    <n v="0"/>
    <n v="0"/>
    <n v="0"/>
    <n v="0"/>
    <n v="0"/>
    <n v="0"/>
    <n v="0"/>
    <n v="0"/>
    <n v="0"/>
    <n v="0"/>
    <n v="0"/>
    <n v="0"/>
  </r>
  <r>
    <x v="12"/>
    <n v="3100"/>
    <m/>
    <x v="2"/>
    <x v="12"/>
    <x v="10"/>
    <s v="Beginning Balance"/>
    <x v="10"/>
    <x v="838"/>
    <s v="Business-type Activities"/>
    <s v="Water"/>
    <s v="None"/>
    <x v="31"/>
    <n v="11814"/>
    <n v="15752"/>
    <n v="19692"/>
    <n v="23647"/>
    <n v="0"/>
    <n v="0"/>
    <n v="23643"/>
    <n v="23643"/>
    <n v="23643"/>
    <n v="0"/>
    <n v="-23643"/>
    <n v="23643"/>
    <n v="39398"/>
  </r>
  <r>
    <x v="12"/>
    <n v="315"/>
    <n v="4125"/>
    <x v="3"/>
    <x v="12"/>
    <x v="12"/>
    <s v="Revenue"/>
    <x v="12"/>
    <x v="839"/>
    <s v="General Revenues"/>
    <s v="Investment Earnings"/>
    <s v="General Business"/>
    <x v="34"/>
    <n v="0"/>
    <n v="2"/>
    <n v="13"/>
    <n v="15"/>
    <n v="15"/>
    <n v="15"/>
    <n v="8"/>
    <n v="10"/>
    <n v="15"/>
    <n v="11"/>
    <n v="-4"/>
    <n v="15"/>
    <n v="4"/>
  </r>
  <r>
    <x v="12"/>
    <n v="3250"/>
    <m/>
    <x v="2"/>
    <x v="12"/>
    <x v="14"/>
    <s v="Current Year Change"/>
    <x v="14"/>
    <x v="840"/>
    <s v="Business-type Activities"/>
    <s v="Water"/>
    <s v="None"/>
    <x v="40"/>
    <n v="0"/>
    <n v="0"/>
    <n v="0"/>
    <n v="0"/>
    <n v="0"/>
    <n v="0"/>
    <n v="0"/>
    <n v="0"/>
    <n v="0"/>
    <n v="0"/>
    <n v="0"/>
    <n v="0"/>
    <n v="0"/>
  </r>
  <r>
    <x v="12"/>
    <n v="3300"/>
    <m/>
    <x v="2"/>
    <x v="12"/>
    <x v="16"/>
    <s v="Ending Balance"/>
    <x v="16"/>
    <x v="841"/>
    <s v="Business-type Activities"/>
    <s v="Water"/>
    <s v="None"/>
    <x v="49"/>
    <n v="0"/>
    <n v="0"/>
    <n v="0"/>
    <n v="0"/>
    <n v="0"/>
    <n v="0"/>
    <n v="0"/>
    <n v="0"/>
    <n v="0"/>
    <n v="0"/>
    <n v="0"/>
    <n v="0"/>
    <n v="0"/>
  </r>
  <r>
    <x v="12"/>
    <n v="390"/>
    <n v="4930"/>
    <x v="3"/>
    <x v="12"/>
    <x v="27"/>
    <s v="Revenue"/>
    <x v="26"/>
    <x v="842"/>
    <s v="General Revenues"/>
    <s v="Transfers"/>
    <s v="General Business"/>
    <x v="215"/>
    <n v="3938"/>
    <n v="3938"/>
    <n v="3938"/>
    <n v="15740"/>
    <n v="15740"/>
    <n v="15740"/>
    <n v="15740"/>
    <n v="15740"/>
    <n v="15740"/>
    <n v="16799"/>
    <n v="1059"/>
    <n v="15740"/>
    <n v="0"/>
  </r>
  <r>
    <x v="12"/>
    <n v="900"/>
    <n v="9130"/>
    <x v="4"/>
    <x v="12"/>
    <x v="37"/>
    <s v="Transfers Out"/>
    <x v="45"/>
    <x v="843"/>
    <s v="General Revenues"/>
    <s v="Transfers"/>
    <s v="General Business"/>
    <x v="165"/>
    <n v="0"/>
    <n v="0"/>
    <n v="0"/>
    <n v="0"/>
    <n v="0"/>
    <n v="0"/>
    <n v="0"/>
    <n v="0"/>
    <n v="0"/>
    <n v="0"/>
    <n v="0"/>
    <n v="0"/>
    <n v="0"/>
  </r>
  <r>
    <x v="12"/>
    <n v="900"/>
    <n v="9892"/>
    <x v="4"/>
    <x v="12"/>
    <x v="37"/>
    <s v="Reserves &amp; Ending Balances"/>
    <x v="47"/>
    <x v="844"/>
    <s v="Business-type Activities"/>
    <s v="Water"/>
    <s v="None"/>
    <x v="288"/>
    <n v="0"/>
    <n v="0"/>
    <n v="0"/>
    <n v="39402"/>
    <n v="39402"/>
    <n v="39402"/>
    <n v="0"/>
    <n v="0"/>
    <n v="0"/>
    <n v="0"/>
    <n v="0"/>
    <n v="39402"/>
    <n v="39402"/>
  </r>
  <r>
    <x v="12"/>
    <n v="900"/>
    <n v="9899"/>
    <x v="4"/>
    <x v="12"/>
    <x v="37"/>
    <s v="Reserves &amp; Ending Balances"/>
    <x v="16"/>
    <x v="845"/>
    <s v="Governmental Activities"/>
    <s v="None"/>
    <s v="None"/>
    <x v="170"/>
    <n v="15752"/>
    <n v="19692"/>
    <n v="23643"/>
    <n v="0"/>
    <n v="0"/>
    <n v="0"/>
    <n v="0"/>
    <n v="0"/>
    <n v="39398"/>
    <n v="0"/>
    <n v="-39398"/>
    <n v="0"/>
    <n v="0"/>
  </r>
  <r>
    <x v="13"/>
    <n v="1110"/>
    <m/>
    <x v="0"/>
    <x v="13"/>
    <x v="0"/>
    <s v="Current Assets"/>
    <x v="0"/>
    <x v="846"/>
    <s v="Business-type Activities"/>
    <s v="Sewer"/>
    <s v="None"/>
    <x v="0"/>
    <n v="6670"/>
    <n v="8246"/>
    <n v="9826"/>
    <n v="0"/>
    <n v="0"/>
    <n v="0"/>
    <n v="15749"/>
    <n v="15750"/>
    <n v="0"/>
    <n v="0"/>
    <n v="0"/>
    <n v="15749"/>
    <n v="15749"/>
  </r>
  <r>
    <x v="13"/>
    <n v="1510"/>
    <m/>
    <x v="0"/>
    <x v="13"/>
    <x v="2"/>
    <s v="Current Assets"/>
    <x v="2"/>
    <x v="847"/>
    <s v="Business-type Activities"/>
    <s v="Sewer"/>
    <s v="None"/>
    <x v="5"/>
    <n v="0"/>
    <n v="0"/>
    <n v="0"/>
    <n v="0"/>
    <n v="0"/>
    <n v="0"/>
    <n v="0"/>
    <n v="0"/>
    <n v="0"/>
    <n v="0"/>
    <n v="0"/>
    <n v="0"/>
    <n v="0"/>
  </r>
  <r>
    <x v="13"/>
    <n v="2125"/>
    <m/>
    <x v="1"/>
    <x v="13"/>
    <x v="6"/>
    <s v="Current Liabilities"/>
    <x v="6"/>
    <x v="848"/>
    <s v="Business-type Activities"/>
    <s v="Sewer"/>
    <s v="None"/>
    <x v="19"/>
    <n v="0"/>
    <n v="0"/>
    <n v="0"/>
    <n v="0"/>
    <n v="0"/>
    <n v="0"/>
    <n v="0"/>
    <n v="0"/>
    <n v="0"/>
    <n v="0"/>
    <n v="0"/>
    <n v="0"/>
    <n v="0"/>
  </r>
  <r>
    <x v="13"/>
    <n v="3100"/>
    <m/>
    <x v="2"/>
    <x v="13"/>
    <x v="10"/>
    <s v="Beginning Balance"/>
    <x v="10"/>
    <x v="849"/>
    <s v="Business-type Activities"/>
    <s v="Sewer"/>
    <s v="None"/>
    <x v="31"/>
    <n v="5095"/>
    <n v="6670"/>
    <n v="8246"/>
    <n v="9828"/>
    <n v="0"/>
    <n v="0"/>
    <n v="9826"/>
    <n v="9826"/>
    <n v="9826"/>
    <n v="0"/>
    <n v="-9826"/>
    <n v="9826"/>
    <n v="15754"/>
  </r>
  <r>
    <x v="13"/>
    <n v="315"/>
    <n v="4125"/>
    <x v="3"/>
    <x v="13"/>
    <x v="12"/>
    <s v="Revenue"/>
    <x v="12"/>
    <x v="850"/>
    <s v="General Revenues"/>
    <s v="Investment Earnings"/>
    <s v="General Business"/>
    <x v="34"/>
    <n v="0"/>
    <n v="1"/>
    <n v="6"/>
    <n v="8"/>
    <n v="8"/>
    <n v="8"/>
    <n v="3"/>
    <n v="4"/>
    <n v="8"/>
    <n v="5"/>
    <n v="-3"/>
    <n v="8"/>
    <n v="2"/>
  </r>
  <r>
    <x v="13"/>
    <n v="3250"/>
    <m/>
    <x v="2"/>
    <x v="13"/>
    <x v="14"/>
    <s v="Current Year Change"/>
    <x v="14"/>
    <x v="851"/>
    <s v="Business-type Activities"/>
    <s v="Sewer"/>
    <s v="None"/>
    <x v="40"/>
    <n v="0"/>
    <n v="0"/>
    <n v="0"/>
    <n v="0"/>
    <n v="0"/>
    <n v="0"/>
    <n v="0"/>
    <n v="0"/>
    <n v="0"/>
    <n v="0"/>
    <n v="0"/>
    <n v="0"/>
    <n v="0"/>
  </r>
  <r>
    <x v="13"/>
    <n v="3300"/>
    <m/>
    <x v="2"/>
    <x v="13"/>
    <x v="16"/>
    <s v="Ending Balance"/>
    <x v="16"/>
    <x v="852"/>
    <s v="Business-type Activities"/>
    <s v="Sewer"/>
    <s v="None"/>
    <x v="49"/>
    <n v="0"/>
    <n v="0"/>
    <n v="0"/>
    <n v="0"/>
    <n v="0"/>
    <n v="0"/>
    <n v="0"/>
    <n v="0"/>
    <n v="0"/>
    <n v="0"/>
    <n v="0"/>
    <n v="0"/>
    <n v="0"/>
  </r>
  <r>
    <x v="13"/>
    <n v="390"/>
    <n v="4940"/>
    <x v="3"/>
    <x v="13"/>
    <x v="27"/>
    <s v="Revenue"/>
    <x v="26"/>
    <x v="853"/>
    <s v="General Revenues"/>
    <s v="Transfers"/>
    <s v="General Business"/>
    <x v="192"/>
    <n v="1575"/>
    <n v="1575"/>
    <n v="1575"/>
    <n v="5920"/>
    <n v="5920"/>
    <n v="5920"/>
    <n v="5920"/>
    <n v="5920"/>
    <n v="5920"/>
    <n v="6319"/>
    <n v="399"/>
    <n v="5920"/>
    <n v="0"/>
  </r>
  <r>
    <x v="13"/>
    <n v="900"/>
    <n v="9140"/>
    <x v="4"/>
    <x v="13"/>
    <x v="37"/>
    <s v="Transfers Out"/>
    <x v="45"/>
    <x v="854"/>
    <s v="General Revenues"/>
    <s v="Transfers"/>
    <s v="General Business"/>
    <x v="166"/>
    <n v="0"/>
    <n v="0"/>
    <n v="0"/>
    <n v="0"/>
    <n v="0"/>
    <n v="0"/>
    <n v="0"/>
    <n v="0"/>
    <n v="0"/>
    <n v="0"/>
    <n v="0"/>
    <n v="0"/>
    <n v="0"/>
  </r>
  <r>
    <x v="13"/>
    <n v="900"/>
    <n v="9892"/>
    <x v="4"/>
    <x v="13"/>
    <x v="37"/>
    <s v="Reserves &amp; Ending Balances"/>
    <x v="47"/>
    <x v="855"/>
    <s v="Business-type Activities"/>
    <s v="Sewer"/>
    <s v="None"/>
    <x v="289"/>
    <n v="0"/>
    <n v="0"/>
    <n v="0"/>
    <n v="15756"/>
    <n v="15756"/>
    <n v="15756"/>
    <n v="0"/>
    <n v="0"/>
    <n v="0"/>
    <n v="0"/>
    <n v="0"/>
    <n v="15756"/>
    <n v="15756"/>
  </r>
  <r>
    <x v="13"/>
    <n v="900"/>
    <n v="9899"/>
    <x v="4"/>
    <x v="13"/>
    <x v="37"/>
    <s v="Reserves &amp; Ending Balances"/>
    <x v="16"/>
    <x v="856"/>
    <s v="Governmental Activities"/>
    <s v="None"/>
    <s v="None"/>
    <x v="170"/>
    <n v="6670"/>
    <n v="8246"/>
    <n v="9827"/>
    <n v="0"/>
    <n v="0"/>
    <n v="0"/>
    <n v="0"/>
    <n v="0"/>
    <n v="15754"/>
    <n v="0"/>
    <n v="-15754"/>
    <n v="0"/>
    <n v="0"/>
  </r>
  <r>
    <x v="14"/>
    <n v="1110"/>
    <m/>
    <x v="0"/>
    <x v="14"/>
    <x v="0"/>
    <s v="Current Assets"/>
    <x v="0"/>
    <x v="857"/>
    <s v="Governmental Activities"/>
    <s v="General Government"/>
    <s v="None"/>
    <x v="0"/>
    <n v="43614"/>
    <n v="174"/>
    <n v="22181"/>
    <n v="0"/>
    <n v="0"/>
    <n v="0"/>
    <n v="0"/>
    <n v="0"/>
    <n v="0"/>
    <n v="0"/>
    <n v="0"/>
    <n v="0"/>
    <n v="0"/>
  </r>
  <r>
    <x v="14"/>
    <n v="1510"/>
    <m/>
    <x v="0"/>
    <x v="14"/>
    <x v="2"/>
    <s v="Current Assets"/>
    <x v="2"/>
    <x v="858"/>
    <s v="Governmental Activities"/>
    <s v="General Government"/>
    <s v="None"/>
    <x v="5"/>
    <n v="0"/>
    <n v="0"/>
    <n v="0"/>
    <n v="0"/>
    <n v="0"/>
    <n v="0"/>
    <n v="0"/>
    <n v="0"/>
    <n v="0"/>
    <n v="0"/>
    <n v="0"/>
    <n v="0"/>
    <n v="0"/>
  </r>
  <r>
    <x v="14"/>
    <n v="2125"/>
    <m/>
    <x v="1"/>
    <x v="14"/>
    <x v="6"/>
    <s v="Current Liabilities"/>
    <x v="6"/>
    <x v="859"/>
    <s v="Governmental Activities"/>
    <s v="General Government"/>
    <s v="None"/>
    <x v="19"/>
    <n v="0"/>
    <n v="0"/>
    <n v="0"/>
    <n v="0"/>
    <n v="0"/>
    <n v="0"/>
    <n v="0"/>
    <n v="0"/>
    <n v="0"/>
    <n v="0"/>
    <n v="0"/>
    <n v="0"/>
    <n v="0"/>
  </r>
  <r>
    <x v="14"/>
    <n v="3100"/>
    <m/>
    <x v="2"/>
    <x v="14"/>
    <x v="10"/>
    <s v="Beginning Balance"/>
    <x v="10"/>
    <x v="860"/>
    <s v="Governmental Activities"/>
    <s v="General Government"/>
    <s v="None"/>
    <x v="31"/>
    <n v="17195"/>
    <n v="43614"/>
    <n v="174"/>
    <n v="0"/>
    <n v="0"/>
    <n v="0"/>
    <n v="22181"/>
    <n v="22181"/>
    <n v="22181"/>
    <n v="0"/>
    <n v="-22181"/>
    <n v="0"/>
    <n v="1"/>
  </r>
  <r>
    <x v="14"/>
    <n v="315"/>
    <n v="4125"/>
    <x v="3"/>
    <x v="14"/>
    <x v="12"/>
    <s v="Revenue"/>
    <x v="12"/>
    <x v="861"/>
    <s v="General Revenues"/>
    <s v="Investment Earnings"/>
    <s v="General Government"/>
    <x v="34"/>
    <n v="0"/>
    <n v="2"/>
    <n v="7"/>
    <n v="0"/>
    <n v="0"/>
    <n v="0"/>
    <n v="0"/>
    <n v="0"/>
    <n v="0"/>
    <n v="0"/>
    <n v="0"/>
    <n v="0"/>
    <n v="0"/>
  </r>
  <r>
    <x v="14"/>
    <n v="3250"/>
    <m/>
    <x v="2"/>
    <x v="14"/>
    <x v="14"/>
    <s v="Current Year Change"/>
    <x v="14"/>
    <x v="862"/>
    <s v="Governmental Activities"/>
    <s v="General Government"/>
    <s v="None"/>
    <x v="40"/>
    <n v="0"/>
    <n v="0"/>
    <n v="0"/>
    <n v="0"/>
    <n v="0"/>
    <n v="0"/>
    <n v="0"/>
    <n v="0"/>
    <n v="0"/>
    <n v="0"/>
    <n v="0"/>
    <n v="0"/>
    <n v="0"/>
  </r>
  <r>
    <x v="14"/>
    <n v="3300"/>
    <m/>
    <x v="2"/>
    <x v="14"/>
    <x v="16"/>
    <s v="Ending Balance"/>
    <x v="16"/>
    <x v="863"/>
    <s v="Governmental Activities"/>
    <s v="General Government"/>
    <s v="None"/>
    <x v="49"/>
    <n v="0"/>
    <n v="0"/>
    <n v="0"/>
    <n v="0"/>
    <n v="0"/>
    <n v="0"/>
    <n v="0"/>
    <n v="0"/>
    <n v="0"/>
    <n v="0"/>
    <n v="0"/>
    <n v="0"/>
    <n v="0"/>
  </r>
  <r>
    <x v="14"/>
    <n v="370"/>
    <n v="4849"/>
    <x v="3"/>
    <x v="14"/>
    <x v="24"/>
    <s v="Revenue"/>
    <x v="23"/>
    <x v="864"/>
    <s v="General Revenues"/>
    <s v="Gain (Loss) Assets"/>
    <s v="General Government"/>
    <x v="76"/>
    <n v="16419"/>
    <n v="0"/>
    <n v="0"/>
    <n v="0"/>
    <n v="0"/>
    <n v="0"/>
    <n v="0"/>
    <n v="0"/>
    <n v="0"/>
    <n v="0"/>
    <n v="0"/>
    <n v="0"/>
    <n v="0"/>
  </r>
  <r>
    <x v="14"/>
    <n v="390"/>
    <n v="4910"/>
    <x v="3"/>
    <x v="14"/>
    <x v="27"/>
    <s v="Revenue"/>
    <x v="26"/>
    <x v="865"/>
    <s v="General Revenues"/>
    <s v="Transfers"/>
    <s v="General Government"/>
    <x v="171"/>
    <n v="2000"/>
    <n v="2000"/>
    <n v="6000"/>
    <n v="0"/>
    <n v="0"/>
    <n v="0"/>
    <n v="0"/>
    <n v="0"/>
    <n v="0"/>
    <n v="0"/>
    <n v="0"/>
    <n v="0"/>
    <n v="0"/>
  </r>
  <r>
    <x v="14"/>
    <n v="390"/>
    <n v="4912"/>
    <x v="3"/>
    <x v="14"/>
    <x v="27"/>
    <s v="Revenue"/>
    <x v="26"/>
    <x v="866"/>
    <s v="General Revenues"/>
    <s v="Transfers"/>
    <s v="General Government"/>
    <x v="81"/>
    <n v="4000"/>
    <n v="4000"/>
    <n v="4000"/>
    <n v="0"/>
    <n v="0"/>
    <n v="0"/>
    <n v="0"/>
    <n v="0"/>
    <n v="0"/>
    <n v="0"/>
    <n v="0"/>
    <n v="0"/>
    <n v="0"/>
  </r>
  <r>
    <x v="14"/>
    <n v="390"/>
    <n v="4930"/>
    <x v="3"/>
    <x v="14"/>
    <x v="27"/>
    <s v="Revenue"/>
    <x v="26"/>
    <x v="867"/>
    <s v="General Revenues"/>
    <s v="Transfers"/>
    <s v="General Government"/>
    <x v="215"/>
    <n v="2000"/>
    <n v="2000"/>
    <n v="6000"/>
    <n v="0"/>
    <n v="0"/>
    <n v="0"/>
    <n v="0"/>
    <n v="0"/>
    <n v="0"/>
    <n v="0"/>
    <n v="0"/>
    <n v="0"/>
    <n v="0"/>
  </r>
  <r>
    <x v="14"/>
    <n v="390"/>
    <n v="4940"/>
    <x v="3"/>
    <x v="14"/>
    <x v="27"/>
    <s v="Revenue"/>
    <x v="26"/>
    <x v="868"/>
    <s v="General Revenues"/>
    <s v="Transfers"/>
    <s v="General Government"/>
    <x v="192"/>
    <n v="2000"/>
    <n v="2000"/>
    <n v="6000"/>
    <n v="0"/>
    <n v="0"/>
    <n v="0"/>
    <n v="0"/>
    <n v="0"/>
    <n v="0"/>
    <n v="0"/>
    <n v="0"/>
    <n v="0"/>
    <n v="0"/>
  </r>
  <r>
    <x v="14"/>
    <n v="700"/>
    <n v="8425"/>
    <x v="4"/>
    <x v="14"/>
    <x v="39"/>
    <s v="Capital Outlay"/>
    <x v="40"/>
    <x v="869"/>
    <s v="Governmental Activities"/>
    <s v="General Government"/>
    <s v="None"/>
    <x v="11"/>
    <n v="0"/>
    <n v="53442"/>
    <n v="0"/>
    <n v="0"/>
    <n v="0"/>
    <n v="0"/>
    <n v="0"/>
    <n v="0"/>
    <n v="0"/>
    <n v="0"/>
    <n v="0"/>
    <n v="0"/>
    <n v="0"/>
  </r>
  <r>
    <x v="14"/>
    <n v="900"/>
    <n v="9110"/>
    <x v="4"/>
    <x v="14"/>
    <x v="37"/>
    <s v="Transfers Out"/>
    <x v="45"/>
    <x v="870"/>
    <s v="General Revenues"/>
    <s v="Transfers"/>
    <s v="General Government"/>
    <x v="273"/>
    <n v="0"/>
    <n v="0"/>
    <n v="0"/>
    <n v="6051"/>
    <n v="6051"/>
    <n v="6051"/>
    <n v="6049"/>
    <n v="6049"/>
    <n v="6049"/>
    <n v="6456"/>
    <n v="407"/>
    <n v="0"/>
    <n v="0"/>
  </r>
  <r>
    <x v="14"/>
    <n v="900"/>
    <n v="9112"/>
    <x v="4"/>
    <x v="14"/>
    <x v="37"/>
    <s v="Transfers Out"/>
    <x v="45"/>
    <x v="871"/>
    <s v="General Revenues"/>
    <s v="Transfers"/>
    <s v="General Business"/>
    <x v="290"/>
    <n v="0"/>
    <n v="0"/>
    <n v="0"/>
    <n v="4033"/>
    <n v="4033"/>
    <n v="4033"/>
    <n v="4033"/>
    <n v="4033"/>
    <n v="4033"/>
    <n v="4305"/>
    <n v="272"/>
    <n v="0"/>
    <n v="0"/>
  </r>
  <r>
    <x v="14"/>
    <n v="900"/>
    <n v="9130"/>
    <x v="4"/>
    <x v="14"/>
    <x v="37"/>
    <s v="Transfers Out"/>
    <x v="45"/>
    <x v="872"/>
    <s v="General Revenues"/>
    <s v="Transfers"/>
    <s v="General Government"/>
    <x v="165"/>
    <n v="0"/>
    <n v="0"/>
    <n v="0"/>
    <n v="6051"/>
    <n v="6051"/>
    <n v="6051"/>
    <n v="6049"/>
    <n v="6049"/>
    <n v="6049"/>
    <n v="6456"/>
    <n v="407"/>
    <n v="0"/>
    <n v="0"/>
  </r>
  <r>
    <x v="14"/>
    <n v="900"/>
    <n v="9140"/>
    <x v="4"/>
    <x v="14"/>
    <x v="37"/>
    <s v="Transfers Out"/>
    <x v="45"/>
    <x v="873"/>
    <s v="General Revenues"/>
    <s v="Transfers"/>
    <s v="General Government"/>
    <x v="166"/>
    <n v="0"/>
    <n v="0"/>
    <n v="0"/>
    <n v="6051"/>
    <n v="6051"/>
    <n v="6051"/>
    <n v="6049"/>
    <n v="6049"/>
    <n v="6049"/>
    <n v="6456"/>
    <n v="407"/>
    <n v="0"/>
    <n v="0"/>
  </r>
  <r>
    <x v="14"/>
    <n v="900"/>
    <n v="9899"/>
    <x v="4"/>
    <x v="14"/>
    <x v="37"/>
    <s v="Reserves &amp; Ending Balances"/>
    <x v="16"/>
    <x v="874"/>
    <s v="Governmental Activities"/>
    <s v="None"/>
    <s v="None"/>
    <x v="170"/>
    <n v="43614"/>
    <n v="174"/>
    <n v="22181"/>
    <n v="0"/>
    <n v="0"/>
    <n v="0"/>
    <n v="0"/>
    <n v="0"/>
    <n v="1"/>
    <n v="0"/>
    <n v="-1"/>
    <n v="0"/>
    <n v="1"/>
  </r>
  <r>
    <x v="15"/>
    <n v="1110"/>
    <m/>
    <x v="0"/>
    <x v="15"/>
    <x v="0"/>
    <s v="Current Assets"/>
    <x v="0"/>
    <x v="875"/>
    <s v="Governmental Activities"/>
    <s v="General Government"/>
    <s v="None"/>
    <x v="0"/>
    <n v="24162"/>
    <n v="11419"/>
    <n v="0"/>
    <n v="0"/>
    <n v="0"/>
    <n v="0"/>
    <n v="0"/>
    <n v="0"/>
    <n v="0"/>
    <n v="0"/>
    <n v="0"/>
    <n v="0"/>
    <n v="0"/>
  </r>
  <r>
    <x v="15"/>
    <n v="1115"/>
    <m/>
    <x v="0"/>
    <x v="15"/>
    <x v="0"/>
    <s v="Current Assets"/>
    <x v="0"/>
    <x v="876"/>
    <s v="Governmental Activities"/>
    <s v="General Government"/>
    <s v="None"/>
    <x v="1"/>
    <n v="4306"/>
    <n v="1420"/>
    <n v="0"/>
    <n v="0"/>
    <n v="0"/>
    <n v="0"/>
    <n v="0"/>
    <n v="0"/>
    <n v="0"/>
    <n v="0"/>
    <n v="0"/>
    <n v="0"/>
    <n v="0"/>
  </r>
  <r>
    <x v="15"/>
    <n v="1510"/>
    <m/>
    <x v="0"/>
    <x v="15"/>
    <x v="2"/>
    <s v="Current Assets"/>
    <x v="2"/>
    <x v="877"/>
    <s v="Governmental Activities"/>
    <s v="General Government"/>
    <s v="None"/>
    <x v="5"/>
    <n v="0"/>
    <n v="0"/>
    <n v="0"/>
    <n v="0"/>
    <n v="0"/>
    <n v="0"/>
    <n v="0"/>
    <n v="0"/>
    <n v="0"/>
    <n v="0"/>
    <n v="0"/>
    <n v="0"/>
    <n v="0"/>
  </r>
  <r>
    <x v="15"/>
    <n v="2125"/>
    <m/>
    <x v="1"/>
    <x v="15"/>
    <x v="6"/>
    <s v="Current Liabilities"/>
    <x v="6"/>
    <x v="878"/>
    <s v="Governmental Activities"/>
    <s v="General Government"/>
    <s v="None"/>
    <x v="19"/>
    <n v="0"/>
    <n v="0"/>
    <n v="0"/>
    <n v="0"/>
    <n v="0"/>
    <n v="0"/>
    <n v="0"/>
    <n v="0"/>
    <n v="0"/>
    <n v="0"/>
    <n v="0"/>
    <n v="0"/>
    <n v="0"/>
  </r>
  <r>
    <x v="15"/>
    <n v="3100"/>
    <m/>
    <x v="2"/>
    <x v="15"/>
    <x v="10"/>
    <s v="Beginning Balance"/>
    <x v="10"/>
    <x v="879"/>
    <s v="Governmental Activities"/>
    <s v="General Government"/>
    <s v="None"/>
    <x v="31"/>
    <n v="51854"/>
    <n v="28469"/>
    <n v="12839"/>
    <n v="0"/>
    <n v="0"/>
    <n v="0"/>
    <n v="0"/>
    <n v="0"/>
    <n v="0"/>
    <n v="0"/>
    <n v="0"/>
    <n v="0"/>
    <n v="0"/>
  </r>
  <r>
    <x v="15"/>
    <n v="315"/>
    <n v="4125"/>
    <x v="3"/>
    <x v="15"/>
    <x v="12"/>
    <s v="Revenue"/>
    <x v="12"/>
    <x v="880"/>
    <s v="General Revenues"/>
    <s v="Investment Earnings"/>
    <s v="General Government"/>
    <x v="34"/>
    <n v="75"/>
    <n v="115"/>
    <n v="19"/>
    <n v="0"/>
    <n v="0"/>
    <n v="0"/>
    <n v="0"/>
    <n v="0"/>
    <n v="0"/>
    <n v="0"/>
    <n v="0"/>
    <n v="0"/>
    <n v="0"/>
  </r>
  <r>
    <x v="15"/>
    <n v="3250"/>
    <m/>
    <x v="2"/>
    <x v="15"/>
    <x v="14"/>
    <s v="Current Year Change"/>
    <x v="14"/>
    <x v="881"/>
    <s v="Governmental Activities"/>
    <s v="General Government"/>
    <s v="None"/>
    <x v="40"/>
    <n v="0"/>
    <n v="0"/>
    <n v="0"/>
    <n v="0"/>
    <n v="0"/>
    <n v="0"/>
    <n v="0"/>
    <n v="0"/>
    <n v="0"/>
    <n v="0"/>
    <n v="0"/>
    <n v="0"/>
    <n v="0"/>
  </r>
  <r>
    <x v="15"/>
    <n v="3300"/>
    <m/>
    <x v="2"/>
    <x v="15"/>
    <x v="16"/>
    <s v="Ending Balance"/>
    <x v="16"/>
    <x v="882"/>
    <s v="Governmental Activities"/>
    <s v="General Government"/>
    <s v="None"/>
    <x v="49"/>
    <n v="0"/>
    <n v="0"/>
    <n v="0"/>
    <n v="0"/>
    <n v="0"/>
    <n v="0"/>
    <n v="0"/>
    <n v="0"/>
    <n v="0"/>
    <n v="0"/>
    <n v="0"/>
    <n v="0"/>
    <n v="0"/>
  </r>
  <r>
    <x v="15"/>
    <n v="390"/>
    <n v="4917"/>
    <x v="3"/>
    <x v="15"/>
    <x v="27"/>
    <s v="Revenue"/>
    <x v="26"/>
    <x v="883"/>
    <s v="General Revenues"/>
    <s v="Transfers"/>
    <s v="General Government"/>
    <x v="83"/>
    <n v="0"/>
    <n v="0"/>
    <n v="0"/>
    <n v="0"/>
    <n v="0"/>
    <n v="0"/>
    <n v="0"/>
    <n v="0"/>
    <n v="0"/>
    <n v="0"/>
    <n v="0"/>
    <n v="0"/>
    <n v="0"/>
  </r>
  <r>
    <x v="15"/>
    <n v="900"/>
    <n v="9130"/>
    <x v="4"/>
    <x v="15"/>
    <x v="37"/>
    <s v="Transfers Out"/>
    <x v="45"/>
    <x v="884"/>
    <s v="General Revenues"/>
    <s v="Transfers"/>
    <s v="General Government"/>
    <x v="165"/>
    <n v="7715"/>
    <n v="0"/>
    <n v="0"/>
    <n v="0"/>
    <n v="0"/>
    <n v="0"/>
    <n v="0"/>
    <n v="0"/>
    <n v="0"/>
    <n v="0"/>
    <n v="0"/>
    <n v="0"/>
    <n v="0"/>
  </r>
  <r>
    <x v="15"/>
    <n v="900"/>
    <n v="9140"/>
    <x v="4"/>
    <x v="15"/>
    <x v="37"/>
    <s v="Transfers Out"/>
    <x v="45"/>
    <x v="885"/>
    <s v="General Revenues"/>
    <s v="Transfers"/>
    <s v="General Government"/>
    <x v="166"/>
    <n v="15745"/>
    <n v="15745"/>
    <n v="12858"/>
    <n v="0"/>
    <n v="0"/>
    <n v="0"/>
    <n v="0"/>
    <n v="0"/>
    <n v="0"/>
    <n v="0"/>
    <n v="0"/>
    <n v="0"/>
    <n v="0"/>
  </r>
  <r>
    <x v="15"/>
    <n v="900"/>
    <n v="9893"/>
    <x v="4"/>
    <x v="15"/>
    <x v="37"/>
    <s v="Reserves &amp; Ending Balances"/>
    <x v="47"/>
    <x v="886"/>
    <s v="Governmental Activities"/>
    <s v="General Government"/>
    <s v="None"/>
    <x v="212"/>
    <n v="0"/>
    <n v="0"/>
    <n v="0"/>
    <n v="0"/>
    <n v="0"/>
    <n v="0"/>
    <n v="0"/>
    <n v="0"/>
    <n v="0"/>
    <n v="0"/>
    <n v="0"/>
    <n v="0"/>
    <n v="0"/>
  </r>
  <r>
    <x v="15"/>
    <n v="900"/>
    <n v="9897"/>
    <x v="4"/>
    <x v="15"/>
    <x v="37"/>
    <s v="Reserves &amp; Ending Balances"/>
    <x v="47"/>
    <x v="887"/>
    <s v="Governmental Activities"/>
    <s v="General Government"/>
    <s v="None"/>
    <x v="221"/>
    <n v="0"/>
    <n v="0"/>
    <n v="0"/>
    <n v="0"/>
    <n v="0"/>
    <n v="0"/>
    <n v="0"/>
    <n v="0"/>
    <n v="0"/>
    <n v="0"/>
    <n v="0"/>
    <n v="0"/>
    <n v="0"/>
  </r>
  <r>
    <x v="15"/>
    <n v="900"/>
    <n v="9899"/>
    <x v="4"/>
    <x v="15"/>
    <x v="37"/>
    <s v="Reserves &amp; Ending Balances"/>
    <x v="16"/>
    <x v="888"/>
    <s v="Governmental Activities"/>
    <s v="None"/>
    <s v="None"/>
    <x v="170"/>
    <n v="28469"/>
    <n v="12839"/>
    <n v="0"/>
    <n v="0"/>
    <n v="0"/>
    <n v="0"/>
    <n v="0"/>
    <n v="0"/>
    <n v="0"/>
    <n v="0"/>
    <n v="0"/>
    <n v="0"/>
    <n v="0"/>
  </r>
  <r>
    <x v="16"/>
    <n v="1110"/>
    <m/>
    <x v="0"/>
    <x v="16"/>
    <x v="0"/>
    <s v="Current Assets"/>
    <x v="0"/>
    <x v="889"/>
    <s v="Select Type"/>
    <s v="None"/>
    <s v="None"/>
    <x v="291"/>
    <n v="1123975"/>
    <n v="1285084"/>
    <n v="1304662"/>
    <n v="0"/>
    <n v="0"/>
    <n v="0"/>
    <n v="1403351"/>
    <n v="1287047"/>
    <n v="0"/>
    <n v="0"/>
    <n v="0"/>
    <n v="1403351"/>
    <n v="1403351"/>
  </r>
  <r>
    <x v="16"/>
    <n v="1111"/>
    <m/>
    <x v="0"/>
    <x v="16"/>
    <x v="0"/>
    <s v="Current Assets"/>
    <x v="0"/>
    <x v="890"/>
    <s v="Select Type"/>
    <s v="None"/>
    <s v="None"/>
    <x v="292"/>
    <n v="574782"/>
    <n v="363019"/>
    <n v="390669"/>
    <n v="0"/>
    <n v="0"/>
    <n v="0"/>
    <n v="656917"/>
    <n v="559792"/>
    <n v="0"/>
    <n v="0"/>
    <n v="0"/>
    <n v="690177"/>
    <n v="690177"/>
  </r>
  <r>
    <x v="16"/>
    <n v="1112"/>
    <m/>
    <x v="0"/>
    <x v="16"/>
    <x v="0"/>
    <s v="Current Assets"/>
    <x v="0"/>
    <x v="891"/>
    <s v="Select Type"/>
    <s v="None"/>
    <s v="None"/>
    <x v="293"/>
    <n v="0"/>
    <n v="0"/>
    <n v="0"/>
    <n v="0"/>
    <n v="0"/>
    <n v="0"/>
    <n v="812"/>
    <n v="0"/>
    <n v="0"/>
    <n v="0"/>
    <n v="0"/>
    <n v="0"/>
    <n v="0"/>
  </r>
  <r>
    <x v="16"/>
    <n v="1115"/>
    <m/>
    <x v="0"/>
    <x v="16"/>
    <x v="0"/>
    <s v="Current Assets"/>
    <x v="0"/>
    <x v="892"/>
    <s v="Select Type"/>
    <s v="None"/>
    <s v="None"/>
    <x v="1"/>
    <n v="549193"/>
    <n v="922065"/>
    <n v="913993"/>
    <n v="0"/>
    <n v="0"/>
    <n v="0"/>
    <n v="713174"/>
    <n v="714248"/>
    <n v="0"/>
    <n v="0"/>
    <n v="0"/>
    <n v="713174"/>
    <n v="713174"/>
  </r>
  <r>
    <x v="16"/>
    <n v="1175"/>
    <m/>
    <x v="0"/>
    <x v="16"/>
    <x v="0"/>
    <s v="Current Assets"/>
    <x v="0"/>
    <x v="893"/>
    <s v="Select Type"/>
    <s v="None"/>
    <s v="None"/>
    <x v="294"/>
    <n v="0"/>
    <n v="0"/>
    <n v="0"/>
    <n v="0"/>
    <n v="0"/>
    <n v="0"/>
    <n v="75"/>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F32319-9096-436C-8A43-CFD45C45CC46}"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30" firstHeaderRow="0" firstDataRow="1" firstDataCol="1" rowPageCount="1" colPageCount="1"/>
  <pivotFields count="31">
    <pivotField axis="axisRow" showAll="0" sortType="descending">
      <items count="1122">
        <item m="1" x="1046"/>
        <item m="1" x="894"/>
        <item m="1" x="1000"/>
        <item m="1" x="896"/>
        <item m="1" x="1022"/>
        <item m="1" x="1057"/>
        <item m="1" x="1005"/>
        <item m="1" x="1118"/>
        <item m="1" x="1080"/>
        <item m="1" x="985"/>
        <item m="1" x="1096"/>
        <item m="1" x="1043"/>
        <item m="1" x="989"/>
        <item m="1" x="957"/>
        <item m="1" x="963"/>
        <item m="1" x="1018"/>
        <item m="1" x="1086"/>
        <item m="1" x="1077"/>
        <item m="1" x="1101"/>
        <item m="1" x="902"/>
        <item m="1" x="1031"/>
        <item m="1" x="913"/>
        <item m="1" x="917"/>
        <item m="1" x="1014"/>
        <item m="1" x="909"/>
        <item m="1" x="1114"/>
        <item m="1" x="1011"/>
        <item m="1" x="1009"/>
        <item m="1" x="926"/>
        <item m="1" x="999"/>
        <item m="1" x="923"/>
        <item m="1" x="949"/>
        <item x="32"/>
        <item x="33"/>
        <item x="34"/>
        <item x="35"/>
        <item x="36"/>
        <item x="37"/>
        <item x="38"/>
        <item x="39"/>
        <item m="1" x="1098"/>
        <item x="41"/>
        <item x="42"/>
        <item x="43"/>
        <item x="44"/>
        <item x="45"/>
        <item x="46"/>
        <item m="1" x="982"/>
        <item m="1" x="1025"/>
        <item m="1" x="1033"/>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m="1" x="987"/>
        <item m="1" x="1069"/>
        <item m="1" x="996"/>
        <item m="1" x="1064"/>
        <item m="1" x="1029"/>
        <item m="1" x="934"/>
        <item m="1" x="1048"/>
        <item m="1" x="983"/>
        <item m="1" x="892"/>
        <item m="1" x="900"/>
        <item m="1" x="967"/>
        <item m="1" x="1034"/>
        <item m="1" x="1072"/>
        <item m="1" x="977"/>
        <item m="1" x="1078"/>
        <item m="1" x="1082"/>
        <item m="1" x="964"/>
        <item m="1" x="1075"/>
        <item m="1" x="1119"/>
        <item x="291"/>
        <item m="1" x="1049"/>
        <item m="1" x="930"/>
        <item m="1" x="980"/>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m="1" x="1045"/>
        <item m="1" x="893"/>
        <item m="1" x="1021"/>
        <item m="1" x="1056"/>
        <item m="1" x="940"/>
        <item m="1" x="1004"/>
        <item m="1" x="1117"/>
        <item m="1" x="1079"/>
        <item m="1" x="984"/>
        <item m="1" x="1095"/>
        <item m="1" x="1042"/>
        <item m="1" x="988"/>
        <item m="1" x="956"/>
        <item m="1" x="962"/>
        <item m="1" x="1017"/>
        <item m="1" x="1085"/>
        <item m="1" x="1076"/>
        <item m="1" x="1100"/>
        <item m="1" x="901"/>
        <item m="1" x="1030"/>
        <item m="1" x="912"/>
        <item m="1" x="916"/>
        <item m="1" x="1013"/>
        <item m="1" x="906"/>
        <item m="1" x="914"/>
        <item m="1" x="895"/>
        <item m="1" x="925"/>
        <item m="1" x="998"/>
        <item m="1" x="922"/>
        <item m="1" x="948"/>
        <item x="365"/>
        <item m="1" x="1097"/>
        <item x="367"/>
        <item x="368"/>
        <item m="1" x="981"/>
        <item m="1" x="1024"/>
        <item m="1" x="1032"/>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9"/>
        <item x="450"/>
        <item x="451"/>
        <item x="452"/>
        <item x="454"/>
        <item x="455"/>
        <item x="456"/>
        <item x="457"/>
        <item x="458"/>
        <item x="459"/>
        <item x="460"/>
        <item m="1" x="1094"/>
        <item m="1" x="958"/>
        <item m="1" x="1109"/>
        <item m="1" x="991"/>
        <item m="1" x="1065"/>
        <item m="1" x="947"/>
        <item m="1" x="915"/>
        <item m="1" x="1044"/>
        <item m="1" x="931"/>
        <item m="1" x="1093"/>
        <item m="1" x="1047"/>
        <item m="1" x="1007"/>
        <item m="1" x="1012"/>
        <item m="1" x="1071"/>
        <item m="1" x="920"/>
        <item m="1" x="908"/>
        <item m="1" x="935"/>
        <item m="1" x="965"/>
        <item m="1" x="1081"/>
        <item m="1" x="972"/>
        <item m="1" x="976"/>
        <item m="1" x="1070"/>
        <item m="1" x="970"/>
        <item m="1" x="973"/>
        <item m="1" x="979"/>
        <item m="1" x="1061"/>
        <item m="1" x="978"/>
        <item m="1" x="1001"/>
        <item x="489"/>
        <item m="1" x="932"/>
        <item x="491"/>
        <item x="492"/>
        <item m="1" x="1041"/>
        <item m="1" x="1074"/>
        <item m="1" x="1084"/>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1053"/>
        <item m="1" x="898"/>
        <item m="1" x="1060"/>
        <item m="1" x="1120"/>
        <item m="1" x="1087"/>
        <item m="1" x="990"/>
        <item m="1" x="1105"/>
        <item m="1" x="1050"/>
        <item m="1" x="993"/>
        <item m="1" x="959"/>
        <item m="1" x="969"/>
        <item m="1" x="1023"/>
        <item m="1" x="1089"/>
        <item m="1" x="1083"/>
        <item m="1" x="907"/>
        <item m="1" x="1035"/>
        <item m="1" x="919"/>
        <item m="1" x="924"/>
        <item m="1" x="1020"/>
        <item m="1" x="918"/>
        <item m="1" x="921"/>
        <item m="1" x="952"/>
        <item x="605"/>
        <item x="606"/>
        <item x="607"/>
        <item m="1" x="1106"/>
        <item x="609"/>
        <item m="1" x="986"/>
        <item m="1" x="1038"/>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m="1" x="1054"/>
        <item m="1" x="933"/>
        <item m="1" x="992"/>
        <item m="1" x="1062"/>
        <item m="1" x="910"/>
        <item m="1" x="953"/>
        <item x="671"/>
        <item m="1" x="1107"/>
        <item m="1" x="1039"/>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m="1" x="938"/>
        <item m="1" x="1015"/>
        <item m="1" x="944"/>
        <item m="1" x="1026"/>
        <item m="1" x="1066"/>
        <item x="729"/>
        <item m="1" x="994"/>
        <item m="1" x="927"/>
        <item x="732"/>
        <item x="733"/>
        <item x="734"/>
        <item x="735"/>
        <item x="736"/>
        <item x="737"/>
        <item x="738"/>
        <item m="1" x="939"/>
        <item m="1" x="1016"/>
        <item m="1" x="945"/>
        <item m="1" x="1027"/>
        <item m="1" x="1067"/>
        <item x="744"/>
        <item m="1" x="995"/>
        <item m="1" x="928"/>
        <item x="747"/>
        <item x="748"/>
        <item x="749"/>
        <item x="750"/>
        <item x="751"/>
        <item x="752"/>
        <item x="753"/>
        <item m="1" x="942"/>
        <item m="1" x="1019"/>
        <item m="1" x="946"/>
        <item m="1" x="1028"/>
        <item m="1" x="1068"/>
        <item x="759"/>
        <item m="1" x="997"/>
        <item m="1" x="929"/>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m="1" x="1052"/>
        <item m="1" x="897"/>
        <item m="1" x="1059"/>
        <item m="1" x="905"/>
        <item m="1" x="951"/>
        <item x="795"/>
        <item m="1" x="1104"/>
        <item m="1" x="1037"/>
        <item x="798"/>
        <item x="799"/>
        <item x="800"/>
        <item x="801"/>
        <item x="802"/>
        <item x="803"/>
        <item x="804"/>
        <item m="1" x="1099"/>
        <item m="1" x="960"/>
        <item m="1" x="968"/>
        <item m="1" x="1002"/>
        <item x="809"/>
        <item m="1" x="936"/>
        <item m="1" x="1088"/>
        <item x="812"/>
        <item x="813"/>
        <item x="814"/>
        <item x="815"/>
        <item x="816"/>
        <item x="817"/>
        <item x="818"/>
        <item m="1" x="1102"/>
        <item m="1" x="961"/>
        <item m="1" x="1112"/>
        <item m="1" x="1113"/>
        <item m="1" x="971"/>
        <item m="1" x="1003"/>
        <item x="825"/>
        <item m="1" x="937"/>
        <item m="1" x="1090"/>
        <item x="828"/>
        <item x="829"/>
        <item x="830"/>
        <item x="831"/>
        <item x="832"/>
        <item x="833"/>
        <item x="834"/>
        <item m="1" x="1110"/>
        <item m="1" x="1115"/>
        <item m="1" x="974"/>
        <item m="1" x="1006"/>
        <item x="839"/>
        <item m="1" x="941"/>
        <item m="1" x="1091"/>
        <item x="842"/>
        <item x="843"/>
        <item x="844"/>
        <item x="845"/>
        <item m="1" x="1111"/>
        <item m="1" x="1116"/>
        <item m="1" x="975"/>
        <item m="1" x="1008"/>
        <item x="850"/>
        <item m="1" x="943"/>
        <item m="1" x="1092"/>
        <item x="853"/>
        <item x="854"/>
        <item x="855"/>
        <item x="856"/>
        <item m="1" x="1051"/>
        <item m="1" x="1058"/>
        <item m="1" x="904"/>
        <item m="1" x="950"/>
        <item x="861"/>
        <item m="1" x="1103"/>
        <item m="1" x="1036"/>
        <item x="864"/>
        <item x="865"/>
        <item x="866"/>
        <item x="867"/>
        <item x="868"/>
        <item x="869"/>
        <item x="870"/>
        <item x="871"/>
        <item x="872"/>
        <item x="873"/>
        <item x="874"/>
        <item m="1" x="1055"/>
        <item m="1" x="899"/>
        <item m="1" x="1063"/>
        <item m="1" x="911"/>
        <item m="1" x="954"/>
        <item x="880"/>
        <item m="1" x="1108"/>
        <item m="1" x="1040"/>
        <item x="883"/>
        <item x="884"/>
        <item x="885"/>
        <item x="886"/>
        <item x="887"/>
        <item x="888"/>
        <item m="1" x="955"/>
        <item m="1" x="1073"/>
        <item m="1" x="1010"/>
        <item m="1" x="903"/>
        <item m="1" x="9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40"/>
        <item x="47"/>
        <item x="48"/>
        <item x="49"/>
        <item x="272"/>
        <item x="273"/>
        <item x="274"/>
        <item x="275"/>
        <item x="276"/>
        <item x="277"/>
        <item x="278"/>
        <item x="279"/>
        <item x="280"/>
        <item x="281"/>
        <item x="282"/>
        <item x="283"/>
        <item x="284"/>
        <item x="285"/>
        <item x="286"/>
        <item x="287"/>
        <item x="288"/>
        <item x="289"/>
        <item x="290"/>
        <item x="292"/>
        <item x="293"/>
        <item x="29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6"/>
        <item x="369"/>
        <item x="370"/>
        <item x="371"/>
        <item x="448"/>
        <item x="45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90"/>
        <item x="493"/>
        <item x="494"/>
        <item x="495"/>
        <item x="583"/>
        <item x="584"/>
        <item x="585"/>
        <item x="586"/>
        <item x="587"/>
        <item x="588"/>
        <item x="589"/>
        <item x="590"/>
        <item x="591"/>
        <item x="592"/>
        <item x="593"/>
        <item x="594"/>
        <item x="595"/>
        <item x="596"/>
        <item x="597"/>
        <item x="598"/>
        <item x="599"/>
        <item x="600"/>
        <item x="601"/>
        <item x="602"/>
        <item x="603"/>
        <item x="604"/>
        <item x="608"/>
        <item x="610"/>
        <item x="611"/>
        <item x="665"/>
        <item x="666"/>
        <item x="667"/>
        <item x="668"/>
        <item x="669"/>
        <item x="670"/>
        <item x="672"/>
        <item x="673"/>
        <item x="724"/>
        <item x="725"/>
        <item x="726"/>
        <item x="727"/>
        <item x="728"/>
        <item x="730"/>
        <item x="731"/>
        <item x="739"/>
        <item x="740"/>
        <item x="741"/>
        <item x="742"/>
        <item x="743"/>
        <item x="745"/>
        <item x="746"/>
        <item x="754"/>
        <item x="755"/>
        <item x="756"/>
        <item x="757"/>
        <item x="758"/>
        <item x="760"/>
        <item x="761"/>
        <item x="790"/>
        <item x="791"/>
        <item x="792"/>
        <item x="793"/>
        <item x="794"/>
        <item x="796"/>
        <item x="797"/>
        <item x="805"/>
        <item x="806"/>
        <item x="807"/>
        <item x="808"/>
        <item x="810"/>
        <item x="811"/>
        <item x="819"/>
        <item x="820"/>
        <item x="821"/>
        <item x="822"/>
        <item x="823"/>
        <item x="824"/>
        <item x="826"/>
        <item x="827"/>
        <item x="835"/>
        <item x="836"/>
        <item x="837"/>
        <item x="838"/>
        <item x="840"/>
        <item x="841"/>
        <item x="846"/>
        <item x="847"/>
        <item x="848"/>
        <item x="849"/>
        <item x="851"/>
        <item x="852"/>
        <item x="857"/>
        <item x="858"/>
        <item x="859"/>
        <item x="860"/>
        <item x="862"/>
        <item x="863"/>
        <item x="875"/>
        <item x="876"/>
        <item x="877"/>
        <item x="878"/>
        <item x="879"/>
        <item x="881"/>
        <item x="882"/>
        <item x="889"/>
        <item x="890"/>
        <item x="891"/>
        <item t="default"/>
      </items>
      <autoSortScope>
        <pivotArea dataOnly="0" outline="0" fieldPosition="0">
          <references count="1">
            <reference field="4294967294" count="1" selected="0">
              <x v="2"/>
            </reference>
          </references>
        </pivotArea>
      </autoSortScope>
    </pivotField>
    <pivotField showAll="0"/>
    <pivotField showAll="0"/>
    <pivotField showAll="0"/>
    <pivotField axis="axisPage" multipleItemSelectionAllowed="1" showAll="0">
      <items count="6">
        <item h="1" x="0"/>
        <item h="1" x="2"/>
        <item x="4"/>
        <item h="1" x="1"/>
        <item h="1" x="3"/>
        <item t="default"/>
      </items>
    </pivotField>
    <pivotField axis="axisRow" showAll="0">
      <items count="18">
        <item sd="0" x="5"/>
        <item sd="0" x="1"/>
        <item sd="0" x="16"/>
        <item sd="0" x="15"/>
        <item sd="0" x="14"/>
        <item x="0"/>
        <item sd="0" x="6"/>
        <item sd="0" x="8"/>
        <item sd="0" x="3"/>
        <item sd="0" x="13"/>
        <item sd="0" x="10"/>
        <item sd="0" x="11"/>
        <item sd="0" x="4"/>
        <item sd="0" x="7"/>
        <item sd="0" x="2"/>
        <item sd="0" x="12"/>
        <item sd="0" x="9"/>
        <item t="default" sd="0"/>
      </items>
    </pivotField>
    <pivotField axis="axisRow" showAll="0">
      <items count="41">
        <item sd="0" x="6"/>
        <item sd="0" x="2"/>
        <item sd="0" x="28"/>
        <item sd="0" x="10"/>
        <item sd="0" x="39"/>
        <item sd="0" x="0"/>
        <item sd="0" x="19"/>
        <item sd="0" x="33"/>
        <item sd="0" x="31"/>
        <item sd="0" x="14"/>
        <item sd="0" x="36"/>
        <item sd="0" x="5"/>
        <item sd="0" x="16"/>
        <item sd="0" x="21"/>
        <item sd="0" x="4"/>
        <item sd="0" x="17"/>
        <item sd="0" x="25"/>
        <item sd="0" x="15"/>
        <item sd="0" x="13"/>
        <item sd="0" x="3"/>
        <item sd="0" x="12"/>
        <item sd="0" x="32"/>
        <item sd="0" x="18"/>
        <item sd="0" x="22"/>
        <item sd="0" x="26"/>
        <item sd="0" x="35"/>
        <item sd="0" x="38"/>
        <item sd="0" x="1"/>
        <item sd="0" x="8"/>
        <item sd="0" x="9"/>
        <item sd="0" x="37"/>
        <item sd="0" x="24"/>
        <item sd="0" x="29"/>
        <item sd="0" x="7"/>
        <item sd="0" x="30"/>
        <item sd="0" x="23"/>
        <item sd="0" x="20"/>
        <item sd="0" x="11"/>
        <item sd="0" x="34"/>
        <item sd="0" x="27"/>
        <item t="default" sd="0"/>
      </items>
    </pivotField>
    <pivotField showAll="0"/>
    <pivotField showAll="0"/>
    <pivotField showAll="0"/>
    <pivotField showAll="0"/>
    <pivotField showAll="0"/>
    <pivotField showAll="0"/>
    <pivotField showAll="0"/>
    <pivotField numFmtId="3" showAll="0"/>
    <pivotField numFmtId="3" showAll="0"/>
    <pivotField numFmtId="3" showAll="0"/>
    <pivotField numFmtId="3" showAll="0"/>
    <pivotField dataField="1" numFmtId="3" showAll="0"/>
    <pivotField dataField="1" numFmtId="3" showAll="0"/>
    <pivotField numFmtId="3" showAll="0"/>
    <pivotField numFmtId="3" showAll="0"/>
    <pivotField showAll="0"/>
    <pivotField showAll="0"/>
    <pivotField numFmtId="3" showAll="0"/>
    <pivotField showAll="0"/>
    <pivotField numFmtId="3" showAll="0"/>
    <pivotField numFmtId="3" showAll="0"/>
    <pivotField showAll="0"/>
    <pivotField dragToRow="0" dragToCol="0" dragToPage="0" showAll="0" defaultSubtotal="0"/>
    <pivotField dataField="1" dragToRow="0" dragToCol="0" dragToPage="0" showAll="0" defaultSubtotal="0"/>
  </pivotFields>
  <rowFields count="3">
    <field x="5"/>
    <field x="6"/>
    <field x="0"/>
  </rowFields>
  <rowItems count="27">
    <i>
      <x/>
    </i>
    <i>
      <x v="1"/>
    </i>
    <i>
      <x v="3"/>
    </i>
    <i>
      <x v="4"/>
    </i>
    <i>
      <x v="5"/>
    </i>
    <i r="1">
      <x v="2"/>
    </i>
    <i r="1">
      <x v="7"/>
    </i>
    <i r="1">
      <x v="8"/>
    </i>
    <i r="1">
      <x v="10"/>
    </i>
    <i r="1">
      <x v="21"/>
    </i>
    <i r="1">
      <x v="25"/>
    </i>
    <i r="1">
      <x v="30"/>
    </i>
    <i r="1">
      <x v="32"/>
    </i>
    <i r="1">
      <x v="34"/>
    </i>
    <i r="1">
      <x v="38"/>
    </i>
    <i>
      <x v="6"/>
    </i>
    <i>
      <x v="7"/>
    </i>
    <i>
      <x v="8"/>
    </i>
    <i>
      <x v="9"/>
    </i>
    <i>
      <x v="10"/>
    </i>
    <i>
      <x v="11"/>
    </i>
    <i>
      <x v="12"/>
    </i>
    <i>
      <x v="13"/>
    </i>
    <i>
      <x v="14"/>
    </i>
    <i>
      <x v="15"/>
    </i>
    <i>
      <x v="16"/>
    </i>
    <i t="grand">
      <x/>
    </i>
  </rowItems>
  <colFields count="1">
    <field x="-2"/>
  </colFields>
  <colItems count="3">
    <i>
      <x/>
    </i>
    <i i="1">
      <x v="1"/>
    </i>
    <i i="2">
      <x v="2"/>
    </i>
  </colItems>
  <pageFields count="1">
    <pageField fld="4" hier="-1"/>
  </pageFields>
  <dataFields count="3">
    <dataField name="Sum of FY 20/21 Amended as of 6/8/21" fld="18" baseField="0" baseItem="0"/>
    <dataField name=" FY 20/21 Amended as of 6/15/21" fld="19" baseField="0" baseItem="0"/>
    <dataField name="Sum of Amended budget change" fld="30" baseField="0" baseItem="0" numFmtId="3"/>
  </dataFields>
  <formats count="1">
    <format dxfId="160">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9A06ADD-826F-4DD4-A756-8DFCF815295E}" name="PivotTable1"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E21" firstHeaderRow="0" firstDataRow="1" firstDataCol="2"/>
  <pivotFields count="34">
    <pivotField axis="axisRow" compact="0" outline="0" showAll="0" measureFilter="1" sortType="descending" defaultSubtotal="0">
      <items count="8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5"/>
        <item x="1"/>
        <item x="16"/>
        <item x="15"/>
        <item x="14"/>
        <item x="0"/>
        <item x="6"/>
        <item x="8"/>
        <item x="3"/>
        <item x="13"/>
        <item x="10"/>
        <item x="11"/>
        <item x="4"/>
        <item x="7"/>
        <item x="2"/>
        <item x="12"/>
        <item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sortType="descending" defaultSubtotal="0">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numFmtId="3" outline="0" showAll="0" defaultSubtotal="0"/>
    <pivotField compact="0" numFmtId="3" outline="0" showAll="0" defaultSubtotal="0"/>
    <pivotField compact="0" outline="0" showAll="0" defaultSubtotal="0"/>
    <pivotField dataField="1" compact="0" numFmtId="3" outline="0" showAll="0" defaultSubtotal="0"/>
    <pivotField dataField="1" compact="0" numFmtId="3"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2">
    <field x="0"/>
    <field x="5"/>
  </rowFields>
  <rowItems count="18">
    <i>
      <x v="567"/>
      <x v="8"/>
    </i>
    <i>
      <x v="157"/>
      <x v="5"/>
    </i>
    <i>
      <x v="460"/>
      <x v="14"/>
    </i>
    <i>
      <x v="448"/>
      <x v="14"/>
    </i>
    <i>
      <x v="453"/>
      <x v="14"/>
    </i>
    <i>
      <x v="572"/>
      <x v="8"/>
    </i>
    <i>
      <x v="664"/>
      <x v="12"/>
    </i>
    <i>
      <x v="574"/>
      <x v="8"/>
    </i>
    <i>
      <x v="451"/>
      <x v="14"/>
    </i>
    <i>
      <x v="575"/>
      <x v="8"/>
    </i>
    <i>
      <x v="290"/>
      <x v="1"/>
    </i>
    <i>
      <x v="364"/>
      <x v="14"/>
    </i>
    <i>
      <x v="660"/>
      <x v="12"/>
    </i>
    <i>
      <x v="658"/>
      <x v="12"/>
    </i>
    <i>
      <x v="271"/>
      <x v="5"/>
    </i>
    <i>
      <x v="582"/>
      <x v="8"/>
    </i>
    <i>
      <x v="444"/>
      <x v="14"/>
    </i>
    <i t="grand">
      <x/>
    </i>
  </rowItems>
  <colFields count="1">
    <field x="-2"/>
  </colFields>
  <colItems count="3">
    <i>
      <x/>
    </i>
    <i i="1">
      <x v="1"/>
    </i>
    <i i="2">
      <x v="2"/>
    </i>
  </colItems>
  <dataFields count="3">
    <dataField name="FY 21/22 _x000a_Recommended" fld="26" baseField="0" baseItem="0"/>
    <dataField name=" FY 21/22_x000a_Approved" fld="27" baseField="0" baseItem="0"/>
    <dataField name="$ Change to adopted" fld="32" baseField="0" baseItem="0" numFmtId="3"/>
  </dataFields>
  <formats count="10">
    <format dxfId="159">
      <pivotArea outline="0" collapsedLevelsAreSubtotals="1" fieldPosition="0"/>
    </format>
    <format dxfId="158">
      <pivotArea field="0" type="button" dataOnly="0" labelOnly="1" outline="0" axis="axisRow" fieldPosition="0"/>
    </format>
    <format dxfId="157">
      <pivotArea field="5" type="button" dataOnly="0" labelOnly="1" outline="0" axis="axisRow" fieldPosition="1"/>
    </format>
    <format dxfId="156">
      <pivotArea dataOnly="0" labelOnly="1" outline="0" fieldPosition="0">
        <references count="1">
          <reference field="4294967294" count="3">
            <x v="0"/>
            <x v="1"/>
            <x v="2"/>
          </reference>
        </references>
      </pivotArea>
    </format>
    <format dxfId="155">
      <pivotArea field="0" type="button" dataOnly="0" labelOnly="1" outline="0" axis="axisRow" fieldPosition="0"/>
    </format>
    <format dxfId="154">
      <pivotArea field="5" type="button" dataOnly="0" labelOnly="1" outline="0" axis="axisRow" fieldPosition="1"/>
    </format>
    <format dxfId="153">
      <pivotArea dataOnly="0" labelOnly="1" outline="0" fieldPosition="0">
        <references count="1">
          <reference field="4294967294" count="3">
            <x v="0"/>
            <x v="1"/>
            <x v="2"/>
          </reference>
        </references>
      </pivotArea>
    </format>
    <format dxfId="152">
      <pivotArea field="0" type="button" dataOnly="0" labelOnly="1" outline="0" axis="axisRow" fieldPosition="0"/>
    </format>
    <format dxfId="151">
      <pivotArea field="5" type="button" dataOnly="0" labelOnly="1" outline="0" axis="axisRow" fieldPosition="1"/>
    </format>
    <format dxfId="150">
      <pivotArea dataOnly="0" labelOnly="1" outline="0" fieldPosition="0">
        <references count="1">
          <reference field="4294967294" count="3">
            <x v="0"/>
            <x v="1"/>
            <x v="2"/>
          </reference>
        </references>
      </pivotArea>
    </format>
  </formats>
  <pivotTableStyleInfo showRowHeaders="1" showColHeaders="1" showRowStripes="0" showColStripes="0" showLastColumn="1"/>
  <filters count="1">
    <filter fld="0" type="valueNotEqual" evalOrder="-1" id="1" iMeasureFld="2">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52F78C-A096-4480-A721-D14418E3A946}"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D61" firstHeaderRow="0" firstDataRow="1" firstDataCol="1" rowPageCount="5" colPageCount="1"/>
  <pivotFields count="34">
    <pivotField axis="axisRow" showAll="0" sortType="descending">
      <items count="8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t="default"/>
      </items>
      <autoSortScope>
        <pivotArea dataOnly="0" outline="0" fieldPosition="0">
          <references count="1">
            <reference field="4294967294" count="1" selected="0">
              <x v="1"/>
            </reference>
          </references>
        </pivotArea>
      </autoSortScope>
    </pivotField>
    <pivotField axis="axisPage" multipleItemSelectionAllowed="1" showAll="0">
      <items count="18">
        <item x="0"/>
        <item h="1" x="1"/>
        <item h="1" x="2"/>
        <item h="1" x="3"/>
        <item h="1" x="4"/>
        <item h="1" x="5"/>
        <item h="1" x="6"/>
        <item h="1" x="7"/>
        <item h="1" x="8"/>
        <item h="1" x="9"/>
        <item h="1" x="10"/>
        <item h="1" x="11"/>
        <item h="1" x="12"/>
        <item h="1" x="13"/>
        <item h="1" x="14"/>
        <item h="1" x="15"/>
        <item h="1" x="16"/>
        <item t="default"/>
      </items>
    </pivotField>
    <pivotField showAll="0"/>
    <pivotField showAll="0"/>
    <pivotField axis="axisPage" multipleItemSelectionAllowed="1" showAll="0">
      <items count="6">
        <item h="1" x="0"/>
        <item h="1" x="2"/>
        <item h="1" x="4"/>
        <item h="1" x="1"/>
        <item x="3"/>
        <item t="default"/>
      </items>
    </pivotField>
    <pivotField showAll="0"/>
    <pivotField axis="axisPage" showAll="0">
      <items count="41">
        <item x="6"/>
        <item x="2"/>
        <item sd="0" x="28"/>
        <item x="10"/>
        <item x="39"/>
        <item x="0"/>
        <item x="19"/>
        <item sd="0" x="33"/>
        <item x="31"/>
        <item x="14"/>
        <item x="36"/>
        <item x="5"/>
        <item x="16"/>
        <item x="21"/>
        <item x="4"/>
        <item x="17"/>
        <item x="25"/>
        <item x="15"/>
        <item x="13"/>
        <item x="3"/>
        <item x="12"/>
        <item x="32"/>
        <item x="18"/>
        <item x="22"/>
        <item x="26"/>
        <item x="35"/>
        <item x="38"/>
        <item x="1"/>
        <item x="8"/>
        <item x="9"/>
        <item x="37"/>
        <item x="24"/>
        <item x="29"/>
        <item x="7"/>
        <item x="30"/>
        <item x="23"/>
        <item x="20"/>
        <item x="11"/>
        <item x="34"/>
        <item x="27"/>
        <item t="default"/>
      </items>
    </pivotField>
    <pivotField axis="axisPage" multipleItemSelectionAllowed="1" showAll="0">
      <items count="17">
        <item x="4"/>
        <item x="10"/>
        <item x="13"/>
        <item x="0"/>
        <item x="2"/>
        <item x="6"/>
        <item x="11"/>
        <item x="7"/>
        <item x="9"/>
        <item x="1"/>
        <item x="3"/>
        <item x="8"/>
        <item x="14"/>
        <item x="5"/>
        <item x="12"/>
        <item m="1" x="15"/>
        <item t="default"/>
      </items>
    </pivotField>
    <pivotField showAll="0"/>
    <pivotField showAll="0"/>
    <pivotField showAll="0"/>
    <pivotField showAll="0"/>
    <pivotField axis="axisRow" showAll="0">
      <items count="8">
        <item x="3"/>
        <item x="4"/>
        <item x="5"/>
        <item x="6"/>
        <item x="1"/>
        <item x="0"/>
        <item x="2"/>
        <item t="default"/>
      </items>
    </pivotField>
    <pivotField axis="axisPage" showAll="0" sortType="descending">
      <items count="296">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210"/>
        <item x="160"/>
        <item x="209"/>
        <item x="161"/>
        <item x="207"/>
        <item x="162"/>
        <item x="234"/>
        <item x="155"/>
        <item x="218"/>
        <item x="204"/>
        <item x="206"/>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t="default"/>
      </items>
      <autoSortScope>
        <pivotArea dataOnly="0" outline="0" fieldPosition="0">
          <references count="1">
            <reference field="4294967294" count="1" selected="0">
              <x v="1"/>
            </reference>
          </references>
        </pivotArea>
      </autoSortScope>
    </pivotField>
    <pivotField numFmtId="3" showAll="0"/>
    <pivotField numFmtId="3" showAll="0"/>
    <pivotField numFmtId="3" showAll="0"/>
    <pivotField numFmtId="3" showAll="0"/>
    <pivotField numFmtId="3" showAll="0"/>
    <pivotField numFmtId="3" showAll="0"/>
    <pivotField numFmtId="3" showAll="0"/>
    <pivotField numFmtId="3" showAll="0"/>
    <pivotField showAll="0"/>
    <pivotField numFmtId="3" showAll="0"/>
    <pivotField numFmtId="3" showAll="0"/>
    <pivotField showAll="0"/>
    <pivotField dataField="1" numFmtId="3" showAll="0"/>
    <pivotField dataField="1" numFmtId="3" showAll="0"/>
    <pivotField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12"/>
    <field x="0"/>
  </rowFields>
  <rowItems count="54">
    <i>
      <x/>
    </i>
    <i r="1">
      <x v="44"/>
    </i>
    <i r="1">
      <x v="78"/>
    </i>
    <i>
      <x v="1"/>
    </i>
    <i r="1">
      <x v="56"/>
    </i>
    <i r="1">
      <x v="66"/>
    </i>
    <i r="1">
      <x v="69"/>
    </i>
    <i r="1">
      <x v="61"/>
    </i>
    <i r="1">
      <x v="60"/>
    </i>
    <i r="1">
      <x v="68"/>
    </i>
    <i r="1">
      <x v="64"/>
    </i>
    <i r="1">
      <x v="57"/>
    </i>
    <i r="1">
      <x v="63"/>
    </i>
    <i r="1">
      <x v="67"/>
    </i>
    <i r="1">
      <x v="65"/>
    </i>
    <i r="1">
      <x v="71"/>
    </i>
    <i r="1">
      <x v="59"/>
    </i>
    <i r="1">
      <x v="72"/>
    </i>
    <i r="1">
      <x v="73"/>
    </i>
    <i r="1">
      <x v="58"/>
    </i>
    <i r="1">
      <x v="62"/>
    </i>
    <i>
      <x v="4"/>
    </i>
    <i r="1">
      <x v="70"/>
    </i>
    <i r="1">
      <x v="76"/>
    </i>
    <i r="1">
      <x v="32"/>
    </i>
    <i r="1">
      <x v="51"/>
    </i>
    <i r="1">
      <x v="55"/>
    </i>
    <i r="1">
      <x v="54"/>
    </i>
    <i r="1">
      <x v="50"/>
    </i>
    <i r="1">
      <x v="53"/>
    </i>
    <i r="1">
      <x v="33"/>
    </i>
    <i r="1">
      <x v="34"/>
    </i>
    <i r="1">
      <x v="80"/>
    </i>
    <i r="1">
      <x v="82"/>
    </i>
    <i r="1">
      <x v="81"/>
    </i>
    <i r="1">
      <x v="52"/>
    </i>
    <i r="1">
      <x v="84"/>
    </i>
    <i r="1">
      <x v="83"/>
    </i>
    <i r="1">
      <x v="79"/>
    </i>
    <i r="1">
      <x v="77"/>
    </i>
    <i>
      <x v="6"/>
    </i>
    <i r="1">
      <x v="46"/>
    </i>
    <i r="1">
      <x v="41"/>
    </i>
    <i r="1">
      <x v="37"/>
    </i>
    <i r="1">
      <x v="35"/>
    </i>
    <i r="1">
      <x v="42"/>
    </i>
    <i r="1">
      <x v="39"/>
    </i>
    <i r="1">
      <x v="36"/>
    </i>
    <i r="1">
      <x v="38"/>
    </i>
    <i r="1">
      <x v="74"/>
    </i>
    <i r="1">
      <x v="75"/>
    </i>
    <i r="1">
      <x v="43"/>
    </i>
    <i r="1">
      <x v="45"/>
    </i>
    <i t="grand">
      <x/>
    </i>
  </rowItems>
  <colFields count="1">
    <field x="-2"/>
  </colFields>
  <colItems count="3">
    <i>
      <x/>
    </i>
    <i i="1">
      <x v="1"/>
    </i>
    <i i="2">
      <x v="2"/>
    </i>
  </colItems>
  <pageFields count="5">
    <pageField fld="1" hier="-1"/>
    <pageField fld="4" hier="-1"/>
    <pageField fld="7" hier="-1"/>
    <pageField fld="13" hier="-1"/>
    <pageField fld="6" hier="-1"/>
  </pageFields>
  <dataFields count="3">
    <dataField name="Sum of FY 21/22 Recommended" fld="26" baseField="0" baseItem="0"/>
    <dataField name="Sum of FY 21/22_x000a_Approved" fld="27" baseField="0" baseItem="0"/>
    <dataField name="Sum of $ Change" fld="29" baseField="0" baseItem="0" numFmtId="3"/>
  </dataFields>
  <formats count="1">
    <format dxfId="1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F722AB-88D0-4DE3-B27B-8137A3343C41}" name="PivotTable13" cacheId="1" applyNumberFormats="0" applyBorderFormats="0" applyFontFormats="0" applyPatternFormats="0" applyAlignmentFormats="0" applyWidthHeightFormats="1" dataCaption="Values" updatedVersion="6" minRefreshableVersion="3" itemPrintTitles="1" createdVersion="7" indent="0" outline="1" outlineData="1" multipleFieldFilters="0" rowHeaderCaption=" ">
  <location ref="B10:F26" firstHeaderRow="0" firstDataRow="1" firstDataCol="1" rowPageCount="3" colPageCount="1"/>
  <pivotFields count="34">
    <pivotField showAll="0"/>
    <pivotField axis="axisPage" multipleItemSelectionAllowed="1" showAll="0">
      <items count="18">
        <item x="0"/>
        <item h="1" x="1"/>
        <item h="1" x="2"/>
        <item h="1" x="3"/>
        <item h="1" x="4"/>
        <item h="1" x="5"/>
        <item h="1" x="6"/>
        <item h="1" x="7"/>
        <item h="1" x="8"/>
        <item h="1" x="9"/>
        <item h="1" x="10"/>
        <item h="1" x="11"/>
        <item h="1" x="12"/>
        <item h="1" x="13"/>
        <item h="1" x="14"/>
        <item h="1" x="15"/>
        <item h="1" x="16"/>
        <item t="default"/>
      </items>
    </pivotField>
    <pivotField showAll="0"/>
    <pivotField showAll="0"/>
    <pivotField axis="axisPage" multipleItemSelectionAllowed="1" showAll="0">
      <items count="6">
        <item h="1" sd="0" x="0"/>
        <item x="2"/>
        <item n="Resources" x="3"/>
        <item n="Requirements" h="1" x="4"/>
        <item h="1" sd="0" x="1"/>
        <item t="default" sd="0"/>
      </items>
    </pivotField>
    <pivotField axis="axisPage" multipleItemSelectionAllowed="1" showAll="0">
      <items count="18">
        <item x="5"/>
        <item x="1"/>
        <item x="16"/>
        <item x="15"/>
        <item x="14"/>
        <item x="0"/>
        <item x="6"/>
        <item x="8"/>
        <item x="3"/>
        <item x="13"/>
        <item x="10"/>
        <item x="11"/>
        <item x="4"/>
        <item x="7"/>
        <item x="2"/>
        <item x="12"/>
        <item x="9"/>
        <item t="default"/>
      </items>
    </pivotField>
    <pivotField showAll="0"/>
    <pivotField showAll="0"/>
    <pivotField axis="axisRow" multipleItemSelectionAllowed="1" showAll="0">
      <items count="53">
        <item x="6"/>
        <item x="2"/>
        <item n="Beginning Fund Balance" x="10"/>
        <item x="30"/>
        <item x="37"/>
        <item x="0"/>
        <item x="19"/>
        <item x="46"/>
        <item x="31"/>
        <item h="1" x="14"/>
        <item x="5"/>
        <item h="1"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 t="default"/>
      </items>
    </pivotField>
    <pivotField showAll="0"/>
    <pivotField showAll="0"/>
    <pivotField showAll="0"/>
    <pivotField showAll="0"/>
    <pivotField showAll="0"/>
    <pivotField numFmtId="3" showAll="0"/>
    <pivotField dataField="1" numFmtId="3" showAll="0"/>
    <pivotField dataField="1" numFmtId="3" showAll="0"/>
    <pivotField dataField="1" numFmtId="3" showAll="0"/>
    <pivotField numFmtId="3" showAll="0"/>
    <pivotField numFmtId="3" showAll="0"/>
    <pivotField numFmtId="3" showAll="0"/>
    <pivotField numFmtId="3" showAll="0"/>
    <pivotField showAll="0"/>
    <pivotField showAll="0"/>
    <pivotField numFmtId="3" showAll="0"/>
    <pivotField showAll="0"/>
    <pivotField numFmtId="3" showAll="0"/>
    <pivotField dataField="1" numFmtId="3"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6">
    <i>
      <x v="2"/>
    </i>
    <i>
      <x v="6"/>
    </i>
    <i>
      <x v="14"/>
    </i>
    <i>
      <x v="16"/>
    </i>
    <i>
      <x v="17"/>
    </i>
    <i>
      <x v="18"/>
    </i>
    <i>
      <x v="21"/>
    </i>
    <i>
      <x v="23"/>
    </i>
    <i>
      <x v="24"/>
    </i>
    <i>
      <x v="25"/>
    </i>
    <i>
      <x v="27"/>
    </i>
    <i>
      <x v="36"/>
    </i>
    <i>
      <x v="41"/>
    </i>
    <i>
      <x v="45"/>
    </i>
    <i>
      <x v="46"/>
    </i>
    <i t="grand">
      <x/>
    </i>
  </rowItems>
  <colFields count="1">
    <field x="-2"/>
  </colFields>
  <colItems count="4">
    <i>
      <x/>
    </i>
    <i i="1">
      <x v="1"/>
    </i>
    <i i="2">
      <x v="2"/>
    </i>
    <i i="3">
      <x v="3"/>
    </i>
  </colItems>
  <pageFields count="3">
    <pageField fld="1" hier="-1"/>
    <pageField fld="5" hier="-1"/>
    <pageField fld="4" hier="-1"/>
  </pageFields>
  <dataFields count="4">
    <dataField name=" FY 18/19 _x000a_Actual" fld="15" baseField="0" baseItem="0"/>
    <dataField name=" FY 19/20 _x000a_Actual" fld="16" baseField="0" baseItem="0"/>
    <dataField name=" FY 20/21 _x000a_Budget" fld="17" baseField="0" baseItem="0"/>
    <dataField name=" FY 21/22_x000a_Approved" fld="27" baseField="0" baseItem="0"/>
  </dataFields>
  <formats count="20">
    <format dxfId="110">
      <pivotArea outline="0" collapsedLevelsAreSubtotals="1" fieldPosition="0"/>
    </format>
    <format dxfId="109">
      <pivotArea dataOnly="0" labelOnly="1" outline="0" fieldPosition="0">
        <references count="1">
          <reference field="4294967294" count="3">
            <x v="0"/>
            <x v="1"/>
            <x v="2"/>
          </reference>
        </references>
      </pivotArea>
    </format>
    <format dxfId="108">
      <pivotArea type="all" dataOnly="0" outline="0" fieldPosition="0"/>
    </format>
    <format dxfId="107">
      <pivotArea outline="0" collapsedLevelsAreSubtotals="1" fieldPosition="0"/>
    </format>
    <format dxfId="106">
      <pivotArea field="8" type="button" dataOnly="0" labelOnly="1" outline="0" axis="axisRow" fieldPosition="0"/>
    </format>
    <format dxfId="105">
      <pivotArea dataOnly="0" labelOnly="1" fieldPosition="0">
        <references count="1">
          <reference field="8" count="15">
            <x v="2"/>
            <x v="6"/>
            <x v="14"/>
            <x v="16"/>
            <x v="17"/>
            <x v="18"/>
            <x v="21"/>
            <x v="23"/>
            <x v="24"/>
            <x v="25"/>
            <x v="27"/>
            <x v="36"/>
            <x v="41"/>
            <x v="45"/>
            <x v="46"/>
          </reference>
        </references>
      </pivotArea>
    </format>
    <format dxfId="104">
      <pivotArea dataOnly="0" labelOnly="1" grandRow="1" outline="0" fieldPosition="0"/>
    </format>
    <format dxfId="103">
      <pivotArea dataOnly="0" labelOnly="1" outline="0" fieldPosition="0">
        <references count="1">
          <reference field="4294967294" count="3">
            <x v="0"/>
            <x v="1"/>
            <x v="2"/>
          </reference>
        </references>
      </pivotArea>
    </format>
    <format dxfId="102">
      <pivotArea field="8" type="button" dataOnly="0" labelOnly="1" outline="0" axis="axisRow" fieldPosition="0"/>
    </format>
    <format dxfId="101">
      <pivotArea dataOnly="0" labelOnly="1" outline="0" fieldPosition="0">
        <references count="1">
          <reference field="4294967294" count="3">
            <x v="0"/>
            <x v="1"/>
            <x v="2"/>
          </reference>
        </references>
      </pivotArea>
    </format>
    <format dxfId="100">
      <pivotArea field="8" type="button" dataOnly="0" labelOnly="1" outline="0" axis="axisRow" fieldPosition="0"/>
    </format>
    <format dxfId="99">
      <pivotArea dataOnly="0" labelOnly="1" fieldPosition="0">
        <references count="1">
          <reference field="8" count="15">
            <x v="2"/>
            <x v="6"/>
            <x v="14"/>
            <x v="16"/>
            <x v="17"/>
            <x v="18"/>
            <x v="21"/>
            <x v="23"/>
            <x v="24"/>
            <x v="25"/>
            <x v="27"/>
            <x v="36"/>
            <x v="41"/>
            <x v="45"/>
            <x v="46"/>
          </reference>
        </references>
      </pivotArea>
    </format>
    <format dxfId="98">
      <pivotArea dataOnly="0" labelOnly="1" grandRow="1" outline="0" fieldPosition="0"/>
    </format>
    <format dxfId="97">
      <pivotArea type="all" dataOnly="0" outline="0" fieldPosition="0"/>
    </format>
    <format dxfId="96">
      <pivotArea outline="0" collapsedLevelsAreSubtotals="1" fieldPosition="0"/>
    </format>
    <format dxfId="95">
      <pivotArea field="8" type="button" dataOnly="0" labelOnly="1" outline="0" axis="axisRow" fieldPosition="0"/>
    </format>
    <format dxfId="94">
      <pivotArea dataOnly="0" labelOnly="1" fieldPosition="0">
        <references count="1">
          <reference field="8" count="15">
            <x v="2"/>
            <x v="6"/>
            <x v="14"/>
            <x v="16"/>
            <x v="17"/>
            <x v="18"/>
            <x v="21"/>
            <x v="23"/>
            <x v="24"/>
            <x v="25"/>
            <x v="27"/>
            <x v="36"/>
            <x v="41"/>
            <x v="45"/>
            <x v="46"/>
          </reference>
        </references>
      </pivotArea>
    </format>
    <format dxfId="93">
      <pivotArea dataOnly="0" labelOnly="1" grandRow="1" outline="0" fieldPosition="0"/>
    </format>
    <format dxfId="92">
      <pivotArea dataOnly="0" labelOnly="1" outline="0" fieldPosition="0">
        <references count="1">
          <reference field="4294967294" count="3">
            <x v="0"/>
            <x v="1"/>
            <x v="2"/>
          </reference>
        </references>
      </pivotArea>
    </format>
    <format dxfId="91">
      <pivotArea dataOnly="0" labelOnly="1" outline="0" fieldPosition="0">
        <references count="1">
          <reference field="4294967294" count="1">
            <x v="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45BE17B-6AF4-4E8D-91D2-45A3605C7B28}" name="PivotTable12" cacheId="1" applyNumberFormats="0" applyBorderFormats="0" applyFontFormats="0" applyPatternFormats="0" applyAlignmentFormats="0" applyWidthHeightFormats="1" dataCaption="Values" updatedVersion="6" minRefreshableVersion="3" itemPrintTitles="1" createdVersion="7" indent="0" outline="1" outlineData="1" multipleFieldFilters="0" rowHeaderCaption=" ">
  <location ref="B33:F41" firstHeaderRow="0" firstDataRow="1" firstDataCol="1" rowPageCount="2" colPageCount="1"/>
  <pivotFields count="34">
    <pivotField showAll="0"/>
    <pivotField axis="axisPage" multipleItemSelectionAllowed="1" showAll="0">
      <items count="18">
        <item x="0"/>
        <item h="1" x="1"/>
        <item h="1" x="2"/>
        <item h="1" x="3"/>
        <item h="1" x="4"/>
        <item h="1" x="5"/>
        <item h="1" x="6"/>
        <item h="1" x="7"/>
        <item h="1" x="8"/>
        <item h="1" x="9"/>
        <item h="1" x="10"/>
        <item h="1" x="11"/>
        <item h="1" x="12"/>
        <item h="1" x="13"/>
        <item h="1" x="14"/>
        <item h="1" x="15"/>
        <item h="1" x="16"/>
        <item t="default"/>
      </items>
    </pivotField>
    <pivotField showAll="0"/>
    <pivotField showAll="0"/>
    <pivotField axis="axisPage" multipleItemSelectionAllowed="1" showAll="0">
      <items count="6">
        <item h="1" sd="0" x="0"/>
        <item h="1" sd="0" x="2"/>
        <item n="Resources" h="1" x="3"/>
        <item n="Requirements" x="4"/>
        <item h="1" sd="0" x="1"/>
        <item t="default" sd="0"/>
      </items>
    </pivotField>
    <pivotField multipleItemSelectionAllowed="1" showAll="0"/>
    <pivotField showAll="0"/>
    <pivotField axis="axisRow" showAll="0">
      <items count="17">
        <item x="4"/>
        <item x="8"/>
        <item x="9"/>
        <item x="10"/>
        <item x="13"/>
        <item x="0"/>
        <item x="2"/>
        <item x="6"/>
        <item x="11"/>
        <item x="7"/>
        <item x="1"/>
        <item x="3"/>
        <item x="5"/>
        <item x="12"/>
        <item m="1" x="15"/>
        <item n="Reserves &amp; Ending Balance" x="14"/>
        <item t="default"/>
      </items>
    </pivotField>
    <pivotField showAll="0"/>
    <pivotField showAll="0"/>
    <pivotField showAll="0"/>
    <pivotField showAll="0"/>
    <pivotField showAll="0"/>
    <pivotField showAll="0"/>
    <pivotField numFmtId="3" showAll="0"/>
    <pivotField dataField="1" numFmtId="3" showAll="0"/>
    <pivotField dataField="1" numFmtId="3" showAll="0"/>
    <pivotField dataField="1" numFmtId="3" showAll="0"/>
    <pivotField numFmtId="3" showAll="0"/>
    <pivotField numFmtId="3" showAll="0"/>
    <pivotField numFmtId="3" showAll="0"/>
    <pivotField numFmtId="3" showAll="0"/>
    <pivotField showAll="0"/>
    <pivotField showAll="0"/>
    <pivotField numFmtId="3" showAll="0"/>
    <pivotField showAll="0"/>
    <pivotField numFmtId="3" showAll="0"/>
    <pivotField dataField="1" numFmtId="3"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
  </rowFields>
  <rowItems count="8">
    <i>
      <x v="1"/>
    </i>
    <i>
      <x v="2"/>
    </i>
    <i>
      <x v="3"/>
    </i>
    <i>
      <x v="4"/>
    </i>
    <i>
      <x v="8"/>
    </i>
    <i>
      <x v="13"/>
    </i>
    <i>
      <x v="15"/>
    </i>
    <i t="grand">
      <x/>
    </i>
  </rowItems>
  <colFields count="1">
    <field x="-2"/>
  </colFields>
  <colItems count="4">
    <i>
      <x/>
    </i>
    <i i="1">
      <x v="1"/>
    </i>
    <i i="2">
      <x v="2"/>
    </i>
    <i i="3">
      <x v="3"/>
    </i>
  </colItems>
  <pageFields count="2">
    <pageField fld="1" hier="-1"/>
    <pageField fld="4" hier="-1"/>
  </pageFields>
  <dataFields count="4">
    <dataField name=" FY 18/19 _x000a_Actual" fld="15" baseField="0" baseItem="0"/>
    <dataField name=" FY 19/20 _x000a_Actual" fld="16" baseField="0" baseItem="0"/>
    <dataField name=" FY 20/21 _x000a_Budget" fld="17" baseField="0" baseItem="0"/>
    <dataField name=" FY 21/22_x000a_Approved" fld="27" baseField="0" baseItem="0"/>
  </dataFields>
  <formats count="22">
    <format dxfId="132">
      <pivotArea outline="0" collapsedLevelsAreSubtotals="1" fieldPosition="0"/>
    </format>
    <format dxfId="131">
      <pivotArea field="4" type="button" dataOnly="0" labelOnly="1" outline="0" axis="axisPage" fieldPosition="1"/>
    </format>
    <format dxfId="130">
      <pivotArea dataOnly="0" labelOnly="1" outline="0" fieldPosition="0">
        <references count="1">
          <reference field="4294967294" count="3">
            <x v="0"/>
            <x v="1"/>
            <x v="2"/>
          </reference>
        </references>
      </pivotArea>
    </format>
    <format dxfId="129">
      <pivotArea type="all" dataOnly="0" outline="0" fieldPosition="0"/>
    </format>
    <format dxfId="128">
      <pivotArea outline="0" collapsedLevelsAreSubtotals="1" fieldPosition="0"/>
    </format>
    <format dxfId="127">
      <pivotArea field="4" type="button" dataOnly="0" labelOnly="1" outline="0" axis="axisPage" fieldPosition="1"/>
    </format>
    <format dxfId="126">
      <pivotArea dataOnly="0" labelOnly="1" fieldPosition="0">
        <references count="1">
          <reference field="4" count="0"/>
        </references>
      </pivotArea>
    </format>
    <format dxfId="125">
      <pivotArea dataOnly="0" labelOnly="1" grandRow="1" outline="0" fieldPosition="0"/>
    </format>
    <format dxfId="124">
      <pivotArea dataOnly="0" labelOnly="1" fieldPosition="0">
        <references count="2">
          <reference field="4" count="0" selected="0"/>
          <reference field="7" count="7">
            <x v="1"/>
            <x v="2"/>
            <x v="3"/>
            <x v="4"/>
            <x v="8"/>
            <x v="13"/>
            <x v="15"/>
          </reference>
        </references>
      </pivotArea>
    </format>
    <format dxfId="123">
      <pivotArea dataOnly="0" labelOnly="1" outline="0" fieldPosition="0">
        <references count="1">
          <reference field="4294967294" count="3">
            <x v="0"/>
            <x v="1"/>
            <x v="2"/>
          </reference>
        </references>
      </pivotArea>
    </format>
    <format dxfId="122">
      <pivotArea field="4" type="button" dataOnly="0" labelOnly="1" outline="0" axis="axisPage" fieldPosition="1"/>
    </format>
    <format dxfId="121">
      <pivotArea dataOnly="0" labelOnly="1" outline="0" fieldPosition="0">
        <references count="1">
          <reference field="4294967294" count="3">
            <x v="0"/>
            <x v="1"/>
            <x v="2"/>
          </reference>
        </references>
      </pivotArea>
    </format>
    <format dxfId="120">
      <pivotArea field="7" type="button" dataOnly="0" labelOnly="1" outline="0" axis="axisRow" fieldPosition="0"/>
    </format>
    <format dxfId="119">
      <pivotArea dataOnly="0" labelOnly="1" fieldPosition="0">
        <references count="1">
          <reference field="7" count="7">
            <x v="1"/>
            <x v="2"/>
            <x v="3"/>
            <x v="4"/>
            <x v="8"/>
            <x v="13"/>
            <x v="15"/>
          </reference>
        </references>
      </pivotArea>
    </format>
    <format dxfId="118">
      <pivotArea dataOnly="0" labelOnly="1" grandRow="1" outline="0" fieldPosition="0"/>
    </format>
    <format dxfId="117">
      <pivotArea type="all" dataOnly="0" outline="0" fieldPosition="0"/>
    </format>
    <format dxfId="116">
      <pivotArea outline="0" collapsedLevelsAreSubtotals="1" fieldPosition="0"/>
    </format>
    <format dxfId="115">
      <pivotArea field="7" type="button" dataOnly="0" labelOnly="1" outline="0" axis="axisRow" fieldPosition="0"/>
    </format>
    <format dxfId="114">
      <pivotArea dataOnly="0" labelOnly="1" fieldPosition="0">
        <references count="1">
          <reference field="7" count="7">
            <x v="1"/>
            <x v="2"/>
            <x v="3"/>
            <x v="4"/>
            <x v="8"/>
            <x v="13"/>
            <x v="15"/>
          </reference>
        </references>
      </pivotArea>
    </format>
    <format dxfId="113">
      <pivotArea dataOnly="0" labelOnly="1" grandRow="1" outline="0" fieldPosition="0"/>
    </format>
    <format dxfId="112">
      <pivotArea dataOnly="0" labelOnly="1" outline="0" fieldPosition="0">
        <references count="1">
          <reference field="4294967294" count="3">
            <x v="0"/>
            <x v="1"/>
            <x v="2"/>
          </reference>
        </references>
      </pivotArea>
    </format>
    <format dxfId="111">
      <pivotArea dataOnly="0" labelOnly="1" outline="0" fieldPosition="0">
        <references count="1">
          <reference field="4294967294" count="1">
            <x v="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AA55CF8-BAC3-45FF-9CEA-0A512F6F96A5}" name="PivotTable3" cacheId="1" applyNumberFormats="0" applyBorderFormats="0" applyFontFormats="0" applyPatternFormats="0" applyAlignmentFormats="0" applyWidthHeightFormats="1" dataCaption="Values" updatedVersion="6" minRefreshableVersion="3" useAutoFormatting="1" colGrandTotals="0" itemPrintTitles="1" createdVersion="6" indent="0" compact="0" compactData="0" multipleFieldFilters="0">
  <location ref="O139:Q149" firstHeaderRow="1" firstDataRow="1" firstDataCol="2" rowPageCount="3" colPageCount="1"/>
  <pivotFields count="34">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5">
        <item h="1" x="0"/>
        <item h="1" x="2"/>
        <item x="4"/>
        <item h="1" x="1"/>
        <item h="1" x="3"/>
      </items>
      <extLst>
        <ext xmlns:x14="http://schemas.microsoft.com/office/spreadsheetml/2009/9/main" uri="{2946ED86-A175-432a-8AC1-64E0C546D7DE}">
          <x14:pivotField fillDownLabels="1"/>
        </ext>
      </extLst>
    </pivotField>
    <pivotField axis="axisPage" compact="0" outline="0" subtotalTop="0" showAll="0" defaultSubtotal="0">
      <items count="17">
        <item x="5"/>
        <item x="1"/>
        <item x="16"/>
        <item x="15"/>
        <item x="14"/>
        <item x="0"/>
        <item x="6"/>
        <item x="8"/>
        <item x="3"/>
        <item x="13"/>
        <item x="10"/>
        <item x="11"/>
        <item x="4"/>
        <item x="7"/>
        <item x="2"/>
        <item x="12"/>
        <item x="9"/>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40">
        <item sd="0" x="6"/>
        <item sd="0" x="2"/>
        <item sd="0" x="28"/>
        <item sd="0" x="10"/>
        <item sd="0" x="39"/>
        <item sd="0" x="0"/>
        <item sd="0" x="19"/>
        <item sd="0" x="33"/>
        <item sd="0" x="31"/>
        <item sd="0" x="14"/>
        <item sd="0" x="36"/>
        <item sd="0" x="5"/>
        <item sd="0" x="16"/>
        <item sd="0" x="21"/>
        <item sd="0" x="4"/>
        <item sd="0" x="17"/>
        <item sd="0" x="25"/>
        <item sd="0" x="15"/>
        <item sd="0" x="13"/>
        <item sd="0" x="3"/>
        <item sd="0" x="12"/>
        <item sd="0" x="32"/>
        <item sd="0" x="18"/>
        <item sd="0" x="22"/>
        <item sd="0" x="26"/>
        <item sd="0" x="35"/>
        <item sd="0" x="38"/>
        <item sd="0" x="1"/>
        <item sd="0" x="8"/>
        <item sd="0" x="9"/>
        <item x="37"/>
        <item sd="0" x="24"/>
        <item sd="0" x="29"/>
        <item sd="0" x="7"/>
        <item sd="0" x="30"/>
        <item sd="0" x="23"/>
        <item sd="0" x="20"/>
        <item sd="0" x="11"/>
        <item sd="0" x="34"/>
        <item sd="0" x="27"/>
      </items>
      <extLst>
        <ext xmlns:x14="http://schemas.microsoft.com/office/spreadsheetml/2009/9/main" uri="{2946ED86-A175-432a-8AC1-64E0C546D7DE}">
          <x14:pivotField fillDownLabels="1"/>
        </ext>
      </extLst>
    </pivotField>
    <pivotField axis="axisRow" compact="0" outline="0" subtotalTop="0" multipleItemSelectionAllowed="1" showAll="0" defaultSubtotal="0">
      <items count="16">
        <item h="1" x="4"/>
        <item h="1" x="10"/>
        <item h="1" x="12"/>
        <item h="1" x="13"/>
        <item h="1" x="0"/>
        <item h="1" x="2"/>
        <item h="1" x="6"/>
        <item h="1" x="11"/>
        <item h="1" x="7"/>
        <item h="1" x="9"/>
        <item h="1" x="1"/>
        <item h="1" x="3"/>
        <item h="1" x="8"/>
        <item x="14"/>
        <item h="1" x="5"/>
        <item h="1" m="1" x="1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s>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dataField="1"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7"/>
    <field x="13"/>
  </rowFields>
  <rowItems count="10">
    <i>
      <x v="13"/>
      <x v="203"/>
    </i>
    <i r="1">
      <x v="204"/>
    </i>
    <i r="1">
      <x v="205"/>
    </i>
    <i r="1">
      <x v="206"/>
    </i>
    <i r="1">
      <x v="207"/>
    </i>
    <i r="1">
      <x v="208"/>
    </i>
    <i r="1">
      <x v="209"/>
    </i>
    <i r="1">
      <x v="210"/>
    </i>
    <i r="1">
      <x v="272"/>
    </i>
    <i t="grand">
      <x/>
    </i>
  </rowItems>
  <colItems count="1">
    <i/>
  </colItems>
  <pageFields count="3">
    <pageField fld="4" hier="-1"/>
    <pageField fld="6" hier="-1"/>
    <pageField fld="5" hier="-1"/>
  </pageFields>
  <dataFields count="1">
    <dataField name="Sum of FY 21/22_x000a_Approved" fld="27" baseField="0" baseItem="0"/>
  </dataFields>
  <formats count="1">
    <format dxfId="88">
      <pivotArea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06303E9-1242-423E-84A6-524CBFE81FD1}" name="PivotTable2" cacheId="1" applyNumberFormats="0" applyBorderFormats="0" applyFontFormats="0" applyPatternFormats="0" applyAlignmentFormats="0" applyWidthHeightFormats="1" dataCaption="Values" updatedVersion="6" minRefreshableVersion="3" useAutoFormatting="1" colGrandTotals="0" itemPrintTitles="1" createdVersion="6" indent="0" compact="0" compactData="0" multipleFieldFilters="0">
  <location ref="K100:M133" firstHeaderRow="1" firstDataRow="1" firstDataCol="2" rowPageCount="2" colPageCount="1"/>
  <pivotFields count="34">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5">
        <item h="1" x="0"/>
        <item h="1" x="2"/>
        <item x="4"/>
        <item h="1" x="1"/>
        <item h="1" x="3"/>
      </items>
      <extLst>
        <ext xmlns:x14="http://schemas.microsoft.com/office/spreadsheetml/2009/9/main" uri="{2946ED86-A175-432a-8AC1-64E0C546D7DE}">
          <x14:pivotField fillDownLabels="1"/>
        </ext>
      </extLst>
    </pivotField>
    <pivotField axis="axisRow" compact="0" outline="0" subtotalTop="0" showAll="0" defaultSubtotal="0">
      <items count="17">
        <item x="5"/>
        <item x="1"/>
        <item x="16"/>
        <item x="15"/>
        <item x="14"/>
        <item x="0"/>
        <item x="6"/>
        <item x="8"/>
        <item x="3"/>
        <item x="13"/>
        <item x="10"/>
        <item x="11"/>
        <item x="4"/>
        <item x="7"/>
        <item x="2"/>
        <item x="12"/>
        <item x="9"/>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40">
        <item h="1" sd="0" x="6"/>
        <item h="1" sd="0" x="2"/>
        <item h="1" sd="0" x="28"/>
        <item h="1" sd="0" x="10"/>
        <item h="1" sd="0" x="39"/>
        <item h="1" sd="0" x="0"/>
        <item h="1" sd="0" x="19"/>
        <item h="1" sd="0" x="33"/>
        <item h="1" sd="0" x="31"/>
        <item h="1" sd="0" x="14"/>
        <item h="1" sd="0" x="36"/>
        <item h="1" sd="0" x="5"/>
        <item h="1" sd="0" x="16"/>
        <item h="1" sd="0" x="21"/>
        <item h="1" sd="0" x="4"/>
        <item h="1" sd="0" x="17"/>
        <item h="1" sd="0" x="25"/>
        <item h="1" sd="0" x="15"/>
        <item h="1" sd="0" x="13"/>
        <item h="1" sd="0" x="3"/>
        <item h="1" sd="0" x="12"/>
        <item h="1" sd="0" x="32"/>
        <item h="1" sd="0" x="18"/>
        <item h="1" sd="0" x="22"/>
        <item h="1" sd="0" x="26"/>
        <item h="1" sd="0" x="35"/>
        <item h="1" sd="0" x="38"/>
        <item h="1" sd="0" x="1"/>
        <item h="1" sd="0" x="8"/>
        <item h="1" sd="0" x="9"/>
        <item x="37"/>
        <item h="1" sd="0" x="24"/>
        <item h="1" sd="0" x="29"/>
        <item h="1" sd="0" x="7"/>
        <item h="1" sd="0" x="30"/>
        <item h="1" sd="0" x="23"/>
        <item h="1" sd="0" x="20"/>
        <item h="1" sd="0" x="11"/>
        <item h="1" sd="0" x="34"/>
        <item h="1" sd="0" x="27"/>
      </items>
      <extLst>
        <ext xmlns:x14="http://schemas.microsoft.com/office/spreadsheetml/2009/9/main" uri="{2946ED86-A175-432a-8AC1-64E0C546D7DE}">
          <x14:pivotField fillDownLabels="1"/>
        </ext>
      </extLst>
    </pivotField>
    <pivotField axis="axisRow" compact="0" outline="0" subtotalTop="0" multipleItemSelectionAllowed="1" showAll="0" defaultSubtotal="0">
      <items count="16">
        <item x="4"/>
        <item x="10"/>
        <item x="12"/>
        <item x="13"/>
        <item x="0"/>
        <item x="2"/>
        <item x="6"/>
        <item x="11"/>
        <item x="7"/>
        <item x="9"/>
        <item x="1"/>
        <item x="3"/>
        <item x="8"/>
        <item x="14"/>
        <item x="5"/>
        <item m="1" x="1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dataField="1"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5"/>
    <field x="7"/>
  </rowFields>
  <rowItems count="33">
    <i>
      <x/>
      <x v="2"/>
    </i>
    <i r="1">
      <x v="3"/>
    </i>
    <i r="1">
      <x v="13"/>
    </i>
    <i>
      <x v="1"/>
      <x v="3"/>
    </i>
    <i r="1">
      <x v="13"/>
    </i>
    <i>
      <x v="3"/>
      <x v="2"/>
    </i>
    <i r="1">
      <x v="13"/>
    </i>
    <i>
      <x v="4"/>
      <x v="2"/>
    </i>
    <i r="1">
      <x v="13"/>
    </i>
    <i>
      <x v="5"/>
      <x v="2"/>
    </i>
    <i r="1">
      <x v="3"/>
    </i>
    <i r="1">
      <x v="13"/>
    </i>
    <i>
      <x v="6"/>
      <x v="13"/>
    </i>
    <i>
      <x v="7"/>
      <x v="2"/>
    </i>
    <i r="1">
      <x v="13"/>
    </i>
    <i>
      <x v="8"/>
      <x v="2"/>
    </i>
    <i r="1">
      <x v="3"/>
    </i>
    <i r="1">
      <x v="13"/>
    </i>
    <i>
      <x v="9"/>
      <x v="2"/>
    </i>
    <i r="1">
      <x v="13"/>
    </i>
    <i>
      <x v="10"/>
      <x v="13"/>
    </i>
    <i>
      <x v="11"/>
      <x v="13"/>
    </i>
    <i>
      <x v="12"/>
      <x v="2"/>
    </i>
    <i r="1">
      <x v="3"/>
    </i>
    <i r="1">
      <x v="13"/>
    </i>
    <i>
      <x v="13"/>
      <x v="13"/>
    </i>
    <i>
      <x v="14"/>
      <x v="2"/>
    </i>
    <i r="1">
      <x v="3"/>
    </i>
    <i r="1">
      <x v="13"/>
    </i>
    <i>
      <x v="15"/>
      <x v="2"/>
    </i>
    <i r="1">
      <x v="13"/>
    </i>
    <i>
      <x v="16"/>
      <x v="13"/>
    </i>
    <i t="grand">
      <x/>
    </i>
  </rowItems>
  <colItems count="1">
    <i/>
  </colItems>
  <pageFields count="2">
    <pageField fld="4" hier="-1"/>
    <pageField fld="6" hier="-1"/>
  </pageFields>
  <dataFields count="1">
    <dataField name="Sum of FY 21/22_x000a_Approved" fld="27" baseField="0" baseItem="0"/>
  </dataFields>
  <formats count="1">
    <format dxfId="89">
      <pivotArea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4FE4092-0D53-44AA-B8C5-208777D77FC4}" name="PivotTable1" cacheId="1" applyNumberFormats="0" applyBorderFormats="0" applyFontFormats="0" applyPatternFormats="0" applyAlignmentFormats="0" applyWidthHeightFormats="1" dataCaption="Values" updatedVersion="6" minRefreshableVersion="3" useAutoFormatting="1" colGrandTotals="0" itemPrintTitles="1" createdVersion="6" indent="0" compact="0" compactData="0" multipleFieldFilters="0">
  <location ref="G57:I92" firstHeaderRow="1" firstDataRow="1" firstDataCol="2" rowPageCount="2" colPageCount="1"/>
  <pivotFields count="34">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5">
        <item h="1" x="0"/>
        <item h="1" x="2"/>
        <item x="4"/>
        <item h="1" x="1"/>
        <item h="1" x="3"/>
      </items>
      <extLst>
        <ext xmlns:x14="http://schemas.microsoft.com/office/spreadsheetml/2009/9/main" uri="{2946ED86-A175-432a-8AC1-64E0C546D7DE}">
          <x14:pivotField fillDownLabels="1"/>
        </ext>
      </extLst>
    </pivotField>
    <pivotField axis="axisRow" compact="0" outline="0" subtotalTop="0" showAll="0" defaultSubtotal="0">
      <items count="17">
        <item x="5"/>
        <item x="1"/>
        <item x="16"/>
        <item x="15"/>
        <item x="14"/>
        <item x="0"/>
        <item x="6"/>
        <item x="8"/>
        <item x="3"/>
        <item x="13"/>
        <item x="10"/>
        <item x="11"/>
        <item x="4"/>
        <item x="7"/>
        <item x="2"/>
        <item x="12"/>
        <item x="9"/>
      </items>
      <extLst>
        <ext xmlns:x14="http://schemas.microsoft.com/office/spreadsheetml/2009/9/main" uri="{2946ED86-A175-432a-8AC1-64E0C546D7DE}">
          <x14:pivotField fillDownLabels="1"/>
        </ext>
      </extLst>
    </pivotField>
    <pivotField axis="axisRow" compact="0" outline="0" subtotalTop="0" showAll="0" defaultSubtotal="0">
      <items count="40">
        <item sd="0" x="6"/>
        <item sd="0" x="2"/>
        <item sd="0" x="28"/>
        <item sd="0" x="10"/>
        <item sd="0" x="39"/>
        <item sd="0" x="0"/>
        <item sd="0" x="19"/>
        <item sd="0" x="33"/>
        <item sd="0" x="31"/>
        <item sd="0" x="14"/>
        <item sd="0" x="36"/>
        <item sd="0" x="5"/>
        <item sd="0" x="16"/>
        <item sd="0" x="21"/>
        <item sd="0" x="4"/>
        <item sd="0" x="17"/>
        <item sd="0" x="25"/>
        <item sd="0" x="15"/>
        <item sd="0" x="13"/>
        <item sd="0" x="3"/>
        <item sd="0" x="12"/>
        <item sd="0" x="32"/>
        <item sd="0" x="18"/>
        <item sd="0" x="22"/>
        <item sd="0" x="26"/>
        <item sd="0" x="35"/>
        <item sd="0" x="38"/>
        <item sd="0" x="1"/>
        <item sd="0" x="8"/>
        <item sd="0" x="9"/>
        <item h="1" x="37"/>
        <item sd="0" x="24"/>
        <item sd="0" x="29"/>
        <item sd="0" x="7"/>
        <item sd="0" x="30"/>
        <item sd="0" x="23"/>
        <item sd="0" x="20"/>
        <item sd="0" x="11"/>
        <item sd="0" x="34"/>
        <item sd="0" x="27"/>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16">
        <item x="4"/>
        <item x="10"/>
        <item x="13"/>
        <item x="0"/>
        <item x="2"/>
        <item x="6"/>
        <item x="11"/>
        <item x="7"/>
        <item x="9"/>
        <item x="1"/>
        <item x="3"/>
        <item x="8"/>
        <item x="14"/>
        <item x="5"/>
        <item x="12"/>
        <item m="1" x="1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dataField="1"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5"/>
    <field x="6"/>
  </rowFields>
  <rowItems count="35">
    <i>
      <x/>
      <x v="2"/>
    </i>
    <i r="1">
      <x v="26"/>
    </i>
    <i>
      <x v="1"/>
      <x v="4"/>
    </i>
    <i r="1">
      <x v="26"/>
    </i>
    <i>
      <x v="4"/>
      <x v="4"/>
    </i>
    <i>
      <x v="5"/>
      <x v="2"/>
    </i>
    <i r="1">
      <x v="7"/>
    </i>
    <i r="1">
      <x v="8"/>
    </i>
    <i r="1">
      <x v="10"/>
    </i>
    <i r="1">
      <x v="21"/>
    </i>
    <i r="1">
      <x v="25"/>
    </i>
    <i r="1">
      <x v="32"/>
    </i>
    <i r="1">
      <x v="34"/>
    </i>
    <i r="1">
      <x v="38"/>
    </i>
    <i>
      <x v="6"/>
      <x v="4"/>
    </i>
    <i r="1">
      <x v="26"/>
    </i>
    <i>
      <x v="7"/>
      <x v="4"/>
    </i>
    <i>
      <x v="8"/>
      <x v="4"/>
    </i>
    <i r="1">
      <x v="10"/>
    </i>
    <i r="1">
      <x v="26"/>
    </i>
    <i>
      <x v="10"/>
      <x v="4"/>
    </i>
    <i r="1">
      <x v="26"/>
    </i>
    <i>
      <x v="11"/>
      <x v="4"/>
    </i>
    <i r="1">
      <x v="26"/>
    </i>
    <i>
      <x v="12"/>
      <x v="4"/>
    </i>
    <i r="1">
      <x v="10"/>
    </i>
    <i r="1">
      <x v="26"/>
    </i>
    <i>
      <x v="13"/>
      <x v="4"/>
    </i>
    <i r="1">
      <x v="26"/>
    </i>
    <i>
      <x v="14"/>
      <x v="4"/>
    </i>
    <i r="1">
      <x v="10"/>
    </i>
    <i r="1">
      <x v="26"/>
    </i>
    <i>
      <x v="16"/>
      <x v="4"/>
    </i>
    <i r="1">
      <x v="26"/>
    </i>
    <i t="grand">
      <x/>
    </i>
  </rowItems>
  <colItems count="1">
    <i/>
  </colItems>
  <pageFields count="2">
    <pageField fld="4" hier="-1"/>
    <pageField fld="7" hier="-1"/>
  </pageFields>
  <dataFields count="1">
    <dataField name="Sum of FY 21/22_x000a_Approved" fld="27" baseField="0" baseItem="0"/>
  </dataFields>
  <formats count="1">
    <format dxfId="90">
      <pivotArea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C73CFA1-3BDA-4892-AC25-AA162BA0A184}" name="PivotTable1" cacheId="3" applyNumberFormats="0" applyBorderFormats="0" applyFontFormats="0" applyPatternFormats="0" applyAlignmentFormats="0" applyWidthHeightFormats="1" dataCaption="Values" updatedVersion="6" minRefreshableVersion="3" useAutoFormatting="1" colGrandTotals="0" itemPrintTitles="1" createdVersion="6" indent="0" compact="0" compactData="0" multipleFieldFilters="0">
  <location ref="B5:E23" firstHeaderRow="1" firstDataRow="2" firstDataCol="2" rowPageCount="2" colPageCount="1"/>
  <pivotFields count="27">
    <pivotField axis="axisRow" compact="0" outline="0" showAll="0" defaultSubtotal="0">
      <items count="17">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multipleItemSelectionAllowed="1" showAll="0" defaultSubtotal="0">
      <items count="5">
        <item h="1" x="0"/>
        <item h="1" x="2"/>
        <item x="4"/>
        <item h="1" x="1"/>
        <item x="3"/>
      </items>
      <extLst>
        <ext xmlns:x14="http://schemas.microsoft.com/office/spreadsheetml/2009/9/main" uri="{2946ED86-A175-432a-8AC1-64E0C546D7DE}">
          <x14:pivotField fillDownLabels="1"/>
        </ext>
      </extLst>
    </pivotField>
    <pivotField axis="axisRow" compact="0" outline="0" showAll="0" defaultSubtotal="0">
      <items count="17">
        <item x="5"/>
        <item x="1"/>
        <item x="16"/>
        <item x="15"/>
        <item x="14"/>
        <item x="0"/>
        <item x="6"/>
        <item x="8"/>
        <item x="3"/>
        <item x="13"/>
        <item x="10"/>
        <item x="11"/>
        <item x="4"/>
        <item x="7"/>
        <item x="2"/>
        <item x="12"/>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52">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s>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64"/>
        <item x="37"/>
        <item x="159"/>
        <item x="208"/>
        <item x="160"/>
        <item x="209"/>
        <item x="161"/>
        <item x="207"/>
        <item x="162"/>
        <item x="155"/>
        <item x="218"/>
        <item x="204"/>
        <item x="156"/>
        <item x="205"/>
        <item x="157"/>
        <item x="203"/>
        <item x="158"/>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77"/>
        <item x="234"/>
        <item x="233"/>
        <item x="206"/>
        <item x="210"/>
      </items>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3"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0"/>
    <field x="4"/>
  </rowFields>
  <rowItems count="17">
    <i>
      <x/>
      <x v="5"/>
    </i>
    <i>
      <x v="1"/>
      <x v="1"/>
    </i>
    <i>
      <x v="2"/>
      <x v="14"/>
    </i>
    <i>
      <x v="3"/>
      <x v="8"/>
    </i>
    <i>
      <x v="4"/>
      <x v="12"/>
    </i>
    <i>
      <x v="5"/>
      <x/>
    </i>
    <i>
      <x v="6"/>
      <x v="6"/>
    </i>
    <i>
      <x v="7"/>
      <x v="13"/>
    </i>
    <i>
      <x v="8"/>
      <x v="7"/>
    </i>
    <i>
      <x v="9"/>
      <x v="16"/>
    </i>
    <i>
      <x v="10"/>
      <x v="10"/>
    </i>
    <i>
      <x v="11"/>
      <x v="11"/>
    </i>
    <i>
      <x v="12"/>
      <x v="15"/>
    </i>
    <i>
      <x v="13"/>
      <x v="9"/>
    </i>
    <i>
      <x v="14"/>
      <x v="4"/>
    </i>
    <i>
      <x v="15"/>
      <x v="3"/>
    </i>
    <i t="grand">
      <x/>
    </i>
  </rowItems>
  <colFields count="1">
    <field x="3"/>
  </colFields>
  <colItems count="2">
    <i>
      <x v="2"/>
    </i>
    <i>
      <x v="4"/>
    </i>
  </colItems>
  <pageFields count="2">
    <pageField fld="12" hier="-1"/>
    <pageField fld="7" hier="-1"/>
  </pageFields>
  <dataFields count="1">
    <dataField name="Sum of FY 21/22 Recommended" fld="25" baseField="0" baseItem="0"/>
  </dataFields>
  <formats count="18">
    <format dxfId="87">
      <pivotArea dataOnly="0" labelOnly="1" fieldPosition="0">
        <references count="1">
          <reference field="3" count="0"/>
        </references>
      </pivotArea>
    </format>
    <format dxfId="86">
      <pivotArea dataOnly="0" labelOnly="1" grandCol="1" outline="0" fieldPosition="0"/>
    </format>
    <format dxfId="85">
      <pivotArea outline="0" collapsedLevelsAreSubtotals="1" fieldPosition="0"/>
    </format>
    <format dxfId="84">
      <pivotArea field="4" type="button" dataOnly="0" labelOnly="1" outline="0" axis="axisRow" fieldPosition="1"/>
    </format>
    <format dxfId="83">
      <pivotArea dataOnly="0" labelOnly="1" outline="0" fieldPosition="0">
        <references count="1">
          <reference field="3" count="0"/>
        </references>
      </pivotArea>
    </format>
    <format dxfId="82">
      <pivotArea field="3" type="button" dataOnly="0" labelOnly="1" outline="0" axis="axisCol" fieldPosition="0"/>
    </format>
    <format dxfId="81">
      <pivotArea type="origin" dataOnly="0" labelOnly="1" outline="0" fieldPosition="0"/>
    </format>
    <format dxfId="80">
      <pivotArea field="3" type="button" dataOnly="0" labelOnly="1" outline="0" axis="axisCol" fieldPosition="0"/>
    </format>
    <format dxfId="79">
      <pivotArea type="topRight" dataOnly="0" labelOnly="1" outline="0" fieldPosition="0"/>
    </format>
    <format dxfId="78">
      <pivotArea field="0" type="button" dataOnly="0" labelOnly="1" outline="0" axis="axisRow" fieldPosition="0"/>
    </format>
    <format dxfId="77">
      <pivotArea field="4" type="button" dataOnly="0" labelOnly="1" outline="0" axis="axisRow" fieldPosition="1"/>
    </format>
    <format dxfId="76">
      <pivotArea dataOnly="0" labelOnly="1" outline="0" fieldPosition="0">
        <references count="1">
          <reference field="3" count="0"/>
        </references>
      </pivotArea>
    </format>
    <format dxfId="75">
      <pivotArea type="origin" dataOnly="0" labelOnly="1" outline="0" fieldPosition="0"/>
    </format>
    <format dxfId="74">
      <pivotArea field="3" type="button" dataOnly="0" labelOnly="1" outline="0" axis="axisCol" fieldPosition="0"/>
    </format>
    <format dxfId="73">
      <pivotArea type="topRight" dataOnly="0" labelOnly="1" outline="0" fieldPosition="0"/>
    </format>
    <format dxfId="72">
      <pivotArea field="0" type="button" dataOnly="0" labelOnly="1" outline="0" axis="axisRow" fieldPosition="0"/>
    </format>
    <format dxfId="71">
      <pivotArea field="4" type="button" dataOnly="0" labelOnly="1" outline="0" axis="axisRow" fieldPosition="1"/>
    </format>
    <format dxfId="70">
      <pivotArea dataOnly="0" labelOnly="1" outline="0" fieldPosition="0">
        <references count="1">
          <reference field="3"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3254E97-8BB8-476F-A465-ADA5E1682FAB}"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24:K35" firstHeaderRow="0" firstDataRow="1" firstDataCol="1" rowPageCount="2" colPageCount="1"/>
  <pivotFields count="34">
    <pivotField showAll="0"/>
    <pivotField axis="axisPage" showAll="0">
      <items count="18">
        <item x="0"/>
        <item x="1"/>
        <item x="2"/>
        <item x="3"/>
        <item x="4"/>
        <item x="5"/>
        <item x="6"/>
        <item x="7"/>
        <item x="8"/>
        <item x="9"/>
        <item x="10"/>
        <item x="11"/>
        <item x="12"/>
        <item x="13"/>
        <item x="14"/>
        <item x="15"/>
        <item x="16"/>
        <item t="default"/>
      </items>
    </pivotField>
    <pivotField showAll="0"/>
    <pivotField showAll="0"/>
    <pivotField axis="axisPage" multipleItemSelectionAllowed="1" showAll="0">
      <items count="6">
        <item h="1" x="0"/>
        <item h="1" x="2"/>
        <item x="4"/>
        <item h="1" x="1"/>
        <item h="1" x="3"/>
        <item t="default"/>
      </items>
    </pivotField>
    <pivotField showAll="0"/>
    <pivotField axis="axisRow" showAll="0">
      <items count="41">
        <item x="6"/>
        <item x="2"/>
        <item x="28"/>
        <item x="10"/>
        <item x="39"/>
        <item x="0"/>
        <item x="19"/>
        <item x="33"/>
        <item x="31"/>
        <item x="14"/>
        <item x="36"/>
        <item x="5"/>
        <item x="16"/>
        <item x="21"/>
        <item x="4"/>
        <item x="17"/>
        <item x="25"/>
        <item x="15"/>
        <item x="13"/>
        <item x="3"/>
        <item x="12"/>
        <item x="32"/>
        <item x="18"/>
        <item x="22"/>
        <item x="26"/>
        <item x="35"/>
        <item x="38"/>
        <item x="1"/>
        <item x="8"/>
        <item x="9"/>
        <item x="37"/>
        <item x="24"/>
        <item x="29"/>
        <item x="7"/>
        <item x="30"/>
        <item x="23"/>
        <item x="20"/>
        <item x="11"/>
        <item x="34"/>
        <item x="27"/>
        <item t="default"/>
      </items>
    </pivotField>
    <pivotField showAll="0"/>
    <pivotField showAll="0"/>
    <pivotField showAll="0"/>
    <pivotField showAll="0"/>
    <pivotField showAll="0"/>
    <pivotField showAll="0"/>
    <pivotField showAll="0"/>
    <pivotField numFmtId="3" showAll="0"/>
    <pivotField numFmtId="3" showAll="0"/>
    <pivotField numFmtId="3" showAll="0"/>
    <pivotField numFmtId="3" showAll="0"/>
    <pivotField dataField="1" numFmtId="3" showAll="0"/>
    <pivotField dataField="1" numFmtId="3" showAll="0"/>
    <pivotField numFmtId="3" showAll="0"/>
    <pivotField numFmtId="3" showAll="0"/>
    <pivotField showAll="0"/>
    <pivotField numFmtId="3" showAll="0"/>
    <pivotField numFmtId="3" showAll="0"/>
    <pivotField showAll="0"/>
    <pivotField numFmtId="3" showAll="0"/>
    <pivotField numFmtId="3"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6"/>
  </rowFields>
  <rowItems count="11">
    <i>
      <x v="2"/>
    </i>
    <i>
      <x v="7"/>
    </i>
    <i>
      <x v="8"/>
    </i>
    <i>
      <x v="10"/>
    </i>
    <i>
      <x v="21"/>
    </i>
    <i>
      <x v="25"/>
    </i>
    <i>
      <x v="30"/>
    </i>
    <i>
      <x v="32"/>
    </i>
    <i>
      <x v="34"/>
    </i>
    <i>
      <x v="38"/>
    </i>
    <i t="grand">
      <x/>
    </i>
  </rowItems>
  <colFields count="1">
    <field x="-2"/>
  </colFields>
  <colItems count="3">
    <i>
      <x/>
    </i>
    <i i="1">
      <x v="1"/>
    </i>
    <i i="2">
      <x v="2"/>
    </i>
  </colItems>
  <pageFields count="2">
    <pageField fld="1" item="0" hier="-1"/>
    <pageField fld="4" hier="-1"/>
  </pageFields>
  <dataFields count="3">
    <dataField name=" FY 20/21 Amended as of 6/8/21" fld="18" baseField="0" baseItem="0"/>
    <dataField name=" FY 20/21 Amended as of 6/15/21" fld="19" baseField="0" baseItem="0"/>
    <dataField name=" Revised appropriation" fld="33" baseField="0" baseItem="0" numFmtId="3"/>
  </dataFields>
  <formats count="1">
    <format dxfId="69">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53745C8-7518-45EF-9C38-CF3D11458FF0}" name="PivotTable11"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BL436:BN437"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h="1" x="4"/>
        <item h="1" x="1"/>
        <item x="3"/>
      </items>
    </pivotField>
    <pivotField axis="axisPage" compact="0" outline="0" showAll="0" sortType="ascending" defaultSubtotal="0">
      <items count="17">
        <item x="5"/>
        <item x="1"/>
        <item x="16"/>
        <item x="15"/>
        <item x="14"/>
        <item x="0"/>
        <item x="6"/>
        <item x="8"/>
        <item x="3"/>
        <item x="13"/>
        <item x="10"/>
        <item x="11"/>
        <item x="4"/>
        <item x="7"/>
        <item x="2"/>
        <item x="12"/>
        <item x="9"/>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axis="axisPage" compact="0" outline="0" multipleItemSelectionAllowed="1" showAll="0" defaultSubtotal="0">
      <items count="52">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s>
    </pivotField>
    <pivotField compact="0" outline="0" showAll="0" defaultSubtotal="0"/>
    <pivotField compact="0" outline="0" showAll="0" defaultSubtotal="0"/>
    <pivotField compact="0" outline="0" showAll="0" defaultSubtotal="0"/>
    <pivotField compact="0" outline="0" showAll="0" defaultSubtotal="0"/>
    <pivotField compact="0" outline="0" multipleItemSelectionAllowed="1" showAll="0" measureFilter="1" sortType="descending" defaultSubtotal="0">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3">
    <i>
      <x/>
    </i>
    <i i="1">
      <x v="1"/>
    </i>
    <i i="2">
      <x v="2"/>
    </i>
  </colItems>
  <pageFields count="3">
    <pageField fld="4" hier="-1"/>
    <pageField fld="8" hier="-1"/>
    <pageField fld="5" hier="-1"/>
  </pageFields>
  <dataFields count="3">
    <dataField name=" FY 20/21 Budget" fld="17" baseField="0" baseItem="0"/>
    <dataField name=" FY 21/22 Recommended" fld="26" baseField="0" baseItem="0"/>
    <dataField name=" $ Change" fld="29" baseField="0" baseItem="0" numFmtId="3"/>
  </dataFields>
  <formats count="2">
    <format dxfId="38">
      <pivotArea outline="0" collapsedLevelsAreSubtotals="1" fieldPosition="0"/>
    </format>
    <format dxfId="37">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filters count="1">
    <filter fld="13" type="valueNotEqual" evalOrder="-1" id="2" iMeasureFld="2">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2539F6C-176B-4545-9B1B-482305D11F3A}" name="PivotTable1" cacheId="1" applyNumberFormats="0" applyBorderFormats="0" applyFontFormats="0" applyPatternFormats="0" applyAlignmentFormats="0" applyWidthHeightFormats="1" dataCaption="Values" updatedVersion="6" minRefreshableVersion="3" useAutoFormatting="1" itemPrintTitles="1" createdVersion="7" indent="0" outline="1" outlineData="1" multipleFieldFilters="0">
  <location ref="C27:I28" firstHeaderRow="0" firstDataRow="1" firstDataCol="0" rowPageCount="2" colPageCount="1"/>
  <pivotFields count="34">
    <pivotField showAll="0"/>
    <pivotField showAll="0"/>
    <pivotField showAll="0"/>
    <pivotField showAll="0"/>
    <pivotField axis="axisPage" multipleItemSelectionAllowed="1" showAll="0">
      <items count="6">
        <item h="1" x="0"/>
        <item h="1" x="2"/>
        <item h="1" x="4"/>
        <item h="1" x="1"/>
        <item x="3"/>
        <item t="default"/>
      </items>
    </pivotField>
    <pivotField showAll="0"/>
    <pivotField showAll="0"/>
    <pivotField showAll="0"/>
    <pivotField showAll="0"/>
    <pivotField showAll="0"/>
    <pivotField showAll="0"/>
    <pivotField showAll="0"/>
    <pivotField showAll="0"/>
    <pivotField axis="axisPage" multipleItemSelectionAllowed="1" showAll="0">
      <items count="296">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 t="default"/>
      </items>
    </pivotField>
    <pivotField dataField="1" numFmtId="3" showAll="0"/>
    <pivotField dataField="1" numFmtId="3" showAll="0"/>
    <pivotField dataField="1" numFmtId="3" showAll="0"/>
    <pivotField dataField="1" numFmtId="3" showAll="0"/>
    <pivotField numFmtId="3" showAll="0"/>
    <pivotField numFmtId="3" showAll="0"/>
    <pivotField numFmtId="3" showAll="0"/>
    <pivotField numFmtId="3" showAll="0"/>
    <pivotField showAll="0"/>
    <pivotField showAll="0"/>
    <pivotField numFmtId="3" showAll="0"/>
    <pivotField showAll="0"/>
    <pivotField dataField="1" numFmtId="3" showAll="0"/>
    <pivotField numFmtId="3"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7">
    <i>
      <x/>
    </i>
    <i i="1">
      <x v="1"/>
    </i>
    <i i="2">
      <x v="2"/>
    </i>
    <i i="3">
      <x v="3"/>
    </i>
    <i i="4">
      <x v="4"/>
    </i>
    <i i="5">
      <x v="5"/>
    </i>
    <i i="6">
      <x v="6"/>
    </i>
  </colItems>
  <pageFields count="2">
    <pageField fld="4" hier="-1"/>
    <pageField fld="13" hier="-1"/>
  </pageFields>
  <dataFields count="7">
    <dataField name=" FY 17/18 Actual" fld="14" baseField="0" baseItem="0"/>
    <dataField name=" FY 18/19 Actual" fld="15" baseField="0" baseItem="0"/>
    <dataField name=" FY 19/20 Actual" fld="16" baseField="0" baseItem="0"/>
    <dataField name=" FY 20/21 Budget" fld="17" baseField="0" baseItem="0"/>
    <dataField name=" FY 21/22 Recommended" fld="26" baseField="0" baseItem="0"/>
    <dataField name=" $ Change" fld="29" baseField="0" baseItem="0" numFmtId="3"/>
    <dataField name=" % Change" fld="30" baseField="0" baseItem="0" numFmtId="165"/>
  </dataFields>
  <formats count="3">
    <format dxfId="41">
      <pivotArea outline="0" collapsedLevelsAreSubtotals="1" fieldPosition="0"/>
    </format>
    <format dxfId="40">
      <pivotArea outline="0" collapsedLevelsAreSubtotals="1" fieldPosition="0">
        <references count="1">
          <reference field="4294967294" count="1" selected="0">
            <x v="6"/>
          </reference>
        </references>
      </pivotArea>
    </format>
    <format dxfId="39">
      <pivotArea dataOnly="0" labelOnly="1" outline="0" fieldPosition="0">
        <references count="1">
          <reference field="4294967294" count="7">
            <x v="0"/>
            <x v="1"/>
            <x v="2"/>
            <x v="3"/>
            <x v="4"/>
            <x v="5"/>
            <x v="6"/>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59783BD-7F23-4FCB-9B0D-EE1761732155}" name="PivotTable2" cacheId="1" applyNumberFormats="0" applyBorderFormats="0" applyFontFormats="0" applyPatternFormats="0" applyAlignmentFormats="0" applyWidthHeightFormats="1" dataCaption="Values" updatedVersion="6" minRefreshableVersion="3" useAutoFormatting="1" itemPrintTitles="1" createdVersion="7" indent="0" outline="1" outlineData="1" multipleFieldFilters="0">
  <location ref="C6:G9" firstHeaderRow="0" firstDataRow="1" firstDataCol="1" rowPageCount="1" colPageCount="1"/>
  <pivotFields count="34">
    <pivotField showAll="0"/>
    <pivotField showAll="0"/>
    <pivotField showAll="0"/>
    <pivotField showAll="0"/>
    <pivotField axis="axisRow" showAll="0">
      <items count="6">
        <item h="1" x="0"/>
        <item h="1" x="2"/>
        <item x="4"/>
        <item h="1" x="1"/>
        <item x="3"/>
        <item t="default"/>
      </items>
    </pivotField>
    <pivotField showAll="0"/>
    <pivotField showAll="0"/>
    <pivotField showAll="0"/>
    <pivotField showAll="0"/>
    <pivotField showAll="0"/>
    <pivotField showAll="0"/>
    <pivotField showAll="0"/>
    <pivotField showAll="0"/>
    <pivotField axis="axisPage" multipleItemSelectionAllowed="1" showAll="0">
      <items count="296">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 t="default"/>
      </items>
    </pivotField>
    <pivotField numFmtId="3" showAll="0"/>
    <pivotField numFmtId="3" showAll="0"/>
    <pivotField numFmtId="3" showAll="0"/>
    <pivotField dataField="1" numFmtId="3" showAll="0"/>
    <pivotField numFmtId="3" showAll="0"/>
    <pivotField numFmtId="3" showAll="0"/>
    <pivotField numFmtId="3" showAll="0"/>
    <pivotField numFmtId="3" showAll="0"/>
    <pivotField showAll="0"/>
    <pivotField showAll="0"/>
    <pivotField numFmtId="3" showAll="0"/>
    <pivotField showAll="0"/>
    <pivotField dataField="1" numFmtId="3" showAll="0"/>
    <pivotField numFmtId="3"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v="2"/>
    </i>
    <i>
      <x v="4"/>
    </i>
    <i t="grand">
      <x/>
    </i>
  </rowItems>
  <colFields count="1">
    <field x="-2"/>
  </colFields>
  <colItems count="4">
    <i>
      <x/>
    </i>
    <i i="1">
      <x v="1"/>
    </i>
    <i i="2">
      <x v="2"/>
    </i>
    <i i="3">
      <x v="3"/>
    </i>
  </colItems>
  <pageFields count="1">
    <pageField fld="13" hier="-1"/>
  </pageFields>
  <dataFields count="4">
    <dataField name=" FY 20/21 Budget" fld="17" baseField="0" baseItem="0"/>
    <dataField name=" FY 21/22 Recommended" fld="26" baseField="0" baseItem="0"/>
    <dataField name=" $ Change" fld="29" baseField="0" baseItem="0" numFmtId="3"/>
    <dataField name=" % Change" fld="30" baseField="0" baseItem="0" numFmtId="165"/>
  </dataFields>
  <formats count="3">
    <format dxfId="44">
      <pivotArea outline="0" collapsedLevelsAreSubtotals="1" fieldPosition="0"/>
    </format>
    <format dxfId="43">
      <pivotArea outline="0" collapsedLevelsAreSubtotals="1" fieldPosition="0">
        <references count="1">
          <reference field="4294967294" count="1" selected="0">
            <x v="3"/>
          </reference>
        </references>
      </pivotArea>
    </format>
    <format dxfId="42">
      <pivotArea collapsedLevelsAreSubtotals="1" fieldPosition="0">
        <references count="2">
          <reference field="4294967294" count="1" selected="0">
            <x v="1"/>
          </reference>
          <reference field="4" count="1">
            <x v="2"/>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68EF655-30CE-42AD-9470-E7A08B1F3A9D}" name="PivotTable12"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BU464:BW465"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x="4"/>
        <item h="1" x="1"/>
        <item h="1" x="3"/>
      </items>
    </pivotField>
    <pivotField axis="axisPage" compact="0" outline="0" showAll="0" sortType="ascending" defaultSubtotal="0">
      <items count="17">
        <item x="5"/>
        <item x="1"/>
        <item x="16"/>
        <item x="15"/>
        <item x="14"/>
        <item x="0"/>
        <item x="6"/>
        <item x="8"/>
        <item x="3"/>
        <item x="13"/>
        <item x="10"/>
        <item x="11"/>
        <item x="4"/>
        <item x="7"/>
        <item x="2"/>
        <item x="12"/>
        <item x="9"/>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compact="0" outline="0" multipleItemSelectionAllowed="1"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sortType="descending"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h="1"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h="1" x="170"/>
        <item x="96"/>
        <item x="294"/>
        <item x="180"/>
        <item h="1" x="89"/>
        <item h="1" x="90"/>
        <item x="11"/>
        <item x="20"/>
        <item x="54"/>
        <item x="189"/>
        <item x="276"/>
        <item x="121"/>
        <item x="201"/>
        <item x="198"/>
        <item x="199"/>
        <item x="186"/>
        <item x="183"/>
        <item x="200"/>
        <item x="188"/>
        <item x="184"/>
        <item x="95"/>
        <item h="1" x="206"/>
        <item h="1" x="210"/>
      </items>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3">
    <i>
      <x/>
    </i>
    <i i="1">
      <x v="1"/>
    </i>
    <i i="2">
      <x v="2"/>
    </i>
  </colItems>
  <pageFields count="3">
    <pageField fld="4" hier="-1"/>
    <pageField fld="5" hier="-1"/>
    <pageField fld="13" hier="-1"/>
  </pageFields>
  <dataFields count="3">
    <dataField name=" FY 20/21 Budget" fld="17" baseField="0" baseItem="0"/>
    <dataField name=" FY 21/22 Recommended" fld="26" baseField="0" baseItem="0"/>
    <dataField name=" $ Change" fld="29" baseField="0" baseItem="0" numFmtId="3"/>
  </dataFields>
  <formats count="2">
    <format dxfId="46">
      <pivotArea outline="0" collapsedLevelsAreSubtotals="1" fieldPosition="0"/>
    </format>
    <format dxfId="45">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42F2BBD-FD6F-4F8D-A3FF-11BC78BEF1E3}" name="PivotTable6"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Z234:AG237" firstHeaderRow="0" firstDataRow="1" firstDataCol="1"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h="1" x="4"/>
        <item h="1" x="1"/>
        <item x="3"/>
      </items>
    </pivotField>
    <pivotField axis="axisRow" compact="0" outline="0" showAll="0" defaultSubtotal="0">
      <items count="17">
        <item h="1" x="5"/>
        <item h="1" x="1"/>
        <item h="1" x="16"/>
        <item h="1" x="15"/>
        <item h="1" x="14"/>
        <item h="1" x="0"/>
        <item h="1" x="6"/>
        <item h="1" x="8"/>
        <item x="3"/>
        <item h="1" x="13"/>
        <item h="1" x="10"/>
        <item h="1" x="11"/>
        <item h="1" x="4"/>
        <item h="1" x="7"/>
        <item x="2"/>
        <item h="1" x="12"/>
        <item h="1" x="9"/>
      </items>
    </pivotField>
    <pivotField compact="0" outline="0" showAll="0" defaultSubtotal="0"/>
    <pivotField compact="0" outline="0" showAll="0" defaultSubtotal="0"/>
    <pivotField axis="axisPage" compact="0" outline="0" multipleItemSelectionAllowed="1" showAll="0" defaultSubtotal="0">
      <items count="52">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s>
    </pivotField>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s>
    </pivotField>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5"/>
  </rowFields>
  <rowItems count="3">
    <i>
      <x v="8"/>
    </i>
    <i>
      <x v="14"/>
    </i>
    <i t="grand">
      <x/>
    </i>
  </rowItems>
  <colFields count="1">
    <field x="-2"/>
  </colFields>
  <colItems count="7">
    <i>
      <x/>
    </i>
    <i i="1">
      <x v="1"/>
    </i>
    <i i="2">
      <x v="2"/>
    </i>
    <i i="3">
      <x v="3"/>
    </i>
    <i i="4">
      <x v="4"/>
    </i>
    <i i="5">
      <x v="5"/>
    </i>
    <i i="6">
      <x v="6"/>
    </i>
  </colItems>
  <pageFields count="3">
    <pageField fld="4" hier="-1"/>
    <pageField fld="13" hier="-1"/>
    <pageField fld="8" hier="-1"/>
  </pageFields>
  <dataFields count="7">
    <dataField name=" FY 17/18 Actual" fld="14" baseField="0" baseItem="0"/>
    <dataField name=" FY 18/19 Actual" fld="15" baseField="0" baseItem="0"/>
    <dataField name=" FY 19/20 Actual" fld="16" baseField="0" baseItem="0"/>
    <dataField name=" FY 20/21 Budget" fld="17" baseField="0" baseItem="0"/>
    <dataField name=" FY 21/22 Recommended" fld="26" baseField="0" baseItem="0"/>
    <dataField name=" $ Change" fld="29" baseField="0" baseItem="0" numFmtId="3"/>
    <dataField name=" % Change" fld="30" baseField="0" baseItem="0" numFmtId="165"/>
  </dataFields>
  <formats count="3">
    <format dxfId="49">
      <pivotArea outline="0" collapsedLevelsAreSubtotals="1" fieldPosition="0"/>
    </format>
    <format dxfId="48">
      <pivotArea outline="0" collapsedLevelsAreSubtotals="1" fieldPosition="0">
        <references count="1">
          <reference field="4294967294" count="1" selected="0">
            <x v="6"/>
          </reference>
        </references>
      </pivotArea>
    </format>
    <format dxfId="47">
      <pivotArea dataOnly="0" labelOnly="1" outline="0" fieldPosition="0">
        <references count="1">
          <reference field="4294967294" count="7">
            <x v="0"/>
            <x v="1"/>
            <x v="2"/>
            <x v="3"/>
            <x v="4"/>
            <x v="5"/>
            <x v="6"/>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19A4AAB4-6E3E-4140-B2C9-5190D9816680}" name="PivotTable10"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BP444:BR445"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x="4"/>
        <item h="1" x="1"/>
        <item h="1" x="3"/>
      </items>
    </pivotField>
    <pivotField axis="axisPage" compact="0" outline="0" showAll="0" sortType="ascending" defaultSubtotal="0">
      <items count="17">
        <item x="5"/>
        <item x="1"/>
        <item x="16"/>
        <item x="15"/>
        <item x="14"/>
        <item x="0"/>
        <item x="6"/>
        <item x="8"/>
        <item x="3"/>
        <item x="13"/>
        <item x="10"/>
        <item x="11"/>
        <item x="4"/>
        <item x="7"/>
        <item x="2"/>
        <item x="12"/>
        <item x="9"/>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compact="0" outline="0" multipleItemSelectionAllowed="1"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sortType="descending"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h="1" x="170"/>
        <item x="96"/>
        <item x="294"/>
        <item x="180"/>
        <item x="89"/>
        <item x="90"/>
        <item x="11"/>
        <item x="20"/>
        <item x="54"/>
        <item x="189"/>
        <item x="276"/>
        <item x="121"/>
        <item x="201"/>
        <item x="198"/>
        <item x="199"/>
        <item x="186"/>
        <item x="183"/>
        <item x="200"/>
        <item x="188"/>
        <item x="184"/>
        <item x="95"/>
        <item h="1" x="206"/>
        <item h="1" x="210"/>
      </items>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3">
    <i>
      <x/>
    </i>
    <i i="1">
      <x v="1"/>
    </i>
    <i i="2">
      <x v="2"/>
    </i>
  </colItems>
  <pageFields count="3">
    <pageField fld="4" hier="-1"/>
    <pageField fld="5" hier="-1"/>
    <pageField fld="13" hier="-1"/>
  </pageFields>
  <dataFields count="3">
    <dataField name=" FY 20/21 Budget" fld="17" baseField="0" baseItem="0"/>
    <dataField name=" FY 21/22 Recommended" fld="26" baseField="0" baseItem="0"/>
    <dataField name=" $ Change" fld="29" baseField="0" baseItem="0" numFmtId="3"/>
  </dataFields>
  <formats count="2">
    <format dxfId="51">
      <pivotArea outline="0" collapsedLevelsAreSubtotals="1" fieldPosition="0"/>
    </format>
    <format dxfId="50">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E4EE57E4-20D4-41CC-A362-B01AB3176DB3}" name="PivotTable9"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BG417:BI418"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h="1" x="4"/>
        <item h="1" x="1"/>
        <item x="3"/>
      </items>
    </pivotField>
    <pivotField axis="axisPage" compact="0" outline="0" showAll="0" sortType="ascending" defaultSubtotal="0">
      <items count="17">
        <item x="5"/>
        <item x="1"/>
        <item x="16"/>
        <item x="15"/>
        <item x="14"/>
        <item x="0"/>
        <item x="6"/>
        <item x="8"/>
        <item x="3"/>
        <item x="13"/>
        <item x="10"/>
        <item x="11"/>
        <item x="4"/>
        <item x="7"/>
        <item x="2"/>
        <item x="12"/>
        <item x="9"/>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axis="axisPage" compact="0" outline="0" multipleItemSelectionAllowed="1" showAll="0" defaultSubtotal="0">
      <items count="52">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s>
    </pivotField>
    <pivotField compact="0" outline="0" showAll="0" defaultSubtotal="0"/>
    <pivotField compact="0" outline="0" showAll="0" defaultSubtotal="0"/>
    <pivotField compact="0" outline="0" showAll="0" defaultSubtotal="0"/>
    <pivotField compact="0" outline="0" showAll="0" defaultSubtotal="0"/>
    <pivotField compact="0" outline="0" multipleItemSelectionAllowed="1" showAll="0" measureFilter="1" sortType="descending" defaultSubtotal="0">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3">
    <i>
      <x/>
    </i>
    <i i="1">
      <x v="1"/>
    </i>
    <i i="2">
      <x v="2"/>
    </i>
  </colItems>
  <pageFields count="3">
    <pageField fld="4" hier="-1"/>
    <pageField fld="8" hier="-1"/>
    <pageField fld="5" hier="-1"/>
  </pageFields>
  <dataFields count="3">
    <dataField name=" FY 20/21 Budget" fld="17" baseField="0" baseItem="0"/>
    <dataField name=" FY 21/22 Recommended" fld="26" baseField="0" baseItem="0"/>
    <dataField name=" $ Change" fld="29" baseField="0" baseItem="0" numFmtId="3"/>
  </dataFields>
  <formats count="2">
    <format dxfId="53">
      <pivotArea outline="0" collapsedLevelsAreSubtotals="1" fieldPosition="0"/>
    </format>
    <format dxfId="52">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filters count="1">
    <filter fld="13" type="valueNotEqual" evalOrder="-1" id="2" iMeasureFld="2">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2D127BF2-FAEC-4286-BA3E-062C49B11FD9}" name="PivotTable7"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BB399:BD400"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h="1" x="4"/>
        <item h="1" x="1"/>
        <item x="3"/>
      </items>
    </pivotField>
    <pivotField axis="axisPage" compact="0" outline="0" showAll="0" sortType="ascending" defaultSubtotal="0">
      <items count="17">
        <item x="5"/>
        <item x="1"/>
        <item x="16"/>
        <item x="15"/>
        <item x="14"/>
        <item x="0"/>
        <item x="6"/>
        <item x="8"/>
        <item x="3"/>
        <item x="13"/>
        <item x="10"/>
        <item x="11"/>
        <item x="4"/>
        <item x="7"/>
        <item x="2"/>
        <item x="12"/>
        <item x="9"/>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axis="axisPage" compact="0" outline="0" multipleItemSelectionAllowed="1" showAll="0" defaultSubtotal="0">
      <items count="52">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s>
    </pivotField>
    <pivotField compact="0" outline="0" showAll="0" defaultSubtotal="0"/>
    <pivotField compact="0" outline="0" showAll="0" defaultSubtotal="0"/>
    <pivotField compact="0" outline="0" showAll="0" defaultSubtotal="0"/>
    <pivotField compact="0" outline="0" showAll="0" defaultSubtotal="0"/>
    <pivotField compact="0" outline="0" multipleItemSelectionAllowed="1" showAll="0" measureFilter="1" sortType="descending" defaultSubtotal="0">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3">
    <i>
      <x/>
    </i>
    <i i="1">
      <x v="1"/>
    </i>
    <i i="2">
      <x v="2"/>
    </i>
  </colItems>
  <pageFields count="3">
    <pageField fld="4" hier="-1"/>
    <pageField fld="8" hier="-1"/>
    <pageField fld="5" hier="-1"/>
  </pageFields>
  <dataFields count="3">
    <dataField name=" FY 20/21 Budget" fld="17" baseField="0" baseItem="0"/>
    <dataField name=" FY 21/22 Recommended" fld="26" baseField="0" baseItem="0"/>
    <dataField name=" $ Change" fld="29" baseField="0" baseItem="0" numFmtId="3"/>
  </dataFields>
  <formats count="2">
    <format dxfId="55">
      <pivotArea outline="0" collapsedLevelsAreSubtotals="1" fieldPosition="0"/>
    </format>
    <format dxfId="54">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filters count="1">
    <filter fld="13" type="valueNotEqual" evalOrder="-1" id="2" iMeasureFld="2">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76660E3-B00B-4F91-B03B-23D14B5AAEFC}" name="PivotTable5"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AR371:AV389" firstHeaderRow="0" firstDataRow="1" firstDataCol="1" rowPageCount="2"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x="4"/>
        <item h="1" x="1"/>
        <item h="1" x="3"/>
      </items>
    </pivotField>
    <pivotField compact="0" outline="0" showAll="0" sortType="ascending" defaultSubtotal="0">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axis="axisPage" compact="0" outline="0" multipleItemSelectionAllowed="1" showAll="0" defaultSubtotal="0">
      <items count="52">
        <item h="1" x="6"/>
        <item h="1" x="2"/>
        <item h="1" x="10"/>
        <item x="30"/>
        <item h="1" x="37"/>
        <item h="1" x="0"/>
        <item h="1" x="19"/>
        <item h="1" x="46"/>
        <item h="1" x="31"/>
        <item h="1" x="14"/>
        <item h="1" x="5"/>
        <item h="1" x="16"/>
        <item h="1" x="39"/>
        <item h="1" x="50"/>
        <item h="1" x="20"/>
        <item h="1" x="4"/>
        <item h="1" x="17"/>
        <item h="1" x="24"/>
        <item h="1" x="15"/>
        <item h="1" x="42"/>
        <item h="1" x="44"/>
        <item h="1" x="13"/>
        <item h="1" x="3"/>
        <item h="1" x="12"/>
        <item h="1" x="18"/>
        <item h="1" x="21"/>
        <item h="1" x="33"/>
        <item h="1" x="25"/>
        <item h="1" x="32"/>
        <item h="1" x="1"/>
        <item h="1" x="8"/>
        <item h="1" x="35"/>
        <item h="1" x="49"/>
        <item h="1" x="9"/>
        <item h="1" x="36"/>
        <item x="41"/>
        <item h="1" x="23"/>
        <item x="28"/>
        <item x="7"/>
        <item x="29"/>
        <item h="1" x="43"/>
        <item h="1" x="22"/>
        <item h="1" x="47"/>
        <item h="1" x="48"/>
        <item h="1" x="38"/>
        <item h="1" x="11"/>
        <item h="1" x="26"/>
        <item h="1" x="45"/>
        <item h="1" x="34"/>
        <item h="1" x="40"/>
        <item x="27"/>
        <item h="1" m="1" x="51"/>
      </items>
    </pivotField>
    <pivotField compact="0" outline="0" showAll="0" defaultSubtotal="0"/>
    <pivotField compact="0" outline="0" showAll="0" defaultSubtotal="0"/>
    <pivotField compact="0" outline="0" showAll="0" defaultSubtotal="0"/>
    <pivotField compact="0" outline="0" showAll="0" defaultSubtotal="0"/>
    <pivotField axis="axisRow" compact="0" outline="0" multipleItemSelectionAllowed="1"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s>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3"/>
  </rowFields>
  <rowItems count="18">
    <i>
      <x v="41"/>
    </i>
    <i>
      <x v="42"/>
    </i>
    <i>
      <x v="59"/>
    </i>
    <i>
      <x v="78"/>
    </i>
    <i>
      <x v="94"/>
    </i>
    <i>
      <x v="120"/>
    </i>
    <i>
      <x v="151"/>
    </i>
    <i>
      <x v="168"/>
    </i>
    <i>
      <x v="190"/>
    </i>
    <i>
      <x v="192"/>
    </i>
    <i>
      <x v="219"/>
    </i>
    <i>
      <x v="240"/>
    </i>
    <i>
      <x v="241"/>
    </i>
    <i>
      <x v="273"/>
    </i>
    <i>
      <x v="276"/>
    </i>
    <i>
      <x v="277"/>
    </i>
    <i>
      <x v="292"/>
    </i>
    <i t="grand">
      <x/>
    </i>
  </rowItems>
  <colFields count="1">
    <field x="-2"/>
  </colFields>
  <colItems count="4">
    <i>
      <x/>
    </i>
    <i i="1">
      <x v="1"/>
    </i>
    <i i="2">
      <x v="2"/>
    </i>
    <i i="3">
      <x v="3"/>
    </i>
  </colItems>
  <pageFields count="2">
    <pageField fld="4" hier="-1"/>
    <pageField fld="8" hier="-1"/>
  </pageFields>
  <dataFields count="4">
    <dataField name=" FY 20/21 Budget" fld="17" baseField="0" baseItem="0"/>
    <dataField name=" FY 21/22 Recommended" fld="26" baseField="0" baseItem="0"/>
    <dataField name=" $ Change" fld="29" baseField="0" baseItem="0" numFmtId="3"/>
    <dataField name=" % Change" fld="30" baseField="0" baseItem="0" numFmtId="165"/>
  </dataFields>
  <formats count="3">
    <format dxfId="58">
      <pivotArea outline="0" collapsedLevelsAreSubtotals="1" fieldPosition="0"/>
    </format>
    <format dxfId="57">
      <pivotArea outline="0" collapsedLevelsAreSubtotals="1" fieldPosition="0">
        <references count="1">
          <reference field="4294967294" count="1" selected="0">
            <x v="3"/>
          </reference>
        </references>
      </pivotArea>
    </format>
    <format dxfId="56">
      <pivotArea dataOnly="0" labelOnly="1" outline="0" fieldPosition="0">
        <references count="1">
          <reference field="4294967294" count="4">
            <x v="0"/>
            <x v="1"/>
            <x v="2"/>
            <x v="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3FA7D7D-B9A4-4AC4-ABFA-34C9D8CEDA67}" name="PivotTable3" cacheId="1" applyNumberFormats="0" applyBorderFormats="0" applyFontFormats="0" applyPatternFormats="0" applyAlignmentFormats="0" applyWidthHeightFormats="1" dataCaption="Values" updatedVersion="6" minRefreshableVersion="3" useAutoFormatting="1" itemPrintTitles="1" createdVersion="7" indent="0" outline="1" outlineData="1" multipleFieldFilters="0">
  <location ref="C16:G19" firstHeaderRow="0" firstDataRow="1" firstDataCol="1" rowPageCount="1" colPageCount="1"/>
  <pivotFields count="34">
    <pivotField showAll="0"/>
    <pivotField showAll="0"/>
    <pivotField showAll="0"/>
    <pivotField showAll="0"/>
    <pivotField axis="axisRow" showAll="0">
      <items count="6">
        <item h="1" x="0"/>
        <item h="1" x="2"/>
        <item x="4"/>
        <item h="1" x="1"/>
        <item x="3"/>
        <item t="default"/>
      </items>
    </pivotField>
    <pivotField showAll="0"/>
    <pivotField showAll="0"/>
    <pivotField showAll="0"/>
    <pivotField showAll="0"/>
    <pivotField showAll="0"/>
    <pivotField showAll="0"/>
    <pivotField showAll="0"/>
    <pivotField showAll="0"/>
    <pivotField axis="axisPage" multipleItemSelectionAllowed="1" showAll="0">
      <items count="296">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h="1" x="82"/>
        <item h="1" x="193"/>
        <item h="1" x="84"/>
        <item h="1" x="171"/>
        <item h="1" x="83"/>
        <item h="1" x="192"/>
        <item h="1" x="214"/>
        <item h="1" x="81"/>
        <item h="1" x="215"/>
        <item h="1" x="164"/>
        <item h="1" x="286"/>
        <item h="1" x="167"/>
        <item h="1" x="273"/>
        <item h="1" x="281"/>
        <item h="1" x="163"/>
        <item h="1" x="166"/>
        <item h="1" x="220"/>
        <item h="1" x="284"/>
        <item h="1" x="285"/>
        <item h="1" x="290"/>
        <item h="1" x="282"/>
        <item h="1" x="165"/>
        <item h="1" x="211"/>
        <item h="1" x="283"/>
        <item x="38"/>
        <item x="224"/>
        <item x="275"/>
        <item x="116"/>
        <item x="170"/>
        <item x="96"/>
        <item x="294"/>
        <item x="180"/>
        <item x="89"/>
        <item x="90"/>
        <item x="11"/>
        <item x="20"/>
        <item x="54"/>
        <item x="189"/>
        <item x="276"/>
        <item x="121"/>
        <item x="201"/>
        <item x="198"/>
        <item x="199"/>
        <item x="186"/>
        <item x="183"/>
        <item x="200"/>
        <item x="188"/>
        <item x="184"/>
        <item x="95"/>
        <item h="1" x="206"/>
        <item h="1" x="210"/>
        <item t="default"/>
      </items>
    </pivotField>
    <pivotField numFmtId="3" showAll="0"/>
    <pivotField numFmtId="3" showAll="0"/>
    <pivotField numFmtId="3" showAll="0"/>
    <pivotField dataField="1" numFmtId="3" showAll="0"/>
    <pivotField numFmtId="3" showAll="0"/>
    <pivotField numFmtId="3" showAll="0"/>
    <pivotField numFmtId="3" showAll="0"/>
    <pivotField numFmtId="3" showAll="0"/>
    <pivotField showAll="0"/>
    <pivotField showAll="0"/>
    <pivotField numFmtId="3" showAll="0"/>
    <pivotField showAll="0"/>
    <pivotField dataField="1" numFmtId="3" showAll="0"/>
    <pivotField numFmtId="3"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v="2"/>
    </i>
    <i>
      <x v="4"/>
    </i>
    <i t="grand">
      <x/>
    </i>
  </rowItems>
  <colFields count="1">
    <field x="-2"/>
  </colFields>
  <colItems count="4">
    <i>
      <x/>
    </i>
    <i i="1">
      <x v="1"/>
    </i>
    <i i="2">
      <x v="2"/>
    </i>
    <i i="3">
      <x v="3"/>
    </i>
  </colItems>
  <pageFields count="1">
    <pageField fld="13" hier="-1"/>
  </pageFields>
  <dataFields count="4">
    <dataField name=" FY 20/21 Budget" fld="17" baseField="0" baseItem="0"/>
    <dataField name=" FY 21/22 Recommended" fld="26" baseField="0" baseItem="0"/>
    <dataField name=" $ Change" fld="29" baseField="0" baseItem="0" numFmtId="3"/>
    <dataField name=" % Change" fld="30" baseField="0" baseItem="0" numFmtId="165"/>
  </dataFields>
  <formats count="2">
    <format dxfId="60">
      <pivotArea outline="0" collapsedLevelsAreSubtotals="1" fieldPosition="0"/>
    </format>
    <format dxfId="59">
      <pivotArea outline="0" collapsedLevelsAreSubtotals="1" fieldPosition="0">
        <references count="1">
          <reference field="4294967294" count="1" selected="0">
            <x v="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DA2242EC-036F-40BC-824A-A2703C4955D9}" name="PivotTable8"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AK285:AN286"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h="1" x="4"/>
        <item h="1" x="1"/>
        <item x="3"/>
      </items>
    </pivotField>
    <pivotField compact="0" outline="0" showAll="0" sortType="ascending" defaultSubtotal="0">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axis="axisPage" compact="0" outline="0" multipleItemSelectionAllowed="1" showAll="0" defaultSubtotal="0">
      <items count="52">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s>
    </pivotField>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s>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4">
    <i>
      <x/>
    </i>
    <i i="1">
      <x v="1"/>
    </i>
    <i i="2">
      <x v="2"/>
    </i>
    <i i="3">
      <x v="3"/>
    </i>
  </colItems>
  <pageFields count="3">
    <pageField fld="4" hier="-1"/>
    <pageField fld="13" hier="-1"/>
    <pageField fld="8" hier="-1"/>
  </pageFields>
  <dataFields count="4">
    <dataField name=" FY 20/21 Budget" fld="17" baseField="0" baseItem="0"/>
    <dataField name=" FY 21/22 Recommended" fld="26" baseField="0" baseItem="0"/>
    <dataField name=" $ Change" fld="29" baseField="0" baseItem="0" numFmtId="3"/>
    <dataField name=" % Change" fld="30" baseField="0" baseItem="0" numFmtId="165"/>
  </dataFields>
  <formats count="3">
    <format dxfId="63">
      <pivotArea outline="0" collapsedLevelsAreSubtotals="1" fieldPosition="0"/>
    </format>
    <format dxfId="62">
      <pivotArea outline="0" collapsedLevelsAreSubtotals="1" fieldPosition="0">
        <references count="1">
          <reference field="4294967294" count="1" selected="0">
            <x v="3"/>
          </reference>
        </references>
      </pivotArea>
    </format>
    <format dxfId="61">
      <pivotArea dataOnly="0" labelOnly="1" outline="0" fieldPosition="0">
        <references count="1">
          <reference field="4294967294" count="4">
            <x v="0"/>
            <x v="1"/>
            <x v="2"/>
            <x v="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B017583-0D4A-4B1A-ADF6-285BB136E947}" name="PivotTable13"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BZ486:CB487" firstHeaderRow="0" firstDataRow="1" firstDataCol="0"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x="4"/>
        <item h="1" x="1"/>
        <item h="1" x="3"/>
      </items>
    </pivotField>
    <pivotField axis="axisPage" compact="0" outline="0" showAll="0" sortType="ascending" defaultSubtotal="0">
      <items count="17">
        <item x="5"/>
        <item x="1"/>
        <item x="16"/>
        <item x="15"/>
        <item x="14"/>
        <item x="0"/>
        <item x="6"/>
        <item x="8"/>
        <item x="3"/>
        <item x="13"/>
        <item x="10"/>
        <item x="11"/>
        <item x="4"/>
        <item x="7"/>
        <item x="2"/>
        <item x="12"/>
        <item x="9"/>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compact="0" outline="0" multipleItemSelectionAllowed="1"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sortType="descending"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s>
      <autoSortScope>
        <pivotArea dataOnly="0" outline="0" fieldPosition="0">
          <references count="1">
            <reference field="4294967294" count="1" selected="0">
              <x v="2"/>
            </reference>
          </references>
        </pivotArea>
      </autoSortScope>
    </pivotField>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3">
    <i>
      <x/>
    </i>
    <i i="1">
      <x v="1"/>
    </i>
    <i i="2">
      <x v="2"/>
    </i>
  </colItems>
  <pageFields count="3">
    <pageField fld="4" hier="-1"/>
    <pageField fld="5" hier="-1"/>
    <pageField fld="13" hier="-1"/>
  </pageFields>
  <dataFields count="3">
    <dataField name=" FY 20/21 Budget" fld="17" baseField="0" baseItem="0"/>
    <dataField name=" FY 21/22 Recommended" fld="26" baseField="0" baseItem="0"/>
    <dataField name=" $ Change" fld="29" baseField="0" baseItem="0" numFmtId="3"/>
  </dataFields>
  <formats count="2">
    <format dxfId="65">
      <pivotArea outline="0" collapsedLevelsAreSubtotals="1" fieldPosition="0"/>
    </format>
    <format dxfId="64">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6ED8F287-8920-4A9E-8736-049CB4093D45}" name="PivotTable4" cacheId="1"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N207:U212" firstHeaderRow="0" firstDataRow="1" firstDataCol="1" rowPageCount="3" colPageCount="1"/>
  <pivotFields count="34">
    <pivotField compact="0" outline="0" subtotalTop="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0"/>
        <item h="1" x="2"/>
        <item h="1" x="4"/>
        <item h="1" x="1"/>
        <item x="3"/>
      </items>
    </pivotField>
    <pivotField axis="axisRow" compact="0" outline="0" showAll="0" defaultSubtotal="0">
      <items count="17">
        <item x="5"/>
        <item x="1"/>
        <item x="16"/>
        <item x="15"/>
        <item x="14"/>
        <item x="0"/>
        <item x="6"/>
        <item x="8"/>
        <item x="3"/>
        <item x="13"/>
        <item x="10"/>
        <item x="11"/>
        <item x="4"/>
        <item x="7"/>
        <item x="2"/>
        <item x="12"/>
        <item x="9"/>
      </items>
    </pivotField>
    <pivotField compact="0" outline="0" showAll="0" defaultSubtotal="0"/>
    <pivotField compact="0" outline="0" showAll="0" defaultSubtotal="0"/>
    <pivotField axis="axisPage" compact="0" outline="0" multipleItemSelectionAllowed="1" showAll="0" defaultSubtotal="0">
      <items count="52">
        <item h="1" x="6"/>
        <item h="1" x="2"/>
        <item h="1" x="10"/>
        <item h="1" x="30"/>
        <item h="1" x="37"/>
        <item h="1" x="0"/>
        <item h="1" x="19"/>
        <item h="1" x="46"/>
        <item h="1" x="31"/>
        <item h="1" x="14"/>
        <item h="1" x="5"/>
        <item h="1" x="16"/>
        <item h="1" x="39"/>
        <item h="1" x="50"/>
        <item h="1" x="20"/>
        <item h="1" x="4"/>
        <item h="1" x="17"/>
        <item h="1" x="24"/>
        <item x="15"/>
        <item h="1" x="42"/>
        <item h="1" x="44"/>
        <item x="13"/>
        <item h="1" x="3"/>
        <item h="1" x="12"/>
        <item h="1" x="18"/>
        <item h="1" x="21"/>
        <item h="1" x="33"/>
        <item h="1" x="25"/>
        <item h="1" x="32"/>
        <item h="1" x="1"/>
        <item h="1" x="8"/>
        <item h="1" x="35"/>
        <item h="1" x="49"/>
        <item h="1" x="9"/>
        <item h="1" x="36"/>
        <item h="1" x="41"/>
        <item h="1" x="23"/>
        <item h="1" x="28"/>
        <item h="1" x="7"/>
        <item h="1" x="29"/>
        <item h="1" x="43"/>
        <item h="1" x="22"/>
        <item h="1" x="47"/>
        <item h="1" x="48"/>
        <item h="1" x="38"/>
        <item h="1" x="11"/>
        <item h="1" x="26"/>
        <item h="1" x="45"/>
        <item h="1" x="34"/>
        <item h="1" x="40"/>
        <item h="1" x="27"/>
        <item h="1" m="1" x="51"/>
      </items>
    </pivotField>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77"/>
        <item x="64"/>
        <item x="37"/>
        <item x="159"/>
        <item x="208"/>
        <item x="160"/>
        <item x="209"/>
        <item x="161"/>
        <item x="207"/>
        <item x="162"/>
        <item x="234"/>
        <item x="155"/>
        <item x="218"/>
        <item x="204"/>
        <item x="156"/>
        <item x="205"/>
        <item x="157"/>
        <item x="203"/>
        <item x="158"/>
        <item x="233"/>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206"/>
        <item x="210"/>
      </items>
    </pivotField>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numFmtId="3" outline="0" subtotalTop="0" showAll="0" defaultSubtotal="0"/>
    <pivotField compact="0" outline="0" subtotalTop="0" showAll="0" defaultSubtotal="0"/>
    <pivotField compact="0" outline="0" subtotalTop="0" showAll="0" defaultSubtotal="0"/>
    <pivotField compact="0" numFmtId="3" outline="0" subtotalTop="0" showAll="0" defaultSubtotal="0"/>
    <pivotField compact="0" outline="0" showAll="0" defaultSubtotal="0"/>
    <pivotField dataField="1" compact="0" numFmtId="3" outline="0" showAll="0" defaultSubtotal="0"/>
    <pivotField compact="0" numFmtId="3" outline="0" subtotalTop="0" showAll="0" defaultSubtotal="0"/>
    <pivotField compact="0" outline="0" showAll="0" defaultSubtotal="0"/>
    <pivotField dataField="1"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5"/>
  </rowFields>
  <rowItems count="5">
    <i>
      <x v="5"/>
    </i>
    <i>
      <x v="8"/>
    </i>
    <i>
      <x v="12"/>
    </i>
    <i>
      <x v="14"/>
    </i>
    <i t="grand">
      <x/>
    </i>
  </rowItems>
  <colFields count="1">
    <field x="-2"/>
  </colFields>
  <colItems count="7">
    <i>
      <x/>
    </i>
    <i i="1">
      <x v="1"/>
    </i>
    <i i="2">
      <x v="2"/>
    </i>
    <i i="3">
      <x v="3"/>
    </i>
    <i i="4">
      <x v="4"/>
    </i>
    <i i="5">
      <x v="5"/>
    </i>
    <i i="6">
      <x v="6"/>
    </i>
  </colItems>
  <pageFields count="3">
    <pageField fld="4" hier="-1"/>
    <pageField fld="13" hier="-1"/>
    <pageField fld="8" hier="-1"/>
  </pageFields>
  <dataFields count="7">
    <dataField name=" FY 17/18 Actual" fld="14" baseField="0" baseItem="0"/>
    <dataField name=" FY 18/19 Actual" fld="15" baseField="0" baseItem="0"/>
    <dataField name=" FY 19/20 Actual" fld="16" baseField="0" baseItem="0"/>
    <dataField name=" FY 20/21 Budget" fld="17" baseField="0" baseItem="0"/>
    <dataField name=" FY 21/22 Recommended" fld="26" baseField="0" baseItem="0"/>
    <dataField name=" $ Change" fld="29" baseField="0" baseItem="0" numFmtId="3"/>
    <dataField name=" % Change" fld="30" baseField="0" baseItem="0" numFmtId="165"/>
  </dataFields>
  <formats count="3">
    <format dxfId="68">
      <pivotArea outline="0" collapsedLevelsAreSubtotals="1" fieldPosition="0"/>
    </format>
    <format dxfId="67">
      <pivotArea outline="0" collapsedLevelsAreSubtotals="1" fieldPosition="0">
        <references count="1">
          <reference field="4294967294" count="1" selected="0">
            <x v="6"/>
          </reference>
        </references>
      </pivotArea>
    </format>
    <format dxfId="66">
      <pivotArea dataOnly="0" labelOnly="1" outline="0" fieldPosition="0">
        <references count="1">
          <reference field="4294967294" count="7">
            <x v="0"/>
            <x v="1"/>
            <x v="2"/>
            <x v="3"/>
            <x v="4"/>
            <x v="5"/>
            <x v="6"/>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0AC68E0-BF37-4756-B5EC-61C49891513B}" name="PivotTable14" cacheId="1" applyNumberFormats="0" applyBorderFormats="0" applyFontFormats="0" applyPatternFormats="0" applyAlignmentFormats="0" applyWidthHeightFormats="1" dataCaption="Values" updatedVersion="6" minRefreshableVersion="3" useAutoFormatting="1" itemPrintTitles="1" createdVersion="7" indent="0" compact="0" outline="1" outlineData="1" compactData="0" multipleFieldFilters="0">
  <location ref="B6:I226" firstHeaderRow="0" firstDataRow="1" firstDataCol="2" rowPageCount="4" colPageCount="1"/>
  <pivotFields count="34">
    <pivotField axis="axisRow" compact="0" showAll="0" insertBlankRow="1">
      <items count="8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t="default"/>
      </items>
    </pivotField>
    <pivotField axis="axisPage" compact="0" showAll="0" insertBlankRow="1" sortType="ascending">
      <items count="18">
        <item x="0"/>
        <item x="1"/>
        <item x="2"/>
        <item x="3"/>
        <item x="4"/>
        <item x="5"/>
        <item x="6"/>
        <item x="7"/>
        <item x="8"/>
        <item x="9"/>
        <item x="10"/>
        <item x="11"/>
        <item x="12"/>
        <item x="13"/>
        <item x="14"/>
        <item x="15"/>
        <item x="16"/>
        <item t="default"/>
      </items>
    </pivotField>
    <pivotField compact="0" showAll="0" insertBlankRow="1"/>
    <pivotField compact="0" showAll="0" insertBlankRow="1"/>
    <pivotField axis="axisPage" compact="0" multipleItemSelectionAllowed="1" showAll="0" insertBlankRow="1">
      <items count="6">
        <item h="1" x="0"/>
        <item x="2"/>
        <item h="1" x="4"/>
        <item h="1" x="1"/>
        <item x="3"/>
        <item t="default"/>
      </items>
    </pivotField>
    <pivotField axis="axisRow" compact="0" showAll="0" insertBlankRow="1">
      <items count="18">
        <item x="0"/>
        <item x="1"/>
        <item x="2"/>
        <item x="3"/>
        <item x="4"/>
        <item x="5"/>
        <item x="16"/>
        <item x="6"/>
        <item x="7"/>
        <item x="8"/>
        <item x="9"/>
        <item x="10"/>
        <item x="11"/>
        <item x="12"/>
        <item x="13"/>
        <item x="14"/>
        <item x="15"/>
        <item t="default"/>
      </items>
    </pivotField>
    <pivotField compact="0" showAll="0" insertBlankRow="1"/>
    <pivotField axis="axisPage" compact="0" showAll="0" insertBlankRow="1">
      <items count="17">
        <item x="4"/>
        <item x="10"/>
        <item x="13"/>
        <item x="0"/>
        <item x="2"/>
        <item x="6"/>
        <item x="11"/>
        <item x="7"/>
        <item x="9"/>
        <item x="1"/>
        <item x="3"/>
        <item x="8"/>
        <item x="14"/>
        <item x="5"/>
        <item x="12"/>
        <item m="1" x="15"/>
        <item t="default"/>
      </items>
    </pivotField>
    <pivotField axis="axisPage" compact="0" multipleItemSelectionAllowed="1" showAll="0" insertBlankRow="1">
      <items count="53">
        <item x="6"/>
        <item x="2"/>
        <item x="10"/>
        <item x="30"/>
        <item x="37"/>
        <item x="0"/>
        <item x="19"/>
        <item x="46"/>
        <item x="31"/>
        <item h="1" x="14"/>
        <item x="5"/>
        <item h="1"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 t="default"/>
      </items>
    </pivotField>
    <pivotField compact="0" showAll="0" insertBlankRow="1"/>
    <pivotField compact="0" showAll="0" insertBlankRow="1"/>
    <pivotField compact="0" showAll="0" insertBlankRow="1"/>
    <pivotField compact="0" showAll="0" insertBlankRow="1"/>
    <pivotField compact="0" showAll="0" insertBlankRow="1"/>
    <pivotField compact="0" numFmtId="3" showAll="0" insertBlankRow="1"/>
    <pivotField dataField="1" compact="0" numFmtId="3" showAll="0" insertBlankRow="1"/>
    <pivotField dataField="1" compact="0" numFmtId="3" showAll="0" insertBlankRow="1"/>
    <pivotField dataField="1" compact="0" numFmtId="3" showAll="0" insertBlankRow="1"/>
    <pivotField compact="0" numFmtId="3" showAll="0" insertBlankRow="1"/>
    <pivotField compact="0" numFmtId="3" showAll="0" insertBlankRow="1"/>
    <pivotField compact="0" numFmtId="3" showAll="0" insertBlankRow="1"/>
    <pivotField compact="0" numFmtId="3" showAll="0" insertBlankRow="1"/>
    <pivotField compact="0" showAll="0" insertBlankRow="1"/>
    <pivotField compact="0" showAll="0" insertBlankRow="1"/>
    <pivotField compact="0" numFmtId="3" showAll="0" insertBlankRow="1"/>
    <pivotField compact="0" showAll="0" insertBlankRow="1"/>
    <pivotField dataField="1" compact="0" numFmtId="3" showAll="0" insertBlankRow="1"/>
    <pivotField dataField="1" compact="0" numFmtId="3" showAll="0" insertBlankRow="1"/>
    <pivotField compact="0" showAll="0" insertBlankRow="1"/>
    <pivotField dataField="1" compact="0" dragToRow="0" dragToCol="0" dragToPage="0" showAll="0" insertBlankRow="1" defaultSubtotal="0"/>
    <pivotField compact="0" dragToRow="0" dragToCol="0" dragToPage="0" showAll="0" insertBlankRow="1" defaultSubtotal="0"/>
    <pivotField compact="0" dragToRow="0" dragToCol="0" dragToPage="0" showAll="0" insertBlankRow="1" defaultSubtotal="0"/>
    <pivotField compact="0" dragToRow="0" dragToCol="0" dragToPage="0" showAll="0" insertBlankRow="1" defaultSubtotal="0"/>
    <pivotField compact="0" dragToRow="0" dragToCol="0" dragToPage="0" showAll="0" insertBlankRow="1" defaultSubtotal="0"/>
  </pivotFields>
  <rowFields count="2">
    <field x="5"/>
    <field x="0"/>
  </rowFields>
  <rowItems count="220">
    <i>
      <x/>
    </i>
    <i r="1">
      <x v="31"/>
    </i>
    <i r="1">
      <x v="32"/>
    </i>
    <i r="1">
      <x v="33"/>
    </i>
    <i r="1">
      <x v="34"/>
    </i>
    <i r="1">
      <x v="35"/>
    </i>
    <i r="1">
      <x v="36"/>
    </i>
    <i r="1">
      <x v="37"/>
    </i>
    <i r="1">
      <x v="38"/>
    </i>
    <i r="1">
      <x v="39"/>
    </i>
    <i r="1">
      <x v="41"/>
    </i>
    <i r="1">
      <x v="42"/>
    </i>
    <i r="1">
      <x v="43"/>
    </i>
    <i r="1">
      <x v="44"/>
    </i>
    <i r="1">
      <x v="45"/>
    </i>
    <i r="1">
      <x v="46"/>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t="blank">
      <x/>
    </i>
    <i>
      <x v="1"/>
    </i>
    <i r="1">
      <x v="290"/>
    </i>
    <i r="1">
      <x v="291"/>
    </i>
    <i r="1">
      <x v="295"/>
    </i>
    <i r="1">
      <x v="296"/>
    </i>
    <i r="1">
      <x v="297"/>
    </i>
    <i r="1">
      <x v="298"/>
    </i>
    <i r="1">
      <x v="299"/>
    </i>
    <i t="blank">
      <x v="1"/>
    </i>
    <i>
      <x v="2"/>
    </i>
    <i r="1">
      <x v="364"/>
    </i>
    <i r="1">
      <x v="365"/>
    </i>
    <i r="1">
      <x v="367"/>
    </i>
    <i r="1">
      <x v="368"/>
    </i>
    <i r="1">
      <x v="372"/>
    </i>
    <i r="1">
      <x v="373"/>
    </i>
    <i r="1">
      <x v="374"/>
    </i>
    <i r="1">
      <x v="375"/>
    </i>
    <i r="1">
      <x v="376"/>
    </i>
    <i r="1">
      <x v="377"/>
    </i>
    <i r="1">
      <x v="378"/>
    </i>
    <i r="1">
      <x v="379"/>
    </i>
    <i r="1">
      <x v="380"/>
    </i>
    <i r="1">
      <x v="381"/>
    </i>
    <i r="1">
      <x v="382"/>
    </i>
    <i r="1">
      <x v="383"/>
    </i>
    <i r="1">
      <x v="384"/>
    </i>
    <i r="1">
      <x v="385"/>
    </i>
    <i r="1">
      <x v="386"/>
    </i>
    <i r="1">
      <x v="387"/>
    </i>
    <i r="1">
      <x v="388"/>
    </i>
    <i r="1">
      <x v="389"/>
    </i>
    <i r="1">
      <x v="390"/>
    </i>
    <i t="blank">
      <x v="2"/>
    </i>
    <i>
      <x v="3"/>
    </i>
    <i r="1">
      <x v="488"/>
    </i>
    <i r="1">
      <x v="489"/>
    </i>
    <i r="1">
      <x v="491"/>
    </i>
    <i r="1">
      <x v="492"/>
    </i>
    <i r="1">
      <x v="496"/>
    </i>
    <i r="1">
      <x v="497"/>
    </i>
    <i r="1">
      <x v="498"/>
    </i>
    <i r="1">
      <x v="499"/>
    </i>
    <i r="1">
      <x v="500"/>
    </i>
    <i r="1">
      <x v="501"/>
    </i>
    <i r="1">
      <x v="502"/>
    </i>
    <i r="1">
      <x v="503"/>
    </i>
    <i r="1">
      <x v="504"/>
    </i>
    <i r="1">
      <x v="505"/>
    </i>
    <i r="1">
      <x v="506"/>
    </i>
    <i r="1">
      <x v="507"/>
    </i>
    <i r="1">
      <x v="508"/>
    </i>
    <i r="1">
      <x v="509"/>
    </i>
    <i r="1">
      <x v="510"/>
    </i>
    <i r="1">
      <x v="511"/>
    </i>
    <i r="1">
      <x v="512"/>
    </i>
    <i t="blank">
      <x v="3"/>
    </i>
    <i>
      <x v="4"/>
    </i>
    <i r="1">
      <x v="604"/>
    </i>
    <i r="1">
      <x v="605"/>
    </i>
    <i r="1">
      <x v="606"/>
    </i>
    <i r="1">
      <x v="607"/>
    </i>
    <i r="1">
      <x v="609"/>
    </i>
    <i r="1">
      <x v="612"/>
    </i>
    <i r="1">
      <x v="613"/>
    </i>
    <i r="1">
      <x v="614"/>
    </i>
    <i r="1">
      <x v="615"/>
    </i>
    <i r="1">
      <x v="616"/>
    </i>
    <i r="1">
      <x v="617"/>
    </i>
    <i r="1">
      <x v="618"/>
    </i>
    <i r="1">
      <x v="619"/>
    </i>
    <i r="1">
      <x v="620"/>
    </i>
    <i t="blank">
      <x v="4"/>
    </i>
    <i>
      <x v="5"/>
    </i>
    <i r="1">
      <x v="670"/>
    </i>
    <i r="1">
      <x v="671"/>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t="blank">
      <x v="5"/>
    </i>
    <i>
      <x v="7"/>
    </i>
    <i r="1">
      <x v="728"/>
    </i>
    <i r="1">
      <x v="729"/>
    </i>
    <i r="1">
      <x v="732"/>
    </i>
    <i r="1">
      <x v="733"/>
    </i>
    <i r="1">
      <x v="734"/>
    </i>
    <i t="blank">
      <x v="7"/>
    </i>
    <i>
      <x v="8"/>
    </i>
    <i r="1">
      <x v="743"/>
    </i>
    <i r="1">
      <x v="744"/>
    </i>
    <i r="1">
      <x v="747"/>
    </i>
    <i r="1">
      <x v="748"/>
    </i>
    <i t="blank">
      <x v="8"/>
    </i>
    <i>
      <x v="9"/>
    </i>
    <i r="1">
      <x v="758"/>
    </i>
    <i r="1">
      <x v="759"/>
    </i>
    <i r="1">
      <x v="762"/>
    </i>
    <i r="1">
      <x v="763"/>
    </i>
    <i r="1">
      <x v="764"/>
    </i>
    <i r="1">
      <x v="765"/>
    </i>
    <i r="1">
      <x v="766"/>
    </i>
    <i r="1">
      <x v="767"/>
    </i>
    <i r="1">
      <x v="768"/>
    </i>
    <i r="1">
      <x v="769"/>
    </i>
    <i r="1">
      <x v="770"/>
    </i>
    <i r="1">
      <x v="771"/>
    </i>
    <i r="1">
      <x v="772"/>
    </i>
    <i t="blank">
      <x v="9"/>
    </i>
    <i>
      <x v="10"/>
    </i>
    <i r="1">
      <x v="794"/>
    </i>
    <i r="1">
      <x v="795"/>
    </i>
    <i r="1">
      <x v="798"/>
    </i>
    <i r="1">
      <x v="799"/>
    </i>
    <i t="blank">
      <x v="10"/>
    </i>
    <i>
      <x v="11"/>
    </i>
    <i r="1">
      <x v="808"/>
    </i>
    <i r="1">
      <x v="809"/>
    </i>
    <i r="1">
      <x v="812"/>
    </i>
    <i r="1">
      <x v="813"/>
    </i>
    <i t="blank">
      <x v="11"/>
    </i>
    <i>
      <x v="12"/>
    </i>
    <i r="1">
      <x v="824"/>
    </i>
    <i r="1">
      <x v="825"/>
    </i>
    <i r="1">
      <x v="828"/>
    </i>
    <i r="1">
      <x v="829"/>
    </i>
    <i t="blank">
      <x v="12"/>
    </i>
    <i>
      <x v="13"/>
    </i>
    <i r="1">
      <x v="838"/>
    </i>
    <i r="1">
      <x v="839"/>
    </i>
    <i r="1">
      <x v="842"/>
    </i>
    <i t="blank">
      <x v="13"/>
    </i>
    <i>
      <x v="14"/>
    </i>
    <i r="1">
      <x v="849"/>
    </i>
    <i r="1">
      <x v="850"/>
    </i>
    <i r="1">
      <x v="853"/>
    </i>
    <i t="blank">
      <x v="14"/>
    </i>
    <i>
      <x v="15"/>
    </i>
    <i r="1">
      <x v="860"/>
    </i>
    <i r="1">
      <x v="861"/>
    </i>
    <i r="1">
      <x v="864"/>
    </i>
    <i r="1">
      <x v="865"/>
    </i>
    <i r="1">
      <x v="866"/>
    </i>
    <i r="1">
      <x v="867"/>
    </i>
    <i r="1">
      <x v="868"/>
    </i>
    <i t="blank">
      <x v="15"/>
    </i>
    <i>
      <x v="16"/>
    </i>
    <i r="1">
      <x v="879"/>
    </i>
    <i r="1">
      <x v="880"/>
    </i>
    <i r="1">
      <x v="883"/>
    </i>
    <i t="blank">
      <x v="16"/>
    </i>
    <i t="grand">
      <x/>
    </i>
  </rowItems>
  <colFields count="1">
    <field x="-2"/>
  </colFields>
  <colItems count="6">
    <i>
      <x/>
    </i>
    <i i="1">
      <x v="1"/>
    </i>
    <i i="2">
      <x v="2"/>
    </i>
    <i i="3">
      <x v="3"/>
    </i>
    <i i="4">
      <x v="4"/>
    </i>
    <i i="5">
      <x v="5"/>
    </i>
  </colItems>
  <pageFields count="4">
    <pageField fld="4" hier="-1"/>
    <pageField fld="1" hier="-1"/>
    <pageField fld="7" hier="-1"/>
    <pageField fld="8" hier="-1"/>
  </pageFields>
  <dataFields count="6">
    <dataField name=" FY 18/19 _x000a_Actual" fld="15" baseField="0" baseItem="0"/>
    <dataField name=" FY 19/20 _x000a_Actual" fld="16" baseField="0" baseItem="0"/>
    <dataField name=" FY 20/21 _x000a_Budget" fld="17" baseField="0" baseItem="0"/>
    <dataField name=" FY 21/22 Recommended" fld="26" baseField="0" baseItem="0"/>
    <dataField name=" FY 21/22_x000a_Approved" fld="27" baseField="0" baseItem="0"/>
    <dataField name=" $ _x000a_Change" fld="29" baseField="0" baseItem="0" numFmtId="3"/>
  </dataFields>
  <formats count="17">
    <format dxfId="36">
      <pivotArea outline="0" collapsedLevelsAreSubtotals="1" fieldPosition="0"/>
    </format>
    <format dxfId="35">
      <pivotArea field="5" type="button" dataOnly="0" labelOnly="1" outline="0" axis="axisRow" fieldPosition="0"/>
    </format>
    <format dxfId="34">
      <pivotArea dataOnly="0" labelOnly="1" outline="0" fieldPosition="0">
        <references count="1">
          <reference field="4294967294" count="4">
            <x v="0"/>
            <x v="1"/>
            <x v="2"/>
            <x v="5"/>
          </reference>
        </references>
      </pivotArea>
    </format>
    <format dxfId="33">
      <pivotArea field="5" type="button" dataOnly="0" labelOnly="1" outline="0" axis="axisRow" fieldPosition="0"/>
    </format>
    <format dxfId="32">
      <pivotArea dataOnly="0" labelOnly="1" outline="0" fieldPosition="0">
        <references count="1">
          <reference field="4294967294" count="4">
            <x v="0"/>
            <x v="1"/>
            <x v="2"/>
            <x v="5"/>
          </reference>
        </references>
      </pivotArea>
    </format>
    <format dxfId="31">
      <pivotArea field="5" type="button" dataOnly="0" labelOnly="1" outline="0" axis="axisRow" fieldPosition="0"/>
    </format>
    <format dxfId="30">
      <pivotArea dataOnly="0" labelOnly="1" outline="0" fieldPosition="0">
        <references count="1">
          <reference field="4294967294" count="4">
            <x v="0"/>
            <x v="1"/>
            <x v="2"/>
            <x v="5"/>
          </reference>
        </references>
      </pivotArea>
    </format>
    <format dxfId="29">
      <pivotArea field="5" type="button" dataOnly="0" labelOnly="1" outline="0" axis="axisRow" fieldPosition="0"/>
    </format>
    <format dxfId="28">
      <pivotArea dataOnly="0" labelOnly="1" outline="0" fieldPosition="0">
        <references count="1">
          <reference field="4294967294" count="4">
            <x v="0"/>
            <x v="1"/>
            <x v="2"/>
            <x v="5"/>
          </reference>
        </references>
      </pivotArea>
    </format>
    <format dxfId="27">
      <pivotArea type="all" dataOnly="0" outline="0" fieldPosition="0"/>
    </format>
    <format dxfId="26">
      <pivotArea outline="0" collapsedLevelsAreSubtotals="1" fieldPosition="0"/>
    </format>
    <format dxfId="25">
      <pivotArea field="5" type="button" dataOnly="0" labelOnly="1" outline="0" axis="axisRow" fieldPosition="0"/>
    </format>
    <format dxfId="24">
      <pivotArea dataOnly="0" labelOnly="1" outline="0" fieldPosition="0">
        <references count="1">
          <reference field="5" count="16">
            <x v="0"/>
            <x v="1"/>
            <x v="2"/>
            <x v="3"/>
            <x v="4"/>
            <x v="5"/>
            <x v="7"/>
            <x v="8"/>
            <x v="9"/>
            <x v="10"/>
            <x v="11"/>
            <x v="12"/>
            <x v="13"/>
            <x v="14"/>
            <x v="15"/>
            <x v="16"/>
          </reference>
        </references>
      </pivotArea>
    </format>
    <format dxfId="23">
      <pivotArea dataOnly="0" labelOnly="1" grandRow="1" outline="0" fieldPosition="0"/>
    </format>
    <format dxfId="22">
      <pivotArea dataOnly="0" labelOnly="1" outline="0" fieldPosition="0">
        <references count="1">
          <reference field="4294967294" count="4">
            <x v="0"/>
            <x v="1"/>
            <x v="2"/>
            <x v="5"/>
          </reference>
        </references>
      </pivotArea>
    </format>
    <format dxfId="21">
      <pivotArea dataOnly="0" labelOnly="1" outline="0" fieldPosition="0">
        <references count="1">
          <reference field="4294967294" count="1">
            <x v="4"/>
          </reference>
        </references>
      </pivotArea>
    </format>
    <format dxfId="20">
      <pivotArea dataOnly="0" labelOnly="1" outline="0" fieldPosition="0">
        <references count="1">
          <reference field="4294967294" count="1">
            <x v="3"/>
          </reference>
        </references>
      </pivotArea>
    </format>
  </format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8F2D5405-44EF-4E9C-98D8-46D0C29A1B4B}" name="PivotTable1" cacheId="1" applyNumberFormats="0" applyBorderFormats="0" applyFontFormats="0" applyPatternFormats="0" applyAlignmentFormats="0" applyWidthHeightFormats="1" dataCaption="Values" updatedVersion="6" minRefreshableVersion="3" useAutoFormatting="1" itemPrintTitles="1" createdVersion="7" indent="0" compact="0" outline="1" outlineData="1" compactData="0" multipleFieldFilters="0">
  <location ref="B8:I16" firstHeaderRow="0" firstDataRow="1" firstDataCol="2" rowPageCount="4" colPageCount="1"/>
  <pivotFields count="34">
    <pivotField axis="axisRow" compact="0" showAll="0" insertBlankRow="1">
      <items count="8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t="default"/>
      </items>
    </pivotField>
    <pivotField axis="axisPage" compact="0" multipleItemSelectionAllowed="1" showAll="0" insertBlankRow="1" sortType="ascending">
      <items count="18">
        <item h="1" x="0"/>
        <item h="1" x="1"/>
        <item h="1" x="2"/>
        <item h="1" x="3"/>
        <item h="1" x="4"/>
        <item h="1" x="5"/>
        <item h="1" x="6"/>
        <item h="1" x="7"/>
        <item h="1" x="8"/>
        <item h="1" x="9"/>
        <item h="1" x="10"/>
        <item h="1" x="11"/>
        <item h="1" x="12"/>
        <item x="13"/>
        <item h="1" x="14"/>
        <item h="1" x="15"/>
        <item h="1" x="16"/>
        <item t="default"/>
      </items>
    </pivotField>
    <pivotField compact="0" showAll="0" insertBlankRow="1"/>
    <pivotField compact="0" showAll="0" insertBlankRow="1"/>
    <pivotField axis="axisPage" compact="0" multipleItemSelectionAllowed="1" showAll="0" insertBlankRow="1">
      <items count="6">
        <item h="1" x="0"/>
        <item h="1" x="2"/>
        <item x="4"/>
        <item h="1" x="1"/>
        <item h="1" x="3"/>
        <item t="default"/>
      </items>
    </pivotField>
    <pivotField axis="axisPage" compact="0" showAll="0" insertBlankRow="1">
      <items count="18">
        <item x="0"/>
        <item x="1"/>
        <item x="2"/>
        <item x="3"/>
        <item x="4"/>
        <item x="5"/>
        <item x="16"/>
        <item x="6"/>
        <item x="7"/>
        <item x="8"/>
        <item x="9"/>
        <item x="10"/>
        <item x="11"/>
        <item x="12"/>
        <item x="13"/>
        <item x="14"/>
        <item x="15"/>
        <item t="default"/>
      </items>
    </pivotField>
    <pivotField axis="axisPage" compact="0" multipleItemSelectionAllowed="1" showAll="0" insertBlankRow="1">
      <items count="41">
        <item x="6"/>
        <item x="2"/>
        <item x="28"/>
        <item x="10"/>
        <item x="39"/>
        <item x="0"/>
        <item x="19"/>
        <item x="33"/>
        <item x="31"/>
        <item x="14"/>
        <item x="36"/>
        <item x="5"/>
        <item x="16"/>
        <item x="21"/>
        <item x="4"/>
        <item x="17"/>
        <item x="25"/>
        <item x="15"/>
        <item x="13"/>
        <item x="3"/>
        <item x="12"/>
        <item x="32"/>
        <item x="18"/>
        <item x="22"/>
        <item x="26"/>
        <item x="35"/>
        <item x="38"/>
        <item x="1"/>
        <item x="8"/>
        <item x="9"/>
        <item x="37"/>
        <item x="24"/>
        <item x="29"/>
        <item x="7"/>
        <item x="30"/>
        <item x="23"/>
        <item x="20"/>
        <item x="11"/>
        <item x="34"/>
        <item x="27"/>
        <item t="default"/>
      </items>
    </pivotField>
    <pivotField axis="axisRow" compact="0" showAll="0" insertBlankRow="1">
      <items count="17">
        <item x="4"/>
        <item x="8"/>
        <item x="9"/>
        <item x="10"/>
        <item x="13"/>
        <item x="0"/>
        <item x="2"/>
        <item x="6"/>
        <item x="11"/>
        <item x="7"/>
        <item x="1"/>
        <item x="3"/>
        <item x="14"/>
        <item x="5"/>
        <item x="12"/>
        <item m="1" x="15"/>
        <item t="default"/>
      </items>
    </pivotField>
    <pivotField compact="0" multipleItemSelectionAllowed="1" showAll="0" insertBlankRow="1"/>
    <pivotField compact="0" showAll="0" insertBlankRow="1"/>
    <pivotField compact="0" showAll="0" insertBlankRow="1"/>
    <pivotField compact="0" showAll="0" insertBlankRow="1"/>
    <pivotField compact="0" showAll="0" insertBlankRow="1"/>
    <pivotField compact="0" showAll="0" insertBlankRow="1"/>
    <pivotField compact="0" numFmtId="3" showAll="0" insertBlankRow="1"/>
    <pivotField dataField="1" compact="0" numFmtId="3" showAll="0" insertBlankRow="1"/>
    <pivotField dataField="1" compact="0" numFmtId="3" showAll="0" insertBlankRow="1"/>
    <pivotField dataField="1" compact="0" numFmtId="3" showAll="0" insertBlankRow="1"/>
    <pivotField compact="0" numFmtId="3" showAll="0" insertBlankRow="1"/>
    <pivotField compact="0" numFmtId="3" showAll="0" insertBlankRow="1"/>
    <pivotField compact="0" numFmtId="3" showAll="0" insertBlankRow="1"/>
    <pivotField compact="0" numFmtId="3" showAll="0" insertBlankRow="1"/>
    <pivotField compact="0" showAll="0" insertBlankRow="1"/>
    <pivotField compact="0" showAll="0" insertBlankRow="1"/>
    <pivotField compact="0" numFmtId="3" showAll="0" insertBlankRow="1"/>
    <pivotField compact="0" showAll="0" insertBlankRow="1"/>
    <pivotField dataField="1" compact="0" numFmtId="3" showAll="0" insertBlankRow="1"/>
    <pivotField dataField="1" compact="0" numFmtId="3" showAll="0" insertBlankRow="1"/>
    <pivotField compact="0" showAll="0" insertBlankRow="1"/>
    <pivotField dataField="1" compact="0" dragToRow="0" dragToCol="0" dragToPage="0" showAll="0" insertBlankRow="1" defaultSubtotal="0"/>
    <pivotField compact="0" dragToRow="0" dragToCol="0" dragToPage="0" showAll="0" insertBlankRow="1" defaultSubtotal="0"/>
    <pivotField compact="0" dragToRow="0" dragToCol="0" dragToPage="0" showAll="0" insertBlankRow="1" defaultSubtotal="0"/>
    <pivotField compact="0" dragToRow="0" dragToCol="0" dragToPage="0" showAll="0" insertBlankRow="1" defaultSubtotal="0"/>
    <pivotField compact="0" dragToRow="0" dragToCol="0" dragToPage="0" showAll="0" insertBlankRow="1" defaultSubtotal="0"/>
  </pivotFields>
  <rowFields count="2">
    <field x="7"/>
    <field x="0"/>
  </rowFields>
  <rowItems count="8">
    <i>
      <x v="12"/>
    </i>
    <i r="1">
      <x v="855"/>
    </i>
    <i r="1">
      <x v="856"/>
    </i>
    <i t="blank">
      <x v="12"/>
    </i>
    <i>
      <x v="14"/>
    </i>
    <i r="1">
      <x v="854"/>
    </i>
    <i t="blank">
      <x v="14"/>
    </i>
    <i t="grand">
      <x/>
    </i>
  </rowItems>
  <colFields count="1">
    <field x="-2"/>
  </colFields>
  <colItems count="6">
    <i>
      <x/>
    </i>
    <i i="1">
      <x v="1"/>
    </i>
    <i i="2">
      <x v="2"/>
    </i>
    <i i="3">
      <x v="3"/>
    </i>
    <i i="4">
      <x v="4"/>
    </i>
    <i i="5">
      <x v="5"/>
    </i>
  </colItems>
  <pageFields count="4">
    <pageField fld="4" hier="-1"/>
    <pageField fld="1" hier="-1"/>
    <pageField fld="5" hier="-1"/>
    <pageField fld="6" hier="-1"/>
  </pageFields>
  <dataFields count="6">
    <dataField name=" FY 18/19 _x000a_Actual" fld="15" baseField="0" baseItem="0"/>
    <dataField name=" FY 19/20 _x000a_Actual" fld="16" baseField="0" baseItem="0"/>
    <dataField name=" FY 20/21 _x000a_Budget" fld="17" baseField="0" baseItem="0"/>
    <dataField name=" FY 21/22 _x000a_Recommended" fld="26" baseField="0" baseItem="0"/>
    <dataField name=" FY 21/22_x000a_Approved" fld="27" baseField="0" baseItem="0"/>
    <dataField name=" $ _x000a_Change" fld="29" baseField="0" baseItem="0" numFmtId="3"/>
  </dataFields>
  <formats count="17">
    <format dxfId="19">
      <pivotArea outline="0" collapsedLevelsAreSubtotals="1" fieldPosition="0"/>
    </format>
    <format dxfId="18">
      <pivotArea field="5" type="button" dataOnly="0" labelOnly="1" outline="0" axis="axisPage" fieldPosition="2"/>
    </format>
    <format dxfId="17">
      <pivotArea dataOnly="0" labelOnly="1" outline="0" fieldPosition="0">
        <references count="1">
          <reference field="4294967294" count="4">
            <x v="0"/>
            <x v="1"/>
            <x v="2"/>
            <x v="5"/>
          </reference>
        </references>
      </pivotArea>
    </format>
    <format dxfId="16">
      <pivotArea field="5" type="button" dataOnly="0" labelOnly="1" outline="0" axis="axisPage" fieldPosition="2"/>
    </format>
    <format dxfId="15">
      <pivotArea dataOnly="0" labelOnly="1" outline="0" fieldPosition="0">
        <references count="1">
          <reference field="4294967294" count="4">
            <x v="0"/>
            <x v="1"/>
            <x v="2"/>
            <x v="5"/>
          </reference>
        </references>
      </pivotArea>
    </format>
    <format dxfId="14">
      <pivotArea field="5" type="button" dataOnly="0" labelOnly="1" outline="0" axis="axisPage" fieldPosition="2"/>
    </format>
    <format dxfId="13">
      <pivotArea dataOnly="0" labelOnly="1" outline="0" fieldPosition="0">
        <references count="1">
          <reference field="4294967294" count="4">
            <x v="0"/>
            <x v="1"/>
            <x v="2"/>
            <x v="5"/>
          </reference>
        </references>
      </pivotArea>
    </format>
    <format dxfId="12">
      <pivotArea field="5" type="button" dataOnly="0" labelOnly="1" outline="0" axis="axisPage" fieldPosition="2"/>
    </format>
    <format dxfId="11">
      <pivotArea dataOnly="0" labelOnly="1" outline="0" fieldPosition="0">
        <references count="1">
          <reference field="4294967294" count="4">
            <x v="0"/>
            <x v="1"/>
            <x v="2"/>
            <x v="5"/>
          </reference>
        </references>
      </pivotArea>
    </format>
    <format dxfId="10">
      <pivotArea type="all" dataOnly="0" outline="0" fieldPosition="0"/>
    </format>
    <format dxfId="9">
      <pivotArea outline="0" collapsedLevelsAreSubtotals="1" fieldPosition="0"/>
    </format>
    <format dxfId="8">
      <pivotArea field="5" type="button" dataOnly="0" labelOnly="1" outline="0" axis="axisPage" fieldPosition="2"/>
    </format>
    <format dxfId="7">
      <pivotArea dataOnly="0" labelOnly="1" outline="0" fieldPosition="0">
        <references count="1">
          <reference field="5" count="16">
            <x v="0"/>
            <x v="1"/>
            <x v="2"/>
            <x v="3"/>
            <x v="4"/>
            <x v="5"/>
            <x v="7"/>
            <x v="8"/>
            <x v="9"/>
            <x v="10"/>
            <x v="11"/>
            <x v="12"/>
            <x v="13"/>
            <x v="14"/>
            <x v="15"/>
            <x v="16"/>
          </reference>
        </references>
      </pivotArea>
    </format>
    <format dxfId="6">
      <pivotArea dataOnly="0" labelOnly="1" grandRow="1" outline="0" fieldPosition="0"/>
    </format>
    <format dxfId="5">
      <pivotArea dataOnly="0" labelOnly="1" outline="0" fieldPosition="0">
        <references count="1">
          <reference field="4294967294" count="4">
            <x v="0"/>
            <x v="1"/>
            <x v="2"/>
            <x v="5"/>
          </reference>
        </references>
      </pivotArea>
    </format>
    <format dxfId="4">
      <pivotArea dataOnly="0" labelOnly="1" outline="0" fieldPosition="0">
        <references count="1">
          <reference field="4294967294" count="1">
            <x v="4"/>
          </reference>
        </references>
      </pivotArea>
    </format>
    <format dxfId="3">
      <pivotArea dataOnly="0" labelOnly="1" outline="0" fieldPosition="0">
        <references count="1">
          <reference field="4294967294" count="1">
            <x v="3"/>
          </reference>
        </references>
      </pivotArea>
    </format>
  </formats>
  <pivotTableStyleInfo name="PivotStyleMedium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1C4851C-E858-4C15-8BE1-D586DB37A6D8}" name="PivotTable7" cacheId="1" applyNumberFormats="0" applyBorderFormats="0" applyFontFormats="0" applyPatternFormats="0" applyAlignmentFormats="0" applyWidthHeightFormats="1" dataCaption="Values" updatedVersion="6" minRefreshableVersion="3" useAutoFormatting="1" colGrandTotals="0" itemPrintTitles="1" createdVersion="7" indent="0" outline="1" outlineData="1" multipleFieldFilters="0" colHeaderCaption=" ">
  <location ref="B7:C23" firstHeaderRow="1" firstDataRow="1" firstDataCol="1" rowPageCount="1" colPageCount="1"/>
  <pivotFields count="34">
    <pivotField showAll="0"/>
    <pivotField showAll="0"/>
    <pivotField showAll="0"/>
    <pivotField showAll="0"/>
    <pivotField axis="axisPage" multipleItemSelectionAllowed="1" showAll="0">
      <items count="6">
        <item h="1" x="0"/>
        <item h="1" x="2"/>
        <item h="1" x="4"/>
        <item h="1" x="1"/>
        <item x="3"/>
        <item t="default"/>
      </items>
    </pivotField>
    <pivotField multipleItemSelectionAllowed="1" showAll="0"/>
    <pivotField showAll="0"/>
    <pivotField multipleItemSelectionAllowed="1" showAll="0"/>
    <pivotField axis="axisRow" multipleItemSelectionAllowed="1" showAll="0" sortType="descending">
      <items count="53">
        <item x="6"/>
        <item x="2"/>
        <item x="10"/>
        <item x="30"/>
        <item x="37"/>
        <item x="0"/>
        <item x="19"/>
        <item x="46"/>
        <item x="31"/>
        <item x="14"/>
        <item x="5"/>
        <item x="16"/>
        <item x="39"/>
        <item x="50"/>
        <item x="20"/>
        <item x="4"/>
        <item x="17"/>
        <item x="24"/>
        <item x="15"/>
        <item x="42"/>
        <item x="44"/>
        <item x="13"/>
        <item x="3"/>
        <item x="12"/>
        <item x="18"/>
        <item x="21"/>
        <item x="33"/>
        <item x="25"/>
        <item x="32"/>
        <item x="1"/>
        <item x="8"/>
        <item x="35"/>
        <item x="49"/>
        <item x="9"/>
        <item x="36"/>
        <item x="41"/>
        <item x="23"/>
        <item x="28"/>
        <item x="7"/>
        <item x="29"/>
        <item x="43"/>
        <item x="22"/>
        <item x="47"/>
        <item x="48"/>
        <item x="38"/>
        <item x="11"/>
        <item x="26"/>
        <item x="45"/>
        <item x="34"/>
        <item x="40"/>
        <item x="27"/>
        <item m="1" x="5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numFmtId="3" showAll="0"/>
    <pivotField showAll="0"/>
    <pivotField dataField="1" numFmtId="3" showAll="0"/>
    <pivotField numFmtId="3"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6">
    <i>
      <x v="6"/>
    </i>
    <i>
      <x v="18"/>
    </i>
    <i>
      <x v="25"/>
    </i>
    <i>
      <x v="36"/>
    </i>
    <i>
      <x v="45"/>
    </i>
    <i>
      <x v="43"/>
    </i>
    <i>
      <x v="21"/>
    </i>
    <i>
      <x v="16"/>
    </i>
    <i>
      <x v="24"/>
    </i>
    <i>
      <x v="23"/>
    </i>
    <i>
      <x v="27"/>
    </i>
    <i>
      <x v="17"/>
    </i>
    <i>
      <x v="14"/>
    </i>
    <i>
      <x v="46"/>
    </i>
    <i>
      <x v="41"/>
    </i>
    <i t="grand">
      <x/>
    </i>
  </rowItems>
  <colItems count="1">
    <i/>
  </colItems>
  <pageFields count="1">
    <pageField fld="4" hier="-1"/>
  </pageFields>
  <dataFields count="1">
    <dataField name=" FY 21/22 Recommended" fld="26" baseField="0" baseItem="0"/>
  </dataFields>
  <formats count="1">
    <format dxfId="2">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1476BCD2-D44D-4FDC-942B-327DF6669EED}" name="PivotTable1" cacheId="1" applyNumberFormats="0" applyBorderFormats="0" applyFontFormats="0" applyPatternFormats="0" applyAlignmentFormats="0" applyWidthHeightFormats="1" dataCaption="Values" updatedVersion="6" minRefreshableVersion="3" useAutoFormatting="1" colGrandTotals="0" itemPrintTitles="1" createdVersion="7" indent="0" outline="1" outlineData="1" multipleFieldFilters="0" colHeaderCaption=" ">
  <location ref="C6:F13" firstHeaderRow="0" firstDataRow="1" firstDataCol="1" rowPageCount="2" colPageCount="1"/>
  <pivotFields count="34">
    <pivotField showAll="0"/>
    <pivotField showAll="0"/>
    <pivotField showAll="0"/>
    <pivotField showAll="0"/>
    <pivotField axis="axisPage" multipleItemSelectionAllowed="1" showAll="0">
      <items count="6">
        <item h="1" x="0"/>
        <item h="1" x="2"/>
        <item x="4"/>
        <item h="1" x="1"/>
        <item h="1" x="3"/>
        <item t="default"/>
      </items>
    </pivotField>
    <pivotField axis="axisRow" multipleItemSelectionAllowed="1" showAll="0">
      <items count="18">
        <item sd="0" x="5"/>
        <item sd="0" x="1"/>
        <item x="16"/>
        <item x="15"/>
        <item sd="0" x="14"/>
        <item sd="0" x="0"/>
        <item sd="0" x="6"/>
        <item x="8"/>
        <item sd="0" x="3"/>
        <item sd="0" x="13"/>
        <item sd="0" x="10"/>
        <item sd="0" x="11"/>
        <item sd="0" x="4"/>
        <item sd="0" x="7"/>
        <item sd="0" x="2"/>
        <item sd="0" x="12"/>
        <item sd="0" x="9"/>
        <item t="default"/>
      </items>
    </pivotField>
    <pivotField showAll="0"/>
    <pivotField axis="axisPage" multipleItemSelectionAllowed="1" showAll="0">
      <items count="17">
        <item x="4"/>
        <item x="10"/>
        <item x="13"/>
        <item x="0"/>
        <item x="2"/>
        <item x="6"/>
        <item x="11"/>
        <item x="7"/>
        <item x="9"/>
        <item x="1"/>
        <item x="3"/>
        <item x="8"/>
        <item x="14"/>
        <item x="5"/>
        <item x="12"/>
        <item m="1" x="15"/>
        <item t="default"/>
      </items>
    </pivotField>
    <pivotField multipleItemSelectionAllowed="1" showAll="0"/>
    <pivotField showAll="0" sortType="descending">
      <autoSortScope>
        <pivotArea dataOnly="0" outline="0" fieldPosition="0">
          <references count="1">
            <reference field="4294967294" count="1" selected="0">
              <x v="2"/>
            </reference>
          </references>
        </pivotArea>
      </autoSortScope>
    </pivotField>
    <pivotField showAll="0"/>
    <pivotField showAll="0"/>
    <pivotField showAll="0"/>
    <pivotField axis="axisRow" showAll="0" sortType="descending">
      <items count="296">
        <item h="1" x="247"/>
        <item h="1" x="265"/>
        <item h="1" x="248"/>
        <item h="1" x="19"/>
        <item h="1" x="5"/>
        <item h="1" x="14"/>
        <item h="1" x="15"/>
        <item h="1" x="17"/>
        <item h="1" x="16"/>
        <item h="1" x="0"/>
        <item h="1" x="100"/>
        <item h="1" x="25"/>
        <item h="1" x="152"/>
        <item h="1" x="115"/>
        <item h="1" x="73"/>
        <item h="1" x="238"/>
        <item h="1" x="255"/>
        <item h="1" x="241"/>
        <item h="1" x="31"/>
        <item h="1" x="237"/>
        <item h="1" x="172"/>
        <item h="1" x="141"/>
        <item h="1" x="58"/>
        <item h="1" x="118"/>
        <item h="1" x="174"/>
        <item h="1" x="9"/>
        <item h="1" x="185"/>
        <item h="1" x="50"/>
        <item h="1" x="76"/>
        <item h="1" x="266"/>
        <item h="1" x="249"/>
        <item h="1" x="291"/>
        <item h="1" x="236"/>
        <item h="1" x="292"/>
        <item h="1" x="2"/>
        <item h="1" x="1"/>
        <item h="1" x="293"/>
        <item h="1" x="182"/>
        <item h="1" x="26"/>
        <item h="1" x="197"/>
        <item h="1" x="36"/>
        <item x="85"/>
        <item h="1" x="87"/>
        <item h="1" x="45"/>
        <item h="1" x="149"/>
        <item h="1" x="107"/>
        <item h="1" x="13"/>
        <item h="1" x="168"/>
        <item h="1" x="104"/>
        <item h="1" x="61"/>
        <item h="1" x="127"/>
        <item h="1" x="154"/>
        <item h="1" x="147"/>
        <item h="1" x="259"/>
        <item h="1" x="239"/>
        <item h="1" x="40"/>
        <item h="1" x="24"/>
        <item h="1" x="30"/>
        <item h="1" x="18"/>
        <item h="1" x="99"/>
        <item h="1" x="60"/>
        <item h="1" x="145"/>
        <item h="1" x="74"/>
        <item h="1" x="4"/>
        <item h="1" x="179"/>
        <item h="1" x="65"/>
        <item h="1" x="51"/>
        <item h="1" x="173"/>
        <item h="1" x="142"/>
        <item h="1" x="59"/>
        <item h="1" x="175"/>
        <item h="1" x="123"/>
        <item h="1" x="49"/>
        <item h="1" x="139"/>
        <item h="1" x="272"/>
        <item h="1" x="10"/>
        <item h="1" x="119"/>
        <item h="1" x="256"/>
        <item h="1" x="86"/>
        <item h="1" x="102"/>
        <item h="1" x="187"/>
        <item h="1" x="267"/>
        <item h="1" x="250"/>
        <item h="1" x="260"/>
        <item h="1" x="240"/>
        <item h="1" x="48"/>
        <item h="1" x="52"/>
        <item h="1" x="136"/>
        <item h="1" x="47"/>
        <item h="1" x="194"/>
        <item h="1" x="41"/>
        <item h="1" x="114"/>
        <item h="1" x="181"/>
        <item h="1" x="177"/>
        <item h="1" x="97"/>
        <item h="1" x="22"/>
        <item h="1" x="268"/>
        <item h="1" x="251"/>
        <item h="1" x="12"/>
        <item h="1" x="108"/>
        <item h="1" x="34"/>
        <item h="1" x="226"/>
        <item h="1" x="279"/>
        <item h="1" x="191"/>
        <item h="1" x="219"/>
        <item h="1" x="124"/>
        <item h="1" x="7"/>
        <item h="1" x="103"/>
        <item h="1" x="242"/>
        <item h="1" x="261"/>
        <item h="1" x="151"/>
        <item h="1" x="269"/>
        <item h="1" x="252"/>
        <item h="1" x="8"/>
        <item h="1" x="56"/>
        <item h="1" x="140"/>
        <item h="1" x="222"/>
        <item h="1" x="106"/>
        <item h="1" x="129"/>
        <item h="1" x="101"/>
        <item h="1" x="143"/>
        <item h="1" x="44"/>
        <item h="1" x="63"/>
        <item h="1" x="78"/>
        <item h="1" x="75"/>
        <item h="1" x="62"/>
        <item h="1" x="77"/>
        <item h="1" x="64"/>
        <item h="1" x="37"/>
        <item h="1" x="159"/>
        <item h="1" x="208"/>
        <item h="1" x="160"/>
        <item h="1" x="209"/>
        <item h="1" x="161"/>
        <item h="1" x="207"/>
        <item h="1" x="162"/>
        <item h="1" x="234"/>
        <item h="1" x="155"/>
        <item h="1" x="218"/>
        <item h="1" x="204"/>
        <item h="1" x="156"/>
        <item h="1" x="205"/>
        <item h="1" x="157"/>
        <item h="1" x="203"/>
        <item h="1" x="158"/>
        <item h="1" x="233"/>
        <item h="1" x="70"/>
        <item h="1" x="178"/>
        <item h="1" x="29"/>
        <item h="1" x="28"/>
        <item h="1" x="135"/>
        <item h="1" x="92"/>
        <item h="1" x="39"/>
        <item h="1" x="146"/>
        <item h="1" x="148"/>
        <item h="1" x="258"/>
        <item h="1" x="57"/>
        <item h="1" x="117"/>
        <item h="1" x="80"/>
        <item h="1" x="69"/>
        <item h="1" x="110"/>
        <item h="1" x="120"/>
        <item h="1" x="113"/>
        <item h="1" x="196"/>
        <item h="1" x="105"/>
        <item h="1" x="27"/>
        <item h="1" x="202"/>
        <item h="1" x="134"/>
        <item h="1" x="93"/>
        <item h="1" x="274"/>
        <item h="1" x="46"/>
        <item h="1" x="137"/>
        <item h="1" x="68"/>
        <item h="1" x="67"/>
        <item h="1" x="21"/>
        <item h="1" x="195"/>
        <item h="1" x="3"/>
        <item h="1" x="270"/>
        <item h="1" x="253"/>
        <item h="1" x="246"/>
        <item h="1" x="264"/>
        <item h="1" x="138"/>
        <item h="1" x="111"/>
        <item h="1" x="225"/>
        <item h="1" x="190"/>
        <item h="1" x="244"/>
        <item h="1" x="217"/>
        <item h="1" x="133"/>
        <item h="1" x="32"/>
        <item h="1" x="33"/>
        <item h="1" x="98"/>
        <item h="1" x="112"/>
        <item h="1" x="88"/>
        <item h="1" x="109"/>
        <item h="1" x="262"/>
        <item h="1" x="243"/>
        <item h="1" x="271"/>
        <item h="1" x="254"/>
        <item h="1" x="126"/>
        <item h="1" x="130"/>
        <item h="1" x="71"/>
        <item h="1" x="257"/>
        <item h="1" x="79"/>
        <item h="1" x="176"/>
        <item h="1" x="169"/>
        <item h="1" x="221"/>
        <item h="1" x="287"/>
        <item h="1" x="235"/>
        <item h="1" x="212"/>
        <item h="1" x="289"/>
        <item h="1" x="288"/>
        <item h="1" x="23"/>
        <item h="1" x="66"/>
        <item h="1" x="55"/>
        <item h="1" x="213"/>
        <item h="1" x="277"/>
        <item h="1" x="122"/>
        <item h="1" x="216"/>
        <item h="1" x="232"/>
        <item h="1" x="94"/>
        <item h="1" x="131"/>
        <item h="1" x="263"/>
        <item h="1" x="245"/>
        <item h="1" x="153"/>
        <item h="1" x="223"/>
        <item h="1" x="128"/>
        <item h="1" x="35"/>
        <item h="1" x="228"/>
        <item h="1" x="278"/>
        <item h="1" x="280"/>
        <item h="1" x="231"/>
        <item h="1" x="230"/>
        <item h="1" x="229"/>
        <item h="1" x="43"/>
        <item h="1" x="144"/>
        <item h="1" x="72"/>
        <item h="1" x="227"/>
        <item h="1" x="6"/>
        <item h="1" x="53"/>
        <item h="1" x="125"/>
        <item h="1" x="91"/>
        <item h="1" x="132"/>
        <item h="1" x="42"/>
        <item h="1" x="150"/>
        <item h="1" x="82"/>
        <item h="1" x="193"/>
        <item h="1" x="84"/>
        <item h="1" x="171"/>
        <item h="1" x="83"/>
        <item h="1" x="192"/>
        <item h="1" x="214"/>
        <item h="1" x="81"/>
        <item h="1" x="215"/>
        <item h="1" x="164"/>
        <item h="1" x="286"/>
        <item h="1" x="167"/>
        <item h="1" x="273"/>
        <item h="1" x="281"/>
        <item h="1" x="163"/>
        <item h="1" x="166"/>
        <item h="1" x="220"/>
        <item h="1" x="284"/>
        <item h="1" x="285"/>
        <item h="1" x="290"/>
        <item h="1" x="282"/>
        <item h="1" x="165"/>
        <item h="1" x="211"/>
        <item h="1" x="283"/>
        <item h="1" x="38"/>
        <item h="1" x="224"/>
        <item h="1" x="275"/>
        <item h="1" x="116"/>
        <item h="1" x="170"/>
        <item h="1" x="96"/>
        <item h="1" x="294"/>
        <item h="1" x="180"/>
        <item h="1" x="89"/>
        <item h="1" x="90"/>
        <item h="1" x="11"/>
        <item h="1" x="20"/>
        <item h="1" x="54"/>
        <item h="1" x="189"/>
        <item h="1" x="276"/>
        <item h="1" x="121"/>
        <item h="1" x="201"/>
        <item h="1" x="198"/>
        <item h="1" x="199"/>
        <item h="1" x="186"/>
        <item h="1" x="183"/>
        <item h="1" x="200"/>
        <item h="1" x="188"/>
        <item h="1" x="184"/>
        <item h="1" x="95"/>
        <item h="1" x="206"/>
        <item h="1" x="210"/>
        <item t="default"/>
      </items>
      <autoSortScope>
        <pivotArea dataOnly="0" outline="0" fieldPosition="0">
          <references count="1">
            <reference field="4294967294" count="1" selected="0">
              <x v="2"/>
            </reference>
          </references>
        </pivotArea>
      </autoSortScope>
    </pivotField>
    <pivotField numFmtId="3" showAll="0"/>
    <pivotField numFmtId="3" showAll="0"/>
    <pivotField numFmtId="3" showAll="0"/>
    <pivotField dataField="1" numFmtId="3" showAll="0"/>
    <pivotField numFmtId="3" showAll="0"/>
    <pivotField numFmtId="3" showAll="0"/>
    <pivotField numFmtId="3" showAll="0"/>
    <pivotField numFmtId="3" showAll="0"/>
    <pivotField showAll="0"/>
    <pivotField showAll="0"/>
    <pivotField numFmtId="3" showAll="0"/>
    <pivotField showAll="0"/>
    <pivotField dataField="1" numFmtId="3" showAll="0"/>
    <pivotField numFmtId="3" showAll="0"/>
    <pivotField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5"/>
    <field x="13"/>
  </rowFields>
  <rowItems count="7">
    <i>
      <x/>
    </i>
    <i>
      <x v="1"/>
    </i>
    <i>
      <x v="5"/>
    </i>
    <i>
      <x v="8"/>
    </i>
    <i>
      <x v="12"/>
    </i>
    <i>
      <x v="14"/>
    </i>
    <i t="grand">
      <x/>
    </i>
  </rowItems>
  <colFields count="1">
    <field x="-2"/>
  </colFields>
  <colItems count="3">
    <i>
      <x/>
    </i>
    <i i="1">
      <x v="1"/>
    </i>
    <i i="2">
      <x v="2"/>
    </i>
  </colItems>
  <pageFields count="2">
    <pageField fld="4" hier="-1"/>
    <pageField fld="7" hier="-1"/>
  </pageFields>
  <dataFields count="3">
    <dataField name=" FY 20/21 Budget" fld="17" baseField="0" baseItem="0"/>
    <dataField name=" FY 21/22 Recommended" fld="26" baseField="0" baseItem="0"/>
    <dataField name=" $ Change" fld="29" baseField="0" baseItem="0" numFmtId="3"/>
  </dataFields>
  <formats count="1">
    <format dxfId="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B9C464EE-FCAA-4FC2-9F6E-298BCE829DB2}" name="PivotTable1" cacheId="3"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8:E196" firstHeaderRow="1" firstDataRow="1" firstDataCol="4" rowPageCount="2" colPageCount="1"/>
  <pivotFields count="27">
    <pivotField axis="axisRow" compact="0" outline="0" showAll="0" defaultSubtotal="0">
      <items count="17">
        <item x="0"/>
        <item h="1" x="1"/>
        <item h="1" x="2"/>
        <item h="1" x="3"/>
        <item h="1" x="4"/>
        <item h="1" x="5"/>
        <item h="1" x="6"/>
        <item h="1" x="7"/>
        <item h="1" x="8"/>
        <item h="1" x="9"/>
        <item h="1" x="10"/>
        <item h="1" x="11"/>
        <item h="1" x="12"/>
        <item h="1" x="13"/>
        <item h="1" x="14"/>
        <item h="1" x="15"/>
        <item h="1"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sortType="ascending" defaultSubtotal="0">
      <items count="5">
        <item h="1" x="0"/>
        <item h="1" x="2"/>
        <item x="4"/>
        <item h="1" x="1"/>
        <item h="1" x="3"/>
      </items>
      <extLst>
        <ext xmlns:x14="http://schemas.microsoft.com/office/spreadsheetml/2009/9/main" uri="{2946ED86-A175-432a-8AC1-64E0C546D7DE}">
          <x14:pivotField fillDownLabels="1"/>
        </ext>
      </extLst>
    </pivotField>
    <pivotField axis="axisPage" compact="0" outline="0" showAll="0" defaultSubtotal="0">
      <items count="17">
        <item x="5"/>
        <item x="1"/>
        <item x="16"/>
        <item x="15"/>
        <item x="14"/>
        <item x="0"/>
        <item x="6"/>
        <item x="8"/>
        <item x="3"/>
        <item x="13"/>
        <item x="10"/>
        <item x="11"/>
        <item x="4"/>
        <item x="7"/>
        <item x="2"/>
        <item x="12"/>
        <item x="9"/>
      </items>
      <extLst>
        <ext xmlns:x14="http://schemas.microsoft.com/office/spreadsheetml/2009/9/main" uri="{2946ED86-A175-432a-8AC1-64E0C546D7DE}">
          <x14:pivotField fillDownLabels="1"/>
        </ext>
      </extLst>
    </pivotField>
    <pivotField axis="axisRow" compact="0" outline="0" showAll="0" defaultSubtotal="0">
      <items count="41">
        <item x="6"/>
        <item x="2"/>
        <item x="28"/>
        <item x="10"/>
        <item x="39"/>
        <item x="0"/>
        <item x="19"/>
        <item x="33"/>
        <item x="31"/>
        <item x="14"/>
        <item x="36"/>
        <item x="5"/>
        <item x="16"/>
        <item x="21"/>
        <item x="4"/>
        <item x="17"/>
        <item x="25"/>
        <item x="15"/>
        <item x="13"/>
        <item x="3"/>
        <item x="12"/>
        <item x="32"/>
        <item x="18"/>
        <item x="22"/>
        <item x="26"/>
        <item x="35"/>
        <item x="38"/>
        <item x="1"/>
        <item x="8"/>
        <item x="9"/>
        <item m="1" x="40"/>
        <item x="24"/>
        <item x="29"/>
        <item x="7"/>
        <item x="30"/>
        <item x="23"/>
        <item x="20"/>
        <item x="11"/>
        <item x="34"/>
        <item x="27"/>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9"/>
        <item x="450"/>
        <item x="451"/>
        <item x="452"/>
        <item x="454"/>
        <item x="455"/>
        <item x="456"/>
        <item x="457"/>
        <item x="458"/>
        <item x="459"/>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9"/>
        <item x="661"/>
        <item x="662"/>
        <item x="663"/>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4"/>
        <item x="725"/>
        <item x="726"/>
        <item x="727"/>
        <item x="728"/>
        <item x="729"/>
        <item x="730"/>
        <item x="731"/>
        <item x="732"/>
        <item x="733"/>
        <item x="734"/>
        <item x="735"/>
        <item x="736"/>
        <item x="737"/>
        <item x="739"/>
        <item x="740"/>
        <item x="741"/>
        <item x="742"/>
        <item x="743"/>
        <item x="744"/>
        <item x="745"/>
        <item x="746"/>
        <item x="747"/>
        <item x="748"/>
        <item x="749"/>
        <item x="750"/>
        <item x="751"/>
        <item x="752"/>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90"/>
        <item x="791"/>
        <item x="792"/>
        <item x="793"/>
        <item x="794"/>
        <item x="795"/>
        <item x="796"/>
        <item x="797"/>
        <item x="798"/>
        <item x="799"/>
        <item x="800"/>
        <item x="801"/>
        <item x="802"/>
        <item x="803"/>
        <item x="805"/>
        <item x="806"/>
        <item x="807"/>
        <item x="808"/>
        <item x="809"/>
        <item x="810"/>
        <item x="811"/>
        <item x="812"/>
        <item x="813"/>
        <item x="814"/>
        <item x="815"/>
        <item x="816"/>
        <item x="817"/>
        <item x="819"/>
        <item x="820"/>
        <item x="821"/>
        <item x="822"/>
        <item x="823"/>
        <item x="824"/>
        <item x="825"/>
        <item x="826"/>
        <item x="827"/>
        <item x="828"/>
        <item x="829"/>
        <item x="830"/>
        <item x="831"/>
        <item x="832"/>
        <item x="833"/>
        <item x="835"/>
        <item x="836"/>
        <item x="837"/>
        <item x="838"/>
        <item x="839"/>
        <item x="840"/>
        <item x="841"/>
        <item x="842"/>
        <item x="843"/>
        <item x="844"/>
        <item x="846"/>
        <item x="847"/>
        <item x="848"/>
        <item x="849"/>
        <item x="850"/>
        <item x="851"/>
        <item x="852"/>
        <item x="853"/>
        <item x="854"/>
        <item x="855"/>
        <item x="857"/>
        <item x="858"/>
        <item x="859"/>
        <item x="860"/>
        <item x="861"/>
        <item x="862"/>
        <item x="863"/>
        <item x="864"/>
        <item x="865"/>
        <item x="866"/>
        <item x="867"/>
        <item x="868"/>
        <item x="869"/>
        <item x="870"/>
        <item x="871"/>
        <item x="872"/>
        <item x="873"/>
        <item x="875"/>
        <item x="876"/>
        <item x="877"/>
        <item x="878"/>
        <item x="879"/>
        <item x="880"/>
        <item x="881"/>
        <item x="882"/>
        <item x="883"/>
        <item x="884"/>
        <item x="885"/>
        <item x="886"/>
        <item x="887"/>
        <item x="889"/>
        <item x="890"/>
        <item x="891"/>
        <item x="892"/>
        <item x="893"/>
        <item x="77"/>
        <item x="660"/>
        <item x="658"/>
        <item x="334"/>
        <item x="460"/>
        <item x="582"/>
        <item x="664"/>
        <item x="723"/>
        <item x="738"/>
        <item x="753"/>
        <item x="789"/>
        <item x="804"/>
        <item x="818"/>
        <item x="834"/>
        <item x="845"/>
        <item x="856"/>
        <item x="874"/>
        <item x="888"/>
        <item x="448"/>
        <item x="45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95">
        <item x="247"/>
        <item x="265"/>
        <item x="248"/>
        <item x="19"/>
        <item x="5"/>
        <item x="14"/>
        <item x="15"/>
        <item x="17"/>
        <item x="16"/>
        <item x="0"/>
        <item x="100"/>
        <item x="25"/>
        <item x="152"/>
        <item x="115"/>
        <item x="73"/>
        <item x="238"/>
        <item x="255"/>
        <item x="241"/>
        <item x="31"/>
        <item x="237"/>
        <item x="172"/>
        <item x="141"/>
        <item x="58"/>
        <item x="118"/>
        <item x="174"/>
        <item x="9"/>
        <item x="185"/>
        <item x="50"/>
        <item x="76"/>
        <item x="266"/>
        <item x="249"/>
        <item x="291"/>
        <item x="236"/>
        <item x="292"/>
        <item x="2"/>
        <item x="1"/>
        <item x="293"/>
        <item x="182"/>
        <item x="26"/>
        <item x="197"/>
        <item x="36"/>
        <item x="85"/>
        <item x="87"/>
        <item x="45"/>
        <item x="149"/>
        <item x="107"/>
        <item x="13"/>
        <item x="168"/>
        <item x="104"/>
        <item x="61"/>
        <item x="127"/>
        <item x="154"/>
        <item x="147"/>
        <item x="259"/>
        <item x="239"/>
        <item x="40"/>
        <item x="24"/>
        <item x="30"/>
        <item x="18"/>
        <item x="99"/>
        <item x="60"/>
        <item x="145"/>
        <item x="74"/>
        <item x="4"/>
        <item x="179"/>
        <item x="65"/>
        <item x="51"/>
        <item x="173"/>
        <item x="142"/>
        <item x="59"/>
        <item x="175"/>
        <item x="123"/>
        <item x="49"/>
        <item x="139"/>
        <item x="272"/>
        <item x="10"/>
        <item x="119"/>
        <item x="256"/>
        <item x="86"/>
        <item x="102"/>
        <item x="187"/>
        <item x="267"/>
        <item x="250"/>
        <item x="260"/>
        <item x="240"/>
        <item x="48"/>
        <item x="52"/>
        <item x="136"/>
        <item x="47"/>
        <item x="194"/>
        <item x="41"/>
        <item x="114"/>
        <item x="181"/>
        <item x="177"/>
        <item x="97"/>
        <item x="22"/>
        <item x="268"/>
        <item x="251"/>
        <item x="12"/>
        <item x="108"/>
        <item x="34"/>
        <item x="226"/>
        <item x="279"/>
        <item x="191"/>
        <item x="219"/>
        <item x="124"/>
        <item x="7"/>
        <item x="103"/>
        <item x="242"/>
        <item x="261"/>
        <item x="151"/>
        <item x="269"/>
        <item x="252"/>
        <item x="8"/>
        <item x="56"/>
        <item x="140"/>
        <item x="222"/>
        <item x="106"/>
        <item x="129"/>
        <item x="101"/>
        <item x="143"/>
        <item x="44"/>
        <item x="63"/>
        <item x="78"/>
        <item x="75"/>
        <item x="62"/>
        <item x="64"/>
        <item x="37"/>
        <item x="159"/>
        <item x="208"/>
        <item x="160"/>
        <item x="209"/>
        <item x="161"/>
        <item x="207"/>
        <item x="162"/>
        <item x="155"/>
        <item x="218"/>
        <item x="204"/>
        <item x="156"/>
        <item x="205"/>
        <item x="157"/>
        <item x="203"/>
        <item x="158"/>
        <item x="70"/>
        <item x="178"/>
        <item x="29"/>
        <item x="28"/>
        <item x="135"/>
        <item x="92"/>
        <item x="39"/>
        <item x="146"/>
        <item x="148"/>
        <item x="258"/>
        <item x="57"/>
        <item x="117"/>
        <item x="80"/>
        <item x="69"/>
        <item x="110"/>
        <item x="120"/>
        <item x="113"/>
        <item x="196"/>
        <item x="105"/>
        <item x="27"/>
        <item x="202"/>
        <item x="134"/>
        <item x="93"/>
        <item x="274"/>
        <item x="46"/>
        <item x="137"/>
        <item x="68"/>
        <item x="67"/>
        <item x="21"/>
        <item x="195"/>
        <item x="3"/>
        <item x="270"/>
        <item x="253"/>
        <item x="246"/>
        <item x="264"/>
        <item x="138"/>
        <item x="111"/>
        <item x="225"/>
        <item x="190"/>
        <item x="244"/>
        <item x="217"/>
        <item x="133"/>
        <item x="32"/>
        <item x="33"/>
        <item x="98"/>
        <item x="112"/>
        <item x="88"/>
        <item x="109"/>
        <item x="262"/>
        <item x="243"/>
        <item x="271"/>
        <item x="254"/>
        <item x="126"/>
        <item x="130"/>
        <item x="71"/>
        <item x="257"/>
        <item x="79"/>
        <item x="176"/>
        <item x="169"/>
        <item x="221"/>
        <item x="287"/>
        <item x="235"/>
        <item x="212"/>
        <item x="289"/>
        <item x="288"/>
        <item x="23"/>
        <item x="66"/>
        <item x="55"/>
        <item x="213"/>
        <item x="277"/>
        <item x="122"/>
        <item x="216"/>
        <item x="232"/>
        <item x="94"/>
        <item x="131"/>
        <item x="263"/>
        <item x="245"/>
        <item x="153"/>
        <item x="223"/>
        <item x="128"/>
        <item x="35"/>
        <item x="228"/>
        <item x="278"/>
        <item x="280"/>
        <item x="231"/>
        <item x="230"/>
        <item x="229"/>
        <item x="43"/>
        <item x="144"/>
        <item x="72"/>
        <item x="227"/>
        <item x="6"/>
        <item x="53"/>
        <item x="125"/>
        <item x="91"/>
        <item x="132"/>
        <item x="42"/>
        <item x="150"/>
        <item x="82"/>
        <item x="193"/>
        <item x="84"/>
        <item x="171"/>
        <item x="83"/>
        <item x="192"/>
        <item x="214"/>
        <item x="81"/>
        <item x="215"/>
        <item x="164"/>
        <item x="286"/>
        <item x="167"/>
        <item x="273"/>
        <item x="281"/>
        <item x="163"/>
        <item x="166"/>
        <item x="220"/>
        <item x="284"/>
        <item x="285"/>
        <item x="290"/>
        <item x="282"/>
        <item x="165"/>
        <item x="211"/>
        <item x="283"/>
        <item x="38"/>
        <item x="224"/>
        <item x="275"/>
        <item x="116"/>
        <item x="170"/>
        <item x="96"/>
        <item x="294"/>
        <item x="180"/>
        <item x="89"/>
        <item x="90"/>
        <item x="11"/>
        <item x="20"/>
        <item x="54"/>
        <item x="189"/>
        <item x="276"/>
        <item x="121"/>
        <item x="201"/>
        <item x="198"/>
        <item x="199"/>
        <item x="186"/>
        <item x="183"/>
        <item x="200"/>
        <item x="188"/>
        <item x="184"/>
        <item x="95"/>
        <item x="77"/>
        <item x="234"/>
        <item x="233"/>
        <item x="206"/>
        <item x="210"/>
      </items>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4">
    <field x="0"/>
    <field x="8"/>
    <field x="12"/>
    <field x="5"/>
  </rowFields>
  <rowItems count="188">
    <i>
      <x/>
      <x v="84"/>
      <x v="41"/>
      <x v="2"/>
    </i>
    <i r="1">
      <x v="85"/>
      <x v="78"/>
      <x v="2"/>
    </i>
    <i r="1">
      <x v="86"/>
      <x v="42"/>
      <x v="2"/>
    </i>
    <i r="1">
      <x v="87"/>
      <x v="189"/>
      <x v="2"/>
    </i>
    <i r="1">
      <x v="88"/>
      <x v="273"/>
      <x v="2"/>
    </i>
    <i r="1">
      <x v="89"/>
      <x v="274"/>
      <x v="2"/>
    </i>
    <i r="1">
      <x v="90"/>
      <x v="237"/>
      <x v="2"/>
    </i>
    <i r="1">
      <x v="91"/>
      <x v="148"/>
      <x v="2"/>
    </i>
    <i r="1">
      <x v="92"/>
      <x v="165"/>
      <x v="2"/>
    </i>
    <i r="1">
      <x v="93"/>
      <x v="216"/>
      <x v="2"/>
    </i>
    <i r="1">
      <x v="94"/>
      <x v="289"/>
      <x v="2"/>
    </i>
    <i r="1">
      <x v="95"/>
      <x v="270"/>
      <x v="2"/>
    </i>
    <i r="1">
      <x v="96"/>
      <x v="94"/>
      <x v="2"/>
    </i>
    <i r="1">
      <x v="97"/>
      <x v="187"/>
      <x v="2"/>
    </i>
    <i r="1">
      <x v="98"/>
      <x v="59"/>
      <x v="2"/>
    </i>
    <i r="1">
      <x v="99"/>
      <x v="10"/>
      <x v="2"/>
    </i>
    <i r="1">
      <x v="100"/>
      <x v="119"/>
      <x v="2"/>
    </i>
    <i r="1">
      <x v="101"/>
      <x v="79"/>
      <x v="2"/>
    </i>
    <i r="1">
      <x v="102"/>
      <x v="107"/>
      <x v="2"/>
    </i>
    <i r="1">
      <x v="103"/>
      <x v="48"/>
      <x v="2"/>
    </i>
    <i r="1">
      <x v="104"/>
      <x v="161"/>
      <x v="2"/>
    </i>
    <i r="1">
      <x v="105"/>
      <x v="117"/>
      <x v="2"/>
    </i>
    <i r="1">
      <x v="106"/>
      <x v="45"/>
      <x v="2"/>
    </i>
    <i r="1">
      <x v="107"/>
      <x v="99"/>
      <x v="2"/>
    </i>
    <i r="1">
      <x v="108"/>
      <x v="190"/>
      <x v="2"/>
    </i>
    <i r="1">
      <x v="109"/>
      <x v="157"/>
      <x v="2"/>
    </i>
    <i r="1">
      <x v="110"/>
      <x v="179"/>
      <x v="2"/>
    </i>
    <i r="1">
      <x v="111"/>
      <x v="188"/>
      <x v="2"/>
    </i>
    <i r="1">
      <x v="112"/>
      <x v="159"/>
      <x v="2"/>
    </i>
    <i r="1">
      <x v="113"/>
      <x v="91"/>
      <x v="2"/>
    </i>
    <i r="1">
      <x v="114"/>
      <x v="13"/>
      <x v="2"/>
    </i>
    <i r="1">
      <x v="115"/>
      <x v="268"/>
      <x v="2"/>
    </i>
    <i r="1">
      <x v="116"/>
      <x v="154"/>
      <x v="2"/>
    </i>
    <i r="1">
      <x v="117"/>
      <x v="23"/>
      <x v="2"/>
    </i>
    <i r="1">
      <x v="118"/>
      <x v="76"/>
      <x v="2"/>
    </i>
    <i r="1">
      <x v="119"/>
      <x v="158"/>
      <x v="2"/>
    </i>
    <i r="1">
      <x v="120"/>
      <x v="280"/>
      <x v="2"/>
    </i>
    <i r="1">
      <x v="121"/>
      <x v="213"/>
      <x v="2"/>
    </i>
    <i r="1">
      <x v="122"/>
      <x v="71"/>
      <x v="2"/>
    </i>
    <i r="1">
      <x v="123"/>
      <x v="105"/>
      <x v="2"/>
    </i>
    <i r="1">
      <x v="124"/>
      <x v="236"/>
      <x v="2"/>
    </i>
    <i r="1">
      <x v="125"/>
      <x v="195"/>
      <x v="2"/>
    </i>
    <i r="1">
      <x v="126"/>
      <x v="50"/>
      <x v="2"/>
    </i>
    <i r="1">
      <x v="127"/>
      <x v="222"/>
      <x v="2"/>
    </i>
    <i r="1">
      <x v="128"/>
      <x v="118"/>
      <x v="2"/>
    </i>
    <i r="1">
      <x v="129"/>
      <x v="196"/>
      <x v="2"/>
    </i>
    <i r="1">
      <x v="130"/>
      <x v="25"/>
      <x v="2"/>
    </i>
    <i r="1">
      <x v="131"/>
      <x v="217"/>
      <x v="2"/>
    </i>
    <i r="1">
      <x v="132"/>
      <x v="75"/>
      <x v="2"/>
    </i>
    <i r="1">
      <x v="133"/>
      <x v="275"/>
      <x v="2"/>
    </i>
    <i r="1">
      <x v="134"/>
      <x v="41"/>
      <x v="32"/>
    </i>
    <i r="1">
      <x v="135"/>
      <x v="189"/>
      <x v="32"/>
    </i>
    <i r="1">
      <x v="136"/>
      <x v="273"/>
      <x v="32"/>
    </i>
    <i r="1">
      <x v="137"/>
      <x v="274"/>
      <x v="32"/>
    </i>
    <i r="1">
      <x v="138"/>
      <x v="238"/>
      <x v="32"/>
    </i>
    <i r="1">
      <x v="139"/>
      <x v="148"/>
      <x v="32"/>
    </i>
    <i r="1">
      <x v="140"/>
      <x v="165"/>
      <x v="32"/>
    </i>
    <i r="1">
      <x v="141"/>
      <x v="216"/>
      <x v="32"/>
    </i>
    <i r="1">
      <x v="142"/>
      <x v="289"/>
      <x v="32"/>
    </i>
    <i r="1">
      <x v="143"/>
      <x v="270"/>
      <x v="32"/>
    </i>
    <i r="1">
      <x v="144"/>
      <x v="94"/>
      <x v="32"/>
    </i>
    <i r="1">
      <x v="145"/>
      <x v="187"/>
      <x v="32"/>
    </i>
    <i r="1">
      <x v="146"/>
      <x v="59"/>
      <x v="32"/>
    </i>
    <i r="1">
      <x v="147"/>
      <x v="161"/>
      <x v="32"/>
    </i>
    <i r="1">
      <x v="148"/>
      <x v="99"/>
      <x v="32"/>
    </i>
    <i r="1">
      <x v="149"/>
      <x v="91"/>
      <x v="32"/>
    </i>
    <i r="1">
      <x v="150"/>
      <x v="13"/>
      <x v="32"/>
    </i>
    <i r="1">
      <x v="151"/>
      <x v="154"/>
      <x v="32"/>
    </i>
    <i r="1">
      <x v="152"/>
      <x v="23"/>
      <x v="32"/>
    </i>
    <i r="1">
      <x v="153"/>
      <x v="76"/>
      <x v="32"/>
    </i>
    <i r="1">
      <x v="154"/>
      <x v="184"/>
      <x v="32"/>
    </i>
    <i r="1">
      <x v="155"/>
      <x v="164"/>
      <x v="32"/>
    </i>
    <i r="1">
      <x v="156"/>
      <x v="158"/>
      <x v="32"/>
    </i>
    <i r="1">
      <x v="157"/>
      <x v="147"/>
      <x v="32"/>
    </i>
    <i r="1">
      <x v="158"/>
      <x v="280"/>
      <x v="32"/>
    </i>
    <i r="1">
      <x v="159"/>
      <x v="213"/>
      <x v="32"/>
    </i>
    <i r="1">
      <x v="160"/>
      <x v="71"/>
      <x v="32"/>
    </i>
    <i r="1">
      <x v="161"/>
      <x v="195"/>
      <x v="32"/>
    </i>
    <i r="1">
      <x v="162"/>
      <x v="87"/>
      <x v="32"/>
    </i>
    <i r="1">
      <x v="163"/>
      <x v="25"/>
      <x v="32"/>
    </i>
    <i r="1">
      <x v="164"/>
      <x v="75"/>
      <x v="32"/>
    </i>
    <i r="1">
      <x v="165"/>
      <x v="275"/>
      <x v="32"/>
    </i>
    <i r="1">
      <x v="166"/>
      <x v="168"/>
      <x v="32"/>
    </i>
    <i r="1">
      <x v="167"/>
      <x v="178"/>
      <x v="34"/>
    </i>
    <i r="1">
      <x v="168"/>
      <x v="158"/>
      <x v="34"/>
    </i>
    <i r="1">
      <x v="169"/>
      <x v="41"/>
      <x v="8"/>
    </i>
    <i r="1">
      <x v="170"/>
      <x v="78"/>
      <x v="8"/>
    </i>
    <i r="1">
      <x v="171"/>
      <x v="42"/>
      <x v="8"/>
    </i>
    <i r="1">
      <x v="172"/>
      <x v="165"/>
      <x v="8"/>
    </i>
    <i r="1">
      <x v="173"/>
      <x v="216"/>
      <x v="8"/>
    </i>
    <i r="1">
      <x v="174"/>
      <x v="289"/>
      <x v="8"/>
    </i>
    <i r="1">
      <x v="175"/>
      <x v="270"/>
      <x v="8"/>
    </i>
    <i r="1">
      <x v="176"/>
      <x v="94"/>
      <x v="8"/>
    </i>
    <i r="1">
      <x v="177"/>
      <x v="187"/>
      <x v="8"/>
    </i>
    <i r="1">
      <x v="178"/>
      <x v="73"/>
      <x v="8"/>
    </i>
    <i r="1">
      <x v="179"/>
      <x v="161"/>
      <x v="8"/>
    </i>
    <i r="1">
      <x v="180"/>
      <x v="190"/>
      <x v="8"/>
    </i>
    <i r="1">
      <x v="181"/>
      <x v="179"/>
      <x v="8"/>
    </i>
    <i r="1">
      <x v="182"/>
      <x v="13"/>
      <x v="8"/>
    </i>
    <i r="1">
      <x v="183"/>
      <x v="268"/>
      <x v="8"/>
    </i>
    <i r="1">
      <x v="184"/>
      <x v="154"/>
      <x v="8"/>
    </i>
    <i r="1">
      <x v="185"/>
      <x v="115"/>
      <x v="8"/>
    </i>
    <i r="1">
      <x v="186"/>
      <x v="21"/>
      <x v="8"/>
    </i>
    <i r="1">
      <x v="187"/>
      <x v="68"/>
      <x v="8"/>
    </i>
    <i r="1">
      <x v="188"/>
      <x v="25"/>
      <x v="8"/>
    </i>
    <i r="1">
      <x v="189"/>
      <x v="120"/>
      <x v="21"/>
    </i>
    <i r="1">
      <x v="190"/>
      <x v="237"/>
      <x v="21"/>
    </i>
    <i r="1">
      <x v="191"/>
      <x v="148"/>
      <x v="21"/>
    </i>
    <i r="1">
      <x v="192"/>
      <x v="216"/>
      <x v="21"/>
    </i>
    <i r="1">
      <x v="193"/>
      <x v="289"/>
      <x v="21"/>
    </i>
    <i r="1">
      <x v="194"/>
      <x v="270"/>
      <x v="21"/>
    </i>
    <i r="1">
      <x v="195"/>
      <x v="94"/>
      <x v="21"/>
    </i>
    <i r="1">
      <x v="196"/>
      <x v="187"/>
      <x v="21"/>
    </i>
    <i r="1">
      <x v="197"/>
      <x v="107"/>
      <x v="21"/>
    </i>
    <i r="1">
      <x v="198"/>
      <x v="161"/>
      <x v="21"/>
    </i>
    <i r="1">
      <x v="199"/>
      <x v="179"/>
      <x v="21"/>
    </i>
    <i r="1">
      <x v="200"/>
      <x v="159"/>
      <x v="21"/>
    </i>
    <i r="1">
      <x v="201"/>
      <x v="91"/>
      <x v="21"/>
    </i>
    <i r="1">
      <x v="202"/>
      <x v="13"/>
      <x v="21"/>
    </i>
    <i r="1">
      <x v="203"/>
      <x v="154"/>
      <x v="21"/>
    </i>
    <i r="1">
      <x v="204"/>
      <x v="23"/>
      <x v="21"/>
    </i>
    <i r="1">
      <x v="205"/>
      <x v="158"/>
      <x v="21"/>
    </i>
    <i r="1">
      <x v="206"/>
      <x v="280"/>
      <x v="21"/>
    </i>
    <i r="1">
      <x v="207"/>
      <x v="213"/>
      <x v="21"/>
    </i>
    <i r="1">
      <x v="208"/>
      <x v="71"/>
      <x v="21"/>
    </i>
    <i r="1">
      <x v="209"/>
      <x v="105"/>
      <x v="21"/>
    </i>
    <i r="1">
      <x v="210"/>
      <x v="236"/>
      <x v="21"/>
    </i>
    <i r="1">
      <x v="211"/>
      <x v="195"/>
      <x v="21"/>
    </i>
    <i r="1">
      <x v="212"/>
      <x v="231"/>
      <x v="21"/>
    </i>
    <i r="1">
      <x v="213"/>
      <x v="25"/>
      <x v="21"/>
    </i>
    <i r="1">
      <x v="214"/>
      <x v="75"/>
      <x v="21"/>
    </i>
    <i r="1">
      <x v="215"/>
      <x v="41"/>
      <x v="7"/>
    </i>
    <i r="1">
      <x v="216"/>
      <x v="189"/>
      <x v="7"/>
    </i>
    <i r="1">
      <x v="217"/>
      <x v="165"/>
      <x v="7"/>
    </i>
    <i r="1">
      <x v="218"/>
      <x v="216"/>
      <x v="7"/>
    </i>
    <i r="1">
      <x v="219"/>
      <x v="289"/>
      <x v="7"/>
    </i>
    <i r="1">
      <x v="220"/>
      <x v="270"/>
      <x v="7"/>
    </i>
    <i r="1">
      <x v="221"/>
      <x v="94"/>
      <x v="7"/>
    </i>
    <i r="1">
      <x v="222"/>
      <x v="187"/>
      <x v="7"/>
    </i>
    <i r="1">
      <x v="223"/>
      <x v="161"/>
      <x v="7"/>
    </i>
    <i r="1">
      <x v="224"/>
      <x v="91"/>
      <x v="7"/>
    </i>
    <i r="1">
      <x v="225"/>
      <x v="13"/>
      <x v="7"/>
    </i>
    <i r="1">
      <x v="226"/>
      <x v="154"/>
      <x v="7"/>
    </i>
    <i r="1">
      <x v="227"/>
      <x v="195"/>
      <x v="7"/>
    </i>
    <i r="1">
      <x v="228"/>
      <x v="61"/>
      <x v="7"/>
    </i>
    <i r="1">
      <x v="229"/>
      <x v="161"/>
      <x v="38"/>
    </i>
    <i r="1">
      <x v="230"/>
      <x v="150"/>
      <x v="38"/>
    </i>
    <i r="1">
      <x v="231"/>
      <x v="179"/>
      <x v="38"/>
    </i>
    <i r="1">
      <x v="232"/>
      <x v="154"/>
      <x v="38"/>
    </i>
    <i r="1">
      <x v="233"/>
      <x v="52"/>
      <x v="38"/>
    </i>
    <i r="1">
      <x v="234"/>
      <x v="151"/>
      <x v="38"/>
    </i>
    <i r="1">
      <x v="235"/>
      <x v="44"/>
      <x v="38"/>
    </i>
    <i r="1">
      <x v="236"/>
      <x v="240"/>
      <x v="38"/>
    </i>
    <i r="1">
      <x v="237"/>
      <x v="41"/>
      <x v="25"/>
    </i>
    <i r="1">
      <x v="238"/>
      <x v="78"/>
      <x v="25"/>
    </i>
    <i r="1">
      <x v="239"/>
      <x v="42"/>
      <x v="25"/>
    </i>
    <i r="1">
      <x v="240"/>
      <x v="165"/>
      <x v="25"/>
    </i>
    <i r="1">
      <x v="241"/>
      <x v="216"/>
      <x v="25"/>
    </i>
    <i r="1">
      <x v="242"/>
      <x v="289"/>
      <x v="25"/>
    </i>
    <i r="1">
      <x v="243"/>
      <x v="270"/>
      <x v="25"/>
    </i>
    <i r="1">
      <x v="244"/>
      <x v="94"/>
      <x v="25"/>
    </i>
    <i r="1">
      <x v="245"/>
      <x v="187"/>
      <x v="25"/>
    </i>
    <i r="1">
      <x v="246"/>
      <x v="110"/>
      <x v="25"/>
    </i>
    <i r="1">
      <x v="247"/>
      <x v="12"/>
      <x v="25"/>
    </i>
    <i r="1">
      <x v="248"/>
      <x v="161"/>
      <x v="25"/>
    </i>
    <i r="1">
      <x v="249"/>
      <x v="190"/>
      <x v="25"/>
    </i>
    <i r="1">
      <x v="250"/>
      <x v="179"/>
      <x v="25"/>
    </i>
    <i r="1">
      <x v="251"/>
      <x v="13"/>
      <x v="25"/>
    </i>
    <i r="1">
      <x v="252"/>
      <x v="154"/>
      <x v="25"/>
    </i>
    <i r="1">
      <x v="253"/>
      <x v="220"/>
      <x v="25"/>
    </i>
    <i r="1">
      <x v="254"/>
      <x v="51"/>
      <x v="25"/>
    </i>
    <i r="1">
      <x v="255"/>
      <x v="135"/>
      <x v="10"/>
    </i>
    <i r="1">
      <x v="256"/>
      <x v="138"/>
      <x v="10"/>
    </i>
    <i r="1">
      <x v="257"/>
      <x v="140"/>
      <x v="10"/>
    </i>
    <i r="1">
      <x v="258"/>
      <x v="142"/>
      <x v="10"/>
    </i>
    <i r="1">
      <x v="259"/>
      <x v="128"/>
      <x v="10"/>
    </i>
    <i r="1">
      <x v="260"/>
      <x v="130"/>
      <x v="10"/>
    </i>
    <i r="1">
      <x v="261"/>
      <x v="132"/>
      <x v="10"/>
    </i>
    <i r="1">
      <x v="262"/>
      <x v="134"/>
      <x v="10"/>
    </i>
    <i r="1">
      <x v="263"/>
      <x v="255"/>
      <x v="40"/>
    </i>
    <i r="1">
      <x v="264"/>
      <x v="250"/>
      <x v="40"/>
    </i>
    <i r="1">
      <x v="265"/>
      <x v="262"/>
      <x v="40"/>
    </i>
    <i r="1">
      <x v="266"/>
      <x v="256"/>
      <x v="40"/>
    </i>
    <i r="1">
      <x v="267"/>
      <x v="252"/>
      <x v="40"/>
    </i>
    <i r="1">
      <x v="268"/>
      <x v="47"/>
      <x v="40"/>
    </i>
    <i r="1">
      <x v="269"/>
      <x v="201"/>
      <x v="40"/>
    </i>
    <i r="1">
      <x v="270"/>
      <x v="269"/>
      <x v="40"/>
    </i>
    <i t="grand">
      <x/>
    </i>
  </rowItems>
  <colItems count="1">
    <i/>
  </colItems>
  <pageFields count="2">
    <pageField fld="3" hier="-1"/>
    <pageField fld="4" hier="-1"/>
  </pageFields>
  <formats count="1">
    <format dxfId="0">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684327-2D50-4912-BA9F-F55B4208F9F9}" name="Table1" displayName="Table1" ref="A2:AC896" totalsRowShown="0" headerRowDxfId="148">
  <autoFilter ref="A2:AC896" xr:uid="{7053C2D3-6F97-4A25-ACA2-6C661CD4243F}"/>
  <tableColumns count="29">
    <tableColumn id="30" xr3:uid="{ADA68272-1136-4037-B0F2-EF7DF60F8756}" name="Full account"/>
    <tableColumn id="2" xr3:uid="{10C50AAA-67F7-41F4-92DD-E7A04DB6D09F}" name="Fund"/>
    <tableColumn id="3" xr3:uid="{C5B26098-AC8A-4540-952C-B32F17F8BCB4}" name="Cost center"/>
    <tableColumn id="4" xr3:uid="{AD40D1F2-7958-41DD-A0CA-8DF1080B6A40}" name="Object"/>
    <tableColumn id="5" xr3:uid="{A597AB71-87AC-42E6-8EC4-DB2F39E20A59}" name="Account Type"/>
    <tableColumn id="6" xr3:uid="{943D5456-FFE0-4E52-8094-E7C98D5F54AC}" name="Fund Name"/>
    <tableColumn id="7" xr3:uid="{B6D196B2-3006-4FB9-B100-8BAA43E7563A}" name="Cost Center Name"/>
    <tableColumn id="8" xr3:uid="{8BD57C08-6DB4-442D-863E-285ADFCA78CE}" name="Category"/>
    <tableColumn id="9" xr3:uid="{92A401C5-098E-4143-9185-4E7B80FA13AF}" name="Subcategory"/>
    <tableColumn id="28" xr3:uid="{5A8098E8-1C44-4329-8795-9C661B5708AD}" name="Account Number"/>
    <tableColumn id="10" xr3:uid="{828954A0-F2CF-4AC4-B1ED-B263C1E669F1}" name="Stmt Activities Type"/>
    <tableColumn id="11" xr3:uid="{777BEDF4-FFC5-4713-869E-F9401F7445EB}" name="Stmt Activities Groups"/>
    <tableColumn id="12" xr3:uid="{2CC62609-6B61-45C6-8647-D9FA1FC962DC}" name="Stmt Activities Category"/>
    <tableColumn id="13" xr3:uid="{7B948863-B902-4924-9479-80899A98061F}" name="Account Title"/>
    <tableColumn id="14" xr3:uid="{B8F0800F-9893-442B-A4BC-DEC3D04E3852}" name="FY 17/18 Actual" dataDxfId="147"/>
    <tableColumn id="15" xr3:uid="{2BB6D033-FFCD-4E1A-9F80-BB7D29C56539}" name="FY 18/19 Actual" dataDxfId="146"/>
    <tableColumn id="16" xr3:uid="{F8AA4BB6-7B5A-42A3-8E46-29FA5AC44B67}" name="FY 19/20 Actual" dataDxfId="145"/>
    <tableColumn id="17" xr3:uid="{F0C00C3D-52BA-4241-9A58-D32CF93E8199}" name="FY 20/21 Budget" dataDxfId="144"/>
    <tableColumn id="18" xr3:uid="{8F342125-CD2A-4F7D-982A-913F9AB573BD}" name="FY 20/21 Amended as of 6/8/21" dataDxfId="143"/>
    <tableColumn id="27" xr3:uid="{AA1E1AB0-4944-456D-A5A0-9D958F12D67E}" name="FY 20/21 Amended as of 6/15/21" dataDxfId="142"/>
    <tableColumn id="19" xr3:uid="{6FADB560-8AEF-4E47-AB02-B272424DB8B9}" name="FY 20/21 YTD as of 4/6/21" dataDxfId="141"/>
    <tableColumn id="26" xr3:uid="{798E7F01-0255-4A7F-BFCC-0C7C86B029E9}" name="FY 20/21 YTD as of 6/8/21" dataDxfId="140"/>
    <tableColumn id="20" xr3:uid="{87F9CA1F-00F7-41B0-BE4D-68B2514D52BB}" name="FY 21/22 Projected as of 4/28/21" dataDxfId="139"/>
    <tableColumn id="29" xr3:uid="{90518A46-743E-4411-81CD-E2358FE32B5B}" name="FY 21/22 Projected as of 6/8/21" dataDxfId="138"/>
    <tableColumn id="31" xr3:uid="{43DAE257-32E6-4018-8D80-DFE9AF829A04}" name="Difference in projections" dataDxfId="137"/>
    <tableColumn id="21" xr3:uid="{D4AF691E-1FBE-4605-B97C-E259AA273D07}" name="FY 21/22 Requested" dataDxfId="136"/>
    <tableColumn id="22" xr3:uid="{F281665B-F26A-41F6-979F-016E2BD6DD26}" name="FY 21/22 Recommended" dataDxfId="135"/>
    <tableColumn id="25" xr3:uid="{C65FFCDE-5D10-4693-B3D9-00169115D9E1}" name="FY 21/22_x000a_Approved" dataDxfId="134"/>
    <tableColumn id="23" xr3:uid="{66EECDDA-6F36-42A2-AB55-828F2055A4F2}" name="Notes" dataDxfId="13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8.xml"/><Relationship Id="rId13" Type="http://schemas.openxmlformats.org/officeDocument/2006/relationships/pivotTable" Target="../pivotTables/pivotTable23.xml"/><Relationship Id="rId3" Type="http://schemas.openxmlformats.org/officeDocument/2006/relationships/pivotTable" Target="../pivotTables/pivotTable13.xml"/><Relationship Id="rId7" Type="http://schemas.openxmlformats.org/officeDocument/2006/relationships/pivotTable" Target="../pivotTables/pivotTable17.xml"/><Relationship Id="rId12" Type="http://schemas.openxmlformats.org/officeDocument/2006/relationships/pivotTable" Target="../pivotTables/pivotTable22.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11" Type="http://schemas.openxmlformats.org/officeDocument/2006/relationships/pivotTable" Target="../pivotTables/pivotTable21.xml"/><Relationship Id="rId5" Type="http://schemas.openxmlformats.org/officeDocument/2006/relationships/pivotTable" Target="../pivotTables/pivotTable15.xml"/><Relationship Id="rId10" Type="http://schemas.openxmlformats.org/officeDocument/2006/relationships/pivotTable" Target="../pivotTables/pivotTable20.xml"/><Relationship Id="rId4" Type="http://schemas.openxmlformats.org/officeDocument/2006/relationships/pivotTable" Target="../pivotTables/pivotTable14.xml"/><Relationship Id="rId9" Type="http://schemas.openxmlformats.org/officeDocument/2006/relationships/pivotTable" Target="../pivotTables/pivotTable19.xml"/><Relationship Id="rId1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4.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2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6.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542C-740C-4566-B10D-B90821D71AB0}">
  <dimension ref="A1:E562"/>
  <sheetViews>
    <sheetView workbookViewId="0"/>
  </sheetViews>
  <sheetFormatPr defaultColWidth="8.75" defaultRowHeight="16.5" x14ac:dyDescent="0.3"/>
  <cols>
    <col min="1" max="1" width="29.375" style="2" bestFit="1" customWidth="1"/>
    <col min="2" max="2" width="38.375" style="2" bestFit="1" customWidth="1"/>
    <col min="3" max="3" width="32.5" style="2" bestFit="1" customWidth="1"/>
    <col min="4" max="4" width="32.625" style="2" bestFit="1" customWidth="1"/>
    <col min="5" max="5" width="17.375" style="2" bestFit="1" customWidth="1"/>
    <col min="6" max="16384" width="8.75" style="2"/>
  </cols>
  <sheetData>
    <row r="1" spans="1:5" customFormat="1" x14ac:dyDescent="0.3">
      <c r="A1" s="31" t="s">
        <v>105</v>
      </c>
      <c r="B1" t="s">
        <v>100</v>
      </c>
    </row>
    <row r="2" spans="1:5" customFormat="1" x14ac:dyDescent="0.3"/>
    <row r="3" spans="1:5" customFormat="1" x14ac:dyDescent="0.3">
      <c r="A3" s="31" t="s">
        <v>95</v>
      </c>
      <c r="B3" t="s">
        <v>2481</v>
      </c>
      <c r="C3" t="s">
        <v>2483</v>
      </c>
      <c r="D3" t="s">
        <v>2499</v>
      </c>
    </row>
    <row r="4" spans="1:5" x14ac:dyDescent="0.3">
      <c r="A4" s="39" t="s">
        <v>2002</v>
      </c>
      <c r="B4" s="2">
        <v>36185</v>
      </c>
      <c r="C4" s="2">
        <v>36185</v>
      </c>
      <c r="D4" s="2">
        <v>0</v>
      </c>
      <c r="E4"/>
    </row>
    <row r="5" spans="1:5" x14ac:dyDescent="0.3">
      <c r="A5" s="39" t="s">
        <v>48</v>
      </c>
      <c r="B5" s="2">
        <v>104082</v>
      </c>
      <c r="C5" s="2">
        <v>104082</v>
      </c>
      <c r="D5" s="2">
        <v>0</v>
      </c>
      <c r="E5"/>
    </row>
    <row r="6" spans="1:5" x14ac:dyDescent="0.3">
      <c r="A6" s="39" t="s">
        <v>2344</v>
      </c>
      <c r="B6" s="2">
        <v>0</v>
      </c>
      <c r="C6" s="2">
        <v>0</v>
      </c>
      <c r="D6" s="2">
        <v>0</v>
      </c>
      <c r="E6"/>
    </row>
    <row r="7" spans="1:5" x14ac:dyDescent="0.3">
      <c r="A7" s="39" t="s">
        <v>2318</v>
      </c>
      <c r="B7" s="2">
        <v>22186</v>
      </c>
      <c r="C7" s="2">
        <v>22186</v>
      </c>
      <c r="D7" s="2">
        <v>0</v>
      </c>
      <c r="E7"/>
    </row>
    <row r="8" spans="1:5" x14ac:dyDescent="0.3">
      <c r="A8" s="39" t="s">
        <v>35</v>
      </c>
      <c r="B8" s="2">
        <v>1663908</v>
      </c>
      <c r="C8" s="2">
        <v>1663908</v>
      </c>
      <c r="D8" s="2">
        <v>0</v>
      </c>
      <c r="E8"/>
    </row>
    <row r="9" spans="1:5" x14ac:dyDescent="0.3">
      <c r="A9" s="107" t="s">
        <v>1087</v>
      </c>
      <c r="B9" s="2">
        <v>101143</v>
      </c>
      <c r="C9" s="2">
        <v>126543</v>
      </c>
      <c r="D9" s="2">
        <v>25400</v>
      </c>
      <c r="E9"/>
    </row>
    <row r="10" spans="1:5" x14ac:dyDescent="0.3">
      <c r="A10" s="107" t="s">
        <v>1029</v>
      </c>
      <c r="B10" s="2">
        <v>14080</v>
      </c>
      <c r="C10" s="2">
        <v>24080</v>
      </c>
      <c r="D10" s="2">
        <v>10000</v>
      </c>
      <c r="E10"/>
    </row>
    <row r="11" spans="1:5" x14ac:dyDescent="0.3">
      <c r="A11" s="107" t="s">
        <v>993</v>
      </c>
      <c r="B11" s="2">
        <v>340990</v>
      </c>
      <c r="C11" s="2">
        <v>417990</v>
      </c>
      <c r="D11" s="2">
        <v>77000</v>
      </c>
      <c r="E11"/>
    </row>
    <row r="12" spans="1:5" x14ac:dyDescent="0.3">
      <c r="A12" s="107" t="s">
        <v>823</v>
      </c>
      <c r="B12" s="2">
        <v>58348</v>
      </c>
      <c r="C12" s="2">
        <v>58348</v>
      </c>
      <c r="D12" s="2">
        <v>0</v>
      </c>
      <c r="E12"/>
    </row>
    <row r="13" spans="1:5" x14ac:dyDescent="0.3">
      <c r="A13" s="107" t="s">
        <v>1271</v>
      </c>
      <c r="B13" s="2">
        <v>333763</v>
      </c>
      <c r="C13" s="2">
        <v>333763</v>
      </c>
      <c r="D13" s="2">
        <v>0</v>
      </c>
      <c r="E13"/>
    </row>
    <row r="14" spans="1:5" x14ac:dyDescent="0.3">
      <c r="A14" s="107" t="s">
        <v>1050</v>
      </c>
      <c r="B14" s="2">
        <v>13996</v>
      </c>
      <c r="C14" s="2">
        <v>14996</v>
      </c>
      <c r="D14" s="2">
        <v>1000</v>
      </c>
      <c r="E14"/>
    </row>
    <row r="15" spans="1:5" x14ac:dyDescent="0.3">
      <c r="A15" s="107" t="s">
        <v>1375</v>
      </c>
      <c r="B15" s="2">
        <v>97014</v>
      </c>
      <c r="C15" s="2">
        <v>97014</v>
      </c>
      <c r="D15" s="2">
        <v>0</v>
      </c>
      <c r="E15"/>
    </row>
    <row r="16" spans="1:5" x14ac:dyDescent="0.3">
      <c r="A16" s="107" t="s">
        <v>1192</v>
      </c>
      <c r="B16" s="2">
        <v>664228</v>
      </c>
      <c r="C16" s="2">
        <v>548328</v>
      </c>
      <c r="D16" s="2">
        <v>-115900</v>
      </c>
      <c r="E16"/>
    </row>
    <row r="17" spans="1:5" x14ac:dyDescent="0.3">
      <c r="A17" s="107" t="s">
        <v>1237</v>
      </c>
      <c r="B17" s="2">
        <v>29530</v>
      </c>
      <c r="C17" s="2">
        <v>32030</v>
      </c>
      <c r="D17" s="2">
        <v>2500</v>
      </c>
      <c r="E17"/>
    </row>
    <row r="18" spans="1:5" x14ac:dyDescent="0.3">
      <c r="A18" s="107" t="s">
        <v>983</v>
      </c>
      <c r="B18" s="2">
        <v>10816</v>
      </c>
      <c r="C18" s="2">
        <v>10816</v>
      </c>
      <c r="D18" s="2">
        <v>0</v>
      </c>
      <c r="E18"/>
    </row>
    <row r="19" spans="1:5" x14ac:dyDescent="0.3">
      <c r="A19" s="39" t="s">
        <v>84</v>
      </c>
      <c r="B19" s="2">
        <v>69602</v>
      </c>
      <c r="C19" s="2">
        <v>69602</v>
      </c>
      <c r="D19" s="2">
        <v>0</v>
      </c>
      <c r="E19"/>
    </row>
    <row r="20" spans="1:5" x14ac:dyDescent="0.3">
      <c r="A20" s="39" t="s">
        <v>2159</v>
      </c>
      <c r="B20" s="2">
        <v>0</v>
      </c>
      <c r="C20" s="2">
        <v>0</v>
      </c>
      <c r="D20" s="2">
        <v>0</v>
      </c>
      <c r="E20"/>
    </row>
    <row r="21" spans="1:5" x14ac:dyDescent="0.3">
      <c r="A21" s="39" t="s">
        <v>42</v>
      </c>
      <c r="B21" s="2">
        <v>541418</v>
      </c>
      <c r="C21" s="2">
        <v>541418</v>
      </c>
      <c r="D21" s="2">
        <v>0</v>
      </c>
      <c r="E21"/>
    </row>
    <row r="22" spans="1:5" x14ac:dyDescent="0.3">
      <c r="A22" s="39" t="s">
        <v>78</v>
      </c>
      <c r="B22" s="2">
        <v>15756</v>
      </c>
      <c r="C22" s="2">
        <v>15756</v>
      </c>
      <c r="D22" s="2">
        <v>0</v>
      </c>
      <c r="E22"/>
    </row>
    <row r="23" spans="1:5" x14ac:dyDescent="0.3">
      <c r="A23" s="39" t="s">
        <v>68</v>
      </c>
      <c r="B23" s="2">
        <v>158494</v>
      </c>
      <c r="C23" s="2">
        <v>158494</v>
      </c>
      <c r="D23" s="2">
        <v>0</v>
      </c>
      <c r="E23"/>
    </row>
    <row r="24" spans="1:5" x14ac:dyDescent="0.3">
      <c r="A24" s="39" t="s">
        <v>82</v>
      </c>
      <c r="B24" s="2">
        <v>55843</v>
      </c>
      <c r="C24" s="2">
        <v>55843</v>
      </c>
      <c r="D24" s="2">
        <v>0</v>
      </c>
      <c r="E24"/>
    </row>
    <row r="25" spans="1:5" x14ac:dyDescent="0.3">
      <c r="A25" s="39" t="s">
        <v>55</v>
      </c>
      <c r="B25" s="2">
        <v>685083</v>
      </c>
      <c r="C25" s="2">
        <v>685083</v>
      </c>
      <c r="D25" s="2">
        <v>0</v>
      </c>
      <c r="E25"/>
    </row>
    <row r="26" spans="1:5" x14ac:dyDescent="0.3">
      <c r="A26" s="39" t="s">
        <v>2134</v>
      </c>
      <c r="B26" s="2">
        <v>56613</v>
      </c>
      <c r="C26" s="2">
        <v>56613</v>
      </c>
      <c r="D26" s="2">
        <v>0</v>
      </c>
      <c r="E26"/>
    </row>
    <row r="27" spans="1:5" x14ac:dyDescent="0.3">
      <c r="A27" s="39" t="s">
        <v>39</v>
      </c>
      <c r="B27" s="2">
        <v>863744</v>
      </c>
      <c r="C27" s="2">
        <v>863744</v>
      </c>
      <c r="D27" s="2">
        <v>0</v>
      </c>
      <c r="E27"/>
    </row>
    <row r="28" spans="1:5" x14ac:dyDescent="0.3">
      <c r="A28" s="39" t="s">
        <v>52</v>
      </c>
      <c r="B28" s="2">
        <v>39402</v>
      </c>
      <c r="C28" s="2">
        <v>39402</v>
      </c>
      <c r="D28" s="2">
        <v>0</v>
      </c>
      <c r="E28"/>
    </row>
    <row r="29" spans="1:5" x14ac:dyDescent="0.3">
      <c r="A29" s="39" t="s">
        <v>65</v>
      </c>
      <c r="B29" s="2">
        <v>383877</v>
      </c>
      <c r="C29" s="2">
        <v>383877</v>
      </c>
      <c r="D29" s="2">
        <v>0</v>
      </c>
      <c r="E29"/>
    </row>
    <row r="30" spans="1:5" x14ac:dyDescent="0.3">
      <c r="A30" s="39" t="s">
        <v>102</v>
      </c>
      <c r="B30" s="2">
        <v>4696193</v>
      </c>
      <c r="C30" s="2">
        <v>4696193</v>
      </c>
      <c r="D30" s="2">
        <v>0</v>
      </c>
      <c r="E30"/>
    </row>
    <row r="31" spans="1:5" x14ac:dyDescent="0.3">
      <c r="A31"/>
      <c r="B31"/>
      <c r="C31"/>
      <c r="D31"/>
      <c r="E31"/>
    </row>
    <row r="32" spans="1:5" x14ac:dyDescent="0.3">
      <c r="A32"/>
      <c r="B32"/>
      <c r="C32"/>
      <c r="D32"/>
      <c r="E32"/>
    </row>
    <row r="33" spans="1:5" x14ac:dyDescent="0.3">
      <c r="A33"/>
      <c r="B33"/>
      <c r="C33"/>
      <c r="D33"/>
      <c r="E33"/>
    </row>
    <row r="34" spans="1:5" x14ac:dyDescent="0.3">
      <c r="A34"/>
      <c r="B34"/>
      <c r="C34"/>
      <c r="D34"/>
      <c r="E34"/>
    </row>
    <row r="35" spans="1:5" x14ac:dyDescent="0.3">
      <c r="A35"/>
      <c r="B35"/>
      <c r="C35"/>
      <c r="D35"/>
      <c r="E35"/>
    </row>
    <row r="36" spans="1:5" x14ac:dyDescent="0.3">
      <c r="A36"/>
      <c r="B36"/>
      <c r="C36"/>
      <c r="D36"/>
      <c r="E36"/>
    </row>
    <row r="37" spans="1:5" x14ac:dyDescent="0.3">
      <c r="A37"/>
      <c r="B37"/>
      <c r="C37"/>
      <c r="D37"/>
      <c r="E37"/>
    </row>
    <row r="38" spans="1:5" x14ac:dyDescent="0.3">
      <c r="A38"/>
      <c r="B38"/>
      <c r="C38"/>
      <c r="D38"/>
      <c r="E38"/>
    </row>
    <row r="39" spans="1:5" x14ac:dyDescent="0.3">
      <c r="A39"/>
      <c r="B39"/>
      <c r="C39"/>
      <c r="D39"/>
      <c r="E39"/>
    </row>
    <row r="40" spans="1:5" x14ac:dyDescent="0.3">
      <c r="A40"/>
      <c r="B40"/>
      <c r="C40"/>
      <c r="D40"/>
      <c r="E40"/>
    </row>
    <row r="41" spans="1:5" x14ac:dyDescent="0.3">
      <c r="A41"/>
      <c r="B41"/>
      <c r="C41"/>
      <c r="D41"/>
      <c r="E41"/>
    </row>
    <row r="42" spans="1:5" x14ac:dyDescent="0.3">
      <c r="A42"/>
      <c r="B42"/>
      <c r="C42"/>
      <c r="D42"/>
      <c r="E42"/>
    </row>
    <row r="43" spans="1:5" x14ac:dyDescent="0.3">
      <c r="A43"/>
      <c r="B43"/>
      <c r="C43"/>
      <c r="D43"/>
      <c r="E43"/>
    </row>
    <row r="44" spans="1:5" x14ac:dyDescent="0.3">
      <c r="A44"/>
      <c r="B44"/>
      <c r="C44"/>
      <c r="D44"/>
      <c r="E44"/>
    </row>
    <row r="45" spans="1:5" x14ac:dyDescent="0.3">
      <c r="A45"/>
      <c r="B45"/>
      <c r="C45"/>
      <c r="D45"/>
      <c r="E45"/>
    </row>
    <row r="46" spans="1:5" x14ac:dyDescent="0.3">
      <c r="A46"/>
      <c r="B46"/>
      <c r="C46"/>
      <c r="D46"/>
      <c r="E46"/>
    </row>
    <row r="47" spans="1:5" x14ac:dyDescent="0.3">
      <c r="A47"/>
      <c r="B47"/>
      <c r="C47"/>
      <c r="D47"/>
      <c r="E47"/>
    </row>
    <row r="48" spans="1:5" x14ac:dyDescent="0.3">
      <c r="A48"/>
      <c r="B48"/>
      <c r="C48"/>
      <c r="D48"/>
      <c r="E48"/>
    </row>
    <row r="49" spans="1:5" x14ac:dyDescent="0.3">
      <c r="A49"/>
      <c r="B49"/>
      <c r="C49"/>
      <c r="D49"/>
      <c r="E49"/>
    </row>
    <row r="50" spans="1:5" x14ac:dyDescent="0.3">
      <c r="A50"/>
      <c r="B50"/>
      <c r="C50"/>
      <c r="D50"/>
      <c r="E50"/>
    </row>
    <row r="51" spans="1:5" x14ac:dyDescent="0.3">
      <c r="A51"/>
      <c r="B51"/>
      <c r="C51"/>
      <c r="D51"/>
      <c r="E51"/>
    </row>
    <row r="52" spans="1:5" x14ac:dyDescent="0.3">
      <c r="A52"/>
      <c r="B52"/>
      <c r="C52"/>
      <c r="D52"/>
      <c r="E52"/>
    </row>
    <row r="53" spans="1:5" x14ac:dyDescent="0.3">
      <c r="A53"/>
      <c r="B53"/>
      <c r="C53"/>
      <c r="D53"/>
      <c r="E53"/>
    </row>
    <row r="54" spans="1:5" x14ac:dyDescent="0.3">
      <c r="A54"/>
      <c r="B54"/>
      <c r="C54"/>
      <c r="D54"/>
      <c r="E54"/>
    </row>
    <row r="55" spans="1:5" x14ac:dyDescent="0.3">
      <c r="A55"/>
      <c r="B55"/>
      <c r="C55"/>
      <c r="D55"/>
      <c r="E55"/>
    </row>
    <row r="56" spans="1:5" x14ac:dyDescent="0.3">
      <c r="A56"/>
      <c r="B56"/>
      <c r="C56"/>
      <c r="D56"/>
      <c r="E56"/>
    </row>
    <row r="57" spans="1:5" x14ac:dyDescent="0.3">
      <c r="A57"/>
      <c r="B57"/>
      <c r="C57"/>
      <c r="D57"/>
      <c r="E57"/>
    </row>
    <row r="58" spans="1:5" x14ac:dyDescent="0.3">
      <c r="A58"/>
      <c r="B58"/>
      <c r="C58"/>
      <c r="D58"/>
      <c r="E58"/>
    </row>
    <row r="59" spans="1:5" x14ac:dyDescent="0.3">
      <c r="A59"/>
      <c r="B59"/>
      <c r="C59"/>
      <c r="D59"/>
      <c r="E59"/>
    </row>
    <row r="60" spans="1:5" x14ac:dyDescent="0.3">
      <c r="A60"/>
      <c r="B60"/>
      <c r="C60"/>
      <c r="D60"/>
      <c r="E60"/>
    </row>
    <row r="61" spans="1:5" x14ac:dyDescent="0.3">
      <c r="A61"/>
      <c r="B61"/>
      <c r="C61"/>
      <c r="D61"/>
      <c r="E61"/>
    </row>
    <row r="62" spans="1:5" x14ac:dyDescent="0.3">
      <c r="A62"/>
      <c r="B62"/>
      <c r="C62"/>
      <c r="D62"/>
      <c r="E62"/>
    </row>
    <row r="63" spans="1:5" x14ac:dyDescent="0.3">
      <c r="A63"/>
      <c r="B63"/>
      <c r="C63"/>
      <c r="D63"/>
      <c r="E63"/>
    </row>
    <row r="64" spans="1:5" x14ac:dyDescent="0.3">
      <c r="A64"/>
      <c r="B64"/>
      <c r="C64"/>
      <c r="D64"/>
      <c r="E64"/>
    </row>
    <row r="65" spans="1:5" x14ac:dyDescent="0.3">
      <c r="A65"/>
      <c r="B65"/>
      <c r="C65"/>
      <c r="D65"/>
      <c r="E65"/>
    </row>
    <row r="66" spans="1:5" x14ac:dyDescent="0.3">
      <c r="A66"/>
      <c r="B66"/>
      <c r="C66"/>
      <c r="D66"/>
      <c r="E66"/>
    </row>
    <row r="67" spans="1:5" x14ac:dyDescent="0.3">
      <c r="A67"/>
      <c r="B67"/>
      <c r="C67"/>
      <c r="D67"/>
      <c r="E67"/>
    </row>
    <row r="68" spans="1:5" x14ac:dyDescent="0.3">
      <c r="A68"/>
      <c r="B68"/>
      <c r="C68"/>
      <c r="D68"/>
      <c r="E68"/>
    </row>
    <row r="69" spans="1:5" x14ac:dyDescent="0.3">
      <c r="A69"/>
      <c r="B69"/>
      <c r="C69"/>
      <c r="D69"/>
      <c r="E69"/>
    </row>
    <row r="70" spans="1:5" x14ac:dyDescent="0.3">
      <c r="A70"/>
      <c r="B70"/>
      <c r="C70"/>
      <c r="D70"/>
      <c r="E70"/>
    </row>
    <row r="71" spans="1:5" x14ac:dyDescent="0.3">
      <c r="A71"/>
      <c r="B71"/>
      <c r="C71"/>
      <c r="D71"/>
      <c r="E71"/>
    </row>
    <row r="72" spans="1:5" x14ac:dyDescent="0.3">
      <c r="A72"/>
      <c r="B72"/>
      <c r="C72"/>
      <c r="D72"/>
      <c r="E72"/>
    </row>
    <row r="73" spans="1:5" x14ac:dyDescent="0.3">
      <c r="A73"/>
      <c r="B73"/>
      <c r="C73"/>
      <c r="D73"/>
      <c r="E73"/>
    </row>
    <row r="74" spans="1:5" x14ac:dyDescent="0.3">
      <c r="A74"/>
      <c r="B74"/>
      <c r="C74"/>
      <c r="D74"/>
      <c r="E74"/>
    </row>
    <row r="75" spans="1:5" x14ac:dyDescent="0.3">
      <c r="A75"/>
      <c r="B75"/>
      <c r="C75"/>
      <c r="D75"/>
      <c r="E75"/>
    </row>
    <row r="76" spans="1:5" x14ac:dyDescent="0.3">
      <c r="A76"/>
      <c r="B76"/>
      <c r="C76"/>
      <c r="D76"/>
      <c r="E76"/>
    </row>
    <row r="77" spans="1:5" x14ac:dyDescent="0.3">
      <c r="A77"/>
      <c r="B77"/>
      <c r="C77"/>
      <c r="D77"/>
      <c r="E77"/>
    </row>
    <row r="78" spans="1:5" x14ac:dyDescent="0.3">
      <c r="A78"/>
      <c r="B78"/>
      <c r="C78"/>
      <c r="D78"/>
      <c r="E78"/>
    </row>
    <row r="79" spans="1:5" x14ac:dyDescent="0.3">
      <c r="A79"/>
      <c r="B79"/>
      <c r="C79"/>
      <c r="D79"/>
      <c r="E79"/>
    </row>
    <row r="80" spans="1:5" x14ac:dyDescent="0.3">
      <c r="A80"/>
      <c r="B80"/>
      <c r="C80"/>
      <c r="D80"/>
      <c r="E80"/>
    </row>
    <row r="81" spans="1:5" x14ac:dyDescent="0.3">
      <c r="A81"/>
      <c r="B81"/>
      <c r="C81"/>
      <c r="D81"/>
      <c r="E81"/>
    </row>
    <row r="82" spans="1:5" x14ac:dyDescent="0.3">
      <c r="A82"/>
      <c r="B82"/>
      <c r="C82"/>
      <c r="D82"/>
      <c r="E82"/>
    </row>
    <row r="83" spans="1:5" x14ac:dyDescent="0.3">
      <c r="A83"/>
      <c r="B83"/>
      <c r="C83"/>
      <c r="D83"/>
      <c r="E83"/>
    </row>
    <row r="84" spans="1:5" x14ac:dyDescent="0.3">
      <c r="A84"/>
      <c r="B84"/>
      <c r="C84"/>
      <c r="D84"/>
      <c r="E84"/>
    </row>
    <row r="85" spans="1:5" x14ac:dyDescent="0.3">
      <c r="A85"/>
      <c r="B85"/>
      <c r="C85"/>
      <c r="D85"/>
      <c r="E85"/>
    </row>
    <row r="86" spans="1:5" x14ac:dyDescent="0.3">
      <c r="A86"/>
      <c r="B86"/>
      <c r="C86"/>
      <c r="D86"/>
      <c r="E86"/>
    </row>
    <row r="87" spans="1:5" x14ac:dyDescent="0.3">
      <c r="A87"/>
      <c r="B87"/>
      <c r="C87"/>
      <c r="D87"/>
      <c r="E87"/>
    </row>
    <row r="88" spans="1:5" x14ac:dyDescent="0.3">
      <c r="A88"/>
      <c r="B88"/>
      <c r="C88"/>
      <c r="D88"/>
      <c r="E88"/>
    </row>
    <row r="89" spans="1:5" x14ac:dyDescent="0.3">
      <c r="A89"/>
      <c r="B89"/>
      <c r="C89"/>
      <c r="D89"/>
      <c r="E89"/>
    </row>
    <row r="90" spans="1:5" x14ac:dyDescent="0.3">
      <c r="A90"/>
      <c r="B90"/>
      <c r="C90"/>
      <c r="D90"/>
      <c r="E90"/>
    </row>
    <row r="91" spans="1:5" x14ac:dyDescent="0.3">
      <c r="A91"/>
      <c r="B91"/>
      <c r="C91"/>
      <c r="D91"/>
      <c r="E91"/>
    </row>
    <row r="92" spans="1:5" x14ac:dyDescent="0.3">
      <c r="A92"/>
      <c r="B92"/>
      <c r="C92"/>
      <c r="D92"/>
      <c r="E92"/>
    </row>
    <row r="93" spans="1:5" x14ac:dyDescent="0.3">
      <c r="A93"/>
      <c r="B93"/>
      <c r="C93"/>
      <c r="D93"/>
      <c r="E93"/>
    </row>
    <row r="94" spans="1:5" x14ac:dyDescent="0.3">
      <c r="A94"/>
      <c r="B94"/>
      <c r="C94"/>
      <c r="D94"/>
      <c r="E94"/>
    </row>
    <row r="95" spans="1:5" x14ac:dyDescent="0.3">
      <c r="A95"/>
      <c r="B95"/>
      <c r="C95"/>
      <c r="D95"/>
      <c r="E95"/>
    </row>
    <row r="96" spans="1:5" x14ac:dyDescent="0.3">
      <c r="A96"/>
      <c r="B96"/>
      <c r="C96"/>
      <c r="D96"/>
      <c r="E96"/>
    </row>
    <row r="97" spans="1:5" x14ac:dyDescent="0.3">
      <c r="A97"/>
      <c r="B97"/>
      <c r="C97"/>
      <c r="D97"/>
      <c r="E97"/>
    </row>
    <row r="98" spans="1:5" x14ac:dyDescent="0.3">
      <c r="A98"/>
      <c r="B98"/>
      <c r="C98"/>
      <c r="D98"/>
      <c r="E98"/>
    </row>
    <row r="99" spans="1:5" x14ac:dyDescent="0.3">
      <c r="A99"/>
      <c r="B99"/>
      <c r="C99"/>
      <c r="D99"/>
      <c r="E99"/>
    </row>
    <row r="100" spans="1:5" x14ac:dyDescent="0.3">
      <c r="A100"/>
      <c r="B100"/>
      <c r="C100"/>
      <c r="D100"/>
      <c r="E100"/>
    </row>
    <row r="101" spans="1:5" x14ac:dyDescent="0.3">
      <c r="A101"/>
      <c r="B101"/>
      <c r="C101"/>
      <c r="D101"/>
      <c r="E101"/>
    </row>
    <row r="102" spans="1:5" x14ac:dyDescent="0.3">
      <c r="A102"/>
      <c r="B102"/>
      <c r="C102"/>
      <c r="D102"/>
      <c r="E102"/>
    </row>
    <row r="103" spans="1:5" x14ac:dyDescent="0.3">
      <c r="A103"/>
      <c r="B103"/>
      <c r="C103"/>
      <c r="D103"/>
      <c r="E103"/>
    </row>
    <row r="104" spans="1:5" x14ac:dyDescent="0.3">
      <c r="A104"/>
      <c r="B104"/>
      <c r="C104"/>
      <c r="D104"/>
      <c r="E104"/>
    </row>
    <row r="105" spans="1:5" x14ac:dyDescent="0.3">
      <c r="A105"/>
      <c r="B105"/>
      <c r="C105"/>
      <c r="D105"/>
      <c r="E105"/>
    </row>
    <row r="106" spans="1:5" x14ac:dyDescent="0.3">
      <c r="A106"/>
      <c r="B106"/>
      <c r="C106"/>
      <c r="D106"/>
      <c r="E106"/>
    </row>
    <row r="107" spans="1:5" x14ac:dyDescent="0.3">
      <c r="A107"/>
      <c r="B107"/>
      <c r="C107"/>
      <c r="D107"/>
      <c r="E107"/>
    </row>
    <row r="108" spans="1:5" x14ac:dyDescent="0.3">
      <c r="A108"/>
      <c r="B108"/>
      <c r="C108"/>
      <c r="D108"/>
      <c r="E108"/>
    </row>
    <row r="109" spans="1:5" x14ac:dyDescent="0.3">
      <c r="A109"/>
      <c r="B109"/>
      <c r="C109"/>
      <c r="D109"/>
      <c r="E109"/>
    </row>
    <row r="110" spans="1:5" x14ac:dyDescent="0.3">
      <c r="A110"/>
      <c r="B110"/>
      <c r="C110"/>
      <c r="D110"/>
      <c r="E110"/>
    </row>
    <row r="111" spans="1:5" x14ac:dyDescent="0.3">
      <c r="A111"/>
      <c r="B111"/>
      <c r="C111"/>
      <c r="D111"/>
      <c r="E111"/>
    </row>
    <row r="112" spans="1:5" x14ac:dyDescent="0.3">
      <c r="A112"/>
      <c r="B112"/>
      <c r="C112"/>
      <c r="D112"/>
      <c r="E112"/>
    </row>
    <row r="113" spans="1:5" x14ac:dyDescent="0.3">
      <c r="A113"/>
      <c r="B113"/>
      <c r="C113"/>
      <c r="D113"/>
      <c r="E113"/>
    </row>
    <row r="114" spans="1:5" x14ac:dyDescent="0.3">
      <c r="A114"/>
      <c r="B114"/>
      <c r="C114"/>
      <c r="D114"/>
      <c r="E114"/>
    </row>
    <row r="115" spans="1:5" x14ac:dyDescent="0.3">
      <c r="A115"/>
      <c r="B115"/>
      <c r="C115"/>
      <c r="D115"/>
      <c r="E115"/>
    </row>
    <row r="116" spans="1:5" x14ac:dyDescent="0.3">
      <c r="A116"/>
      <c r="B116"/>
      <c r="C116"/>
      <c r="D116"/>
      <c r="E116"/>
    </row>
    <row r="117" spans="1:5" x14ac:dyDescent="0.3">
      <c r="A117"/>
      <c r="B117"/>
      <c r="C117"/>
      <c r="D117"/>
      <c r="E117"/>
    </row>
    <row r="118" spans="1:5" x14ac:dyDescent="0.3">
      <c r="A118"/>
      <c r="B118"/>
      <c r="C118"/>
      <c r="D118"/>
      <c r="E118"/>
    </row>
    <row r="119" spans="1:5" x14ac:dyDescent="0.3">
      <c r="A119"/>
      <c r="B119"/>
      <c r="C119"/>
      <c r="D119"/>
      <c r="E119"/>
    </row>
    <row r="120" spans="1:5" x14ac:dyDescent="0.3">
      <c r="A120"/>
      <c r="B120"/>
      <c r="C120"/>
      <c r="D120"/>
      <c r="E120"/>
    </row>
    <row r="121" spans="1:5" x14ac:dyDescent="0.3">
      <c r="A121"/>
      <c r="B121"/>
      <c r="C121"/>
      <c r="D121"/>
      <c r="E121"/>
    </row>
    <row r="122" spans="1:5" x14ac:dyDescent="0.3">
      <c r="A122"/>
      <c r="B122"/>
      <c r="C122"/>
      <c r="D122"/>
      <c r="E122"/>
    </row>
    <row r="123" spans="1:5" x14ac:dyDescent="0.3">
      <c r="A123"/>
      <c r="B123"/>
      <c r="C123"/>
      <c r="D123"/>
      <c r="E123"/>
    </row>
    <row r="124" spans="1:5" x14ac:dyDescent="0.3">
      <c r="A124"/>
      <c r="B124"/>
      <c r="C124"/>
      <c r="D124"/>
      <c r="E124"/>
    </row>
    <row r="125" spans="1:5" x14ac:dyDescent="0.3">
      <c r="A125"/>
      <c r="B125"/>
      <c r="C125"/>
      <c r="D125"/>
      <c r="E125"/>
    </row>
    <row r="126" spans="1:5" x14ac:dyDescent="0.3">
      <c r="A126"/>
      <c r="B126"/>
      <c r="C126"/>
      <c r="D126"/>
      <c r="E126"/>
    </row>
    <row r="127" spans="1:5" x14ac:dyDescent="0.3">
      <c r="A127"/>
      <c r="B127"/>
      <c r="C127"/>
      <c r="D127"/>
      <c r="E127"/>
    </row>
    <row r="128" spans="1:5" x14ac:dyDescent="0.3">
      <c r="A128"/>
      <c r="B128"/>
      <c r="C128"/>
      <c r="D128"/>
      <c r="E128"/>
    </row>
    <row r="129" spans="1:5" x14ac:dyDescent="0.3">
      <c r="A129"/>
      <c r="B129"/>
      <c r="C129"/>
      <c r="D129"/>
      <c r="E129"/>
    </row>
    <row r="130" spans="1:5" x14ac:dyDescent="0.3">
      <c r="A130"/>
      <c r="B130"/>
      <c r="C130"/>
      <c r="D130"/>
      <c r="E130"/>
    </row>
    <row r="131" spans="1:5" x14ac:dyDescent="0.3">
      <c r="A131"/>
      <c r="B131"/>
      <c r="C131"/>
      <c r="D131"/>
      <c r="E131"/>
    </row>
    <row r="132" spans="1:5" x14ac:dyDescent="0.3">
      <c r="A132"/>
      <c r="B132"/>
      <c r="C132"/>
      <c r="D132"/>
      <c r="E132"/>
    </row>
    <row r="133" spans="1:5" x14ac:dyDescent="0.3">
      <c r="A133"/>
      <c r="B133"/>
      <c r="C133"/>
      <c r="D133"/>
      <c r="E133"/>
    </row>
    <row r="134" spans="1:5" x14ac:dyDescent="0.3">
      <c r="A134"/>
      <c r="B134"/>
      <c r="C134"/>
      <c r="D134"/>
      <c r="E134"/>
    </row>
    <row r="135" spans="1:5" x14ac:dyDescent="0.3">
      <c r="A135"/>
      <c r="B135"/>
      <c r="C135"/>
      <c r="D135"/>
      <c r="E135"/>
    </row>
    <row r="136" spans="1:5" x14ac:dyDescent="0.3">
      <c r="A136"/>
      <c r="B136"/>
      <c r="C136"/>
      <c r="D136"/>
      <c r="E136"/>
    </row>
    <row r="137" spans="1:5" x14ac:dyDescent="0.3">
      <c r="A137"/>
      <c r="B137"/>
      <c r="C137"/>
      <c r="D137"/>
      <c r="E137"/>
    </row>
    <row r="138" spans="1:5" x14ac:dyDescent="0.3">
      <c r="A138"/>
      <c r="B138"/>
      <c r="C138"/>
      <c r="D138"/>
      <c r="E138"/>
    </row>
    <row r="139" spans="1:5" x14ac:dyDescent="0.3">
      <c r="A139"/>
      <c r="B139"/>
      <c r="C139"/>
      <c r="D139"/>
      <c r="E139"/>
    </row>
    <row r="140" spans="1:5" x14ac:dyDescent="0.3">
      <c r="A140"/>
      <c r="B140"/>
      <c r="C140"/>
      <c r="D140"/>
      <c r="E140"/>
    </row>
    <row r="141" spans="1:5" x14ac:dyDescent="0.3">
      <c r="A141"/>
      <c r="B141"/>
      <c r="C141"/>
      <c r="D141"/>
      <c r="E141"/>
    </row>
    <row r="142" spans="1:5" x14ac:dyDescent="0.3">
      <c r="A142"/>
      <c r="B142"/>
      <c r="C142"/>
      <c r="D142"/>
      <c r="E142"/>
    </row>
    <row r="143" spans="1:5" x14ac:dyDescent="0.3">
      <c r="A143"/>
      <c r="B143"/>
      <c r="C143"/>
      <c r="D143"/>
      <c r="E143"/>
    </row>
    <row r="144" spans="1:5" x14ac:dyDescent="0.3">
      <c r="A144"/>
      <c r="B144"/>
      <c r="C144"/>
      <c r="D144"/>
      <c r="E144"/>
    </row>
    <row r="145" spans="1:5" x14ac:dyDescent="0.3">
      <c r="A145"/>
      <c r="B145"/>
      <c r="C145"/>
      <c r="D145"/>
      <c r="E145"/>
    </row>
    <row r="146" spans="1:5" x14ac:dyDescent="0.3">
      <c r="A146"/>
      <c r="B146"/>
      <c r="C146"/>
      <c r="D146"/>
      <c r="E146"/>
    </row>
    <row r="147" spans="1:5" x14ac:dyDescent="0.3">
      <c r="A147"/>
      <c r="B147"/>
      <c r="C147"/>
      <c r="D147"/>
      <c r="E147"/>
    </row>
    <row r="148" spans="1:5" x14ac:dyDescent="0.3">
      <c r="A148"/>
      <c r="B148"/>
      <c r="C148"/>
      <c r="D148"/>
      <c r="E148"/>
    </row>
    <row r="149" spans="1:5" x14ac:dyDescent="0.3">
      <c r="A149"/>
      <c r="B149"/>
      <c r="C149"/>
      <c r="D149"/>
      <c r="E149"/>
    </row>
    <row r="150" spans="1:5" x14ac:dyDescent="0.3">
      <c r="A150"/>
      <c r="B150"/>
      <c r="C150"/>
      <c r="D150"/>
      <c r="E150"/>
    </row>
    <row r="151" spans="1:5" x14ac:dyDescent="0.3">
      <c r="A151"/>
      <c r="B151"/>
      <c r="C151"/>
      <c r="D151"/>
      <c r="E151"/>
    </row>
    <row r="152" spans="1:5" x14ac:dyDescent="0.3">
      <c r="A152"/>
      <c r="B152"/>
      <c r="C152"/>
      <c r="D152"/>
      <c r="E152"/>
    </row>
    <row r="153" spans="1:5" x14ac:dyDescent="0.3">
      <c r="A153"/>
      <c r="B153"/>
      <c r="C153"/>
      <c r="D153"/>
      <c r="E153"/>
    </row>
    <row r="154" spans="1:5" x14ac:dyDescent="0.3">
      <c r="A154"/>
      <c r="B154"/>
      <c r="C154"/>
      <c r="D154"/>
      <c r="E154"/>
    </row>
    <row r="155" spans="1:5" x14ac:dyDescent="0.3">
      <c r="A155"/>
      <c r="B155"/>
      <c r="C155"/>
      <c r="D155"/>
      <c r="E155"/>
    </row>
    <row r="156" spans="1:5" x14ac:dyDescent="0.3">
      <c r="A156"/>
      <c r="B156"/>
      <c r="C156"/>
      <c r="D156"/>
      <c r="E156"/>
    </row>
    <row r="157" spans="1:5" x14ac:dyDescent="0.3">
      <c r="A157"/>
      <c r="B157"/>
      <c r="C157"/>
      <c r="D157"/>
      <c r="E157"/>
    </row>
    <row r="158" spans="1:5" x14ac:dyDescent="0.3">
      <c r="A158"/>
      <c r="B158"/>
      <c r="C158"/>
      <c r="D158"/>
      <c r="E158"/>
    </row>
    <row r="159" spans="1:5" x14ac:dyDescent="0.3">
      <c r="A159"/>
      <c r="B159"/>
      <c r="C159"/>
      <c r="D159"/>
      <c r="E159"/>
    </row>
    <row r="160" spans="1:5" x14ac:dyDescent="0.3">
      <c r="A160"/>
      <c r="B160"/>
      <c r="C160"/>
      <c r="D160"/>
      <c r="E160"/>
    </row>
    <row r="161" spans="1:5" x14ac:dyDescent="0.3">
      <c r="A161"/>
      <c r="B161"/>
      <c r="C161"/>
      <c r="D161"/>
      <c r="E161"/>
    </row>
    <row r="162" spans="1:5" x14ac:dyDescent="0.3">
      <c r="A162"/>
      <c r="B162"/>
      <c r="C162"/>
      <c r="D162"/>
      <c r="E162"/>
    </row>
    <row r="163" spans="1:5" x14ac:dyDescent="0.3">
      <c r="A163"/>
      <c r="B163"/>
      <c r="C163"/>
      <c r="D163"/>
      <c r="E163"/>
    </row>
    <row r="164" spans="1:5" x14ac:dyDescent="0.3">
      <c r="A164"/>
      <c r="B164"/>
      <c r="C164"/>
      <c r="D164"/>
      <c r="E164"/>
    </row>
    <row r="165" spans="1:5" x14ac:dyDescent="0.3">
      <c r="A165"/>
      <c r="B165"/>
      <c r="C165"/>
      <c r="D165"/>
      <c r="E165"/>
    </row>
    <row r="166" spans="1:5" x14ac:dyDescent="0.3">
      <c r="A166"/>
      <c r="B166"/>
      <c r="C166"/>
      <c r="D166"/>
      <c r="E166"/>
    </row>
    <row r="167" spans="1:5" x14ac:dyDescent="0.3">
      <c r="A167"/>
      <c r="B167"/>
      <c r="C167"/>
      <c r="D167"/>
      <c r="E167"/>
    </row>
    <row r="168" spans="1:5" x14ac:dyDescent="0.3">
      <c r="A168"/>
      <c r="B168"/>
      <c r="C168"/>
      <c r="D168"/>
      <c r="E168"/>
    </row>
    <row r="169" spans="1:5" x14ac:dyDescent="0.3">
      <c r="A169"/>
      <c r="B169"/>
      <c r="C169"/>
      <c r="D169"/>
      <c r="E169"/>
    </row>
    <row r="170" spans="1:5" x14ac:dyDescent="0.3">
      <c r="A170"/>
      <c r="B170"/>
      <c r="C170"/>
      <c r="D170"/>
      <c r="E170"/>
    </row>
    <row r="171" spans="1:5" x14ac:dyDescent="0.3">
      <c r="A171"/>
      <c r="B171"/>
      <c r="C171"/>
      <c r="D171"/>
      <c r="E171"/>
    </row>
    <row r="172" spans="1:5" x14ac:dyDescent="0.3">
      <c r="A172"/>
      <c r="B172"/>
      <c r="C172"/>
      <c r="D172"/>
      <c r="E172"/>
    </row>
    <row r="173" spans="1:5" x14ac:dyDescent="0.3">
      <c r="A173"/>
      <c r="B173"/>
      <c r="C173"/>
      <c r="D173"/>
      <c r="E173"/>
    </row>
    <row r="174" spans="1:5" x14ac:dyDescent="0.3">
      <c r="A174"/>
      <c r="B174"/>
      <c r="C174"/>
      <c r="D174"/>
      <c r="E174"/>
    </row>
    <row r="175" spans="1:5" x14ac:dyDescent="0.3">
      <c r="A175"/>
      <c r="B175"/>
      <c r="C175"/>
      <c r="D175"/>
      <c r="E175"/>
    </row>
    <row r="176" spans="1:5" x14ac:dyDescent="0.3">
      <c r="A176"/>
      <c r="B176"/>
      <c r="C176"/>
      <c r="D176"/>
      <c r="E176"/>
    </row>
    <row r="177" spans="1:5" x14ac:dyDescent="0.3">
      <c r="A177"/>
      <c r="B177"/>
      <c r="C177"/>
      <c r="D177"/>
      <c r="E177"/>
    </row>
    <row r="178" spans="1:5" x14ac:dyDescent="0.3">
      <c r="A178"/>
      <c r="B178"/>
      <c r="C178"/>
      <c r="D178"/>
      <c r="E178"/>
    </row>
    <row r="179" spans="1:5" x14ac:dyDescent="0.3">
      <c r="A179"/>
      <c r="B179"/>
      <c r="C179"/>
      <c r="D179"/>
      <c r="E179"/>
    </row>
    <row r="180" spans="1:5" x14ac:dyDescent="0.3">
      <c r="A180"/>
      <c r="B180"/>
      <c r="C180"/>
      <c r="D180"/>
      <c r="E180"/>
    </row>
    <row r="181" spans="1:5" x14ac:dyDescent="0.3">
      <c r="A181"/>
      <c r="B181"/>
      <c r="C181"/>
      <c r="D181"/>
      <c r="E181"/>
    </row>
    <row r="182" spans="1:5" x14ac:dyDescent="0.3">
      <c r="A182"/>
      <c r="B182"/>
      <c r="C182"/>
      <c r="D182"/>
      <c r="E182"/>
    </row>
    <row r="183" spans="1:5" x14ac:dyDescent="0.3">
      <c r="A183"/>
      <c r="B183"/>
      <c r="C183"/>
      <c r="D183"/>
      <c r="E183"/>
    </row>
    <row r="184" spans="1:5" x14ac:dyDescent="0.3">
      <c r="A184"/>
      <c r="B184"/>
      <c r="C184"/>
      <c r="D184"/>
      <c r="E184"/>
    </row>
    <row r="185" spans="1:5" x14ac:dyDescent="0.3">
      <c r="A185"/>
      <c r="B185"/>
      <c r="C185"/>
      <c r="D185"/>
      <c r="E185"/>
    </row>
    <row r="186" spans="1:5" x14ac:dyDescent="0.3">
      <c r="A186"/>
      <c r="B186"/>
      <c r="C186"/>
      <c r="D186"/>
      <c r="E186"/>
    </row>
    <row r="187" spans="1:5" x14ac:dyDescent="0.3">
      <c r="A187"/>
      <c r="B187"/>
      <c r="C187"/>
      <c r="D187"/>
      <c r="E187"/>
    </row>
    <row r="188" spans="1:5" x14ac:dyDescent="0.3">
      <c r="A188"/>
      <c r="B188"/>
      <c r="C188"/>
      <c r="D188"/>
      <c r="E188"/>
    </row>
    <row r="189" spans="1:5" x14ac:dyDescent="0.3">
      <c r="A189"/>
      <c r="B189"/>
      <c r="C189"/>
      <c r="D189"/>
      <c r="E189"/>
    </row>
    <row r="190" spans="1:5" x14ac:dyDescent="0.3">
      <c r="A190"/>
      <c r="B190"/>
      <c r="C190"/>
      <c r="D190"/>
      <c r="E190"/>
    </row>
    <row r="191" spans="1:5" x14ac:dyDescent="0.3">
      <c r="A191"/>
      <c r="B191"/>
      <c r="C191"/>
      <c r="D191"/>
      <c r="E191"/>
    </row>
    <row r="192" spans="1:5" x14ac:dyDescent="0.3">
      <c r="A192"/>
      <c r="B192"/>
      <c r="C192"/>
      <c r="D192"/>
      <c r="E192"/>
    </row>
    <row r="193" spans="1:5" x14ac:dyDescent="0.3">
      <c r="A193"/>
      <c r="B193"/>
      <c r="C193"/>
      <c r="D193"/>
      <c r="E193"/>
    </row>
    <row r="194" spans="1:5" x14ac:dyDescent="0.3">
      <c r="A194"/>
      <c r="B194"/>
      <c r="C194"/>
      <c r="D194"/>
      <c r="E194"/>
    </row>
    <row r="195" spans="1:5" x14ac:dyDescent="0.3">
      <c r="A195"/>
      <c r="B195"/>
      <c r="C195"/>
      <c r="D195"/>
      <c r="E195"/>
    </row>
    <row r="196" spans="1:5" x14ac:dyDescent="0.3">
      <c r="A196"/>
      <c r="B196"/>
      <c r="C196"/>
      <c r="D196"/>
      <c r="E196"/>
    </row>
    <row r="197" spans="1:5" x14ac:dyDescent="0.3">
      <c r="A197"/>
      <c r="B197"/>
      <c r="C197"/>
      <c r="D197"/>
      <c r="E197"/>
    </row>
    <row r="198" spans="1:5" x14ac:dyDescent="0.3">
      <c r="A198"/>
      <c r="B198"/>
      <c r="C198"/>
      <c r="D198"/>
      <c r="E198"/>
    </row>
    <row r="199" spans="1:5" x14ac:dyDescent="0.3">
      <c r="A199"/>
      <c r="B199"/>
      <c r="C199"/>
      <c r="D199"/>
      <c r="E199"/>
    </row>
    <row r="200" spans="1:5" x14ac:dyDescent="0.3">
      <c r="A200"/>
      <c r="B200"/>
      <c r="C200"/>
      <c r="D200"/>
      <c r="E200"/>
    </row>
    <row r="201" spans="1:5" x14ac:dyDescent="0.3">
      <c r="A201"/>
      <c r="B201"/>
      <c r="C201"/>
      <c r="D201"/>
      <c r="E201"/>
    </row>
    <row r="202" spans="1:5" x14ac:dyDescent="0.3">
      <c r="A202"/>
      <c r="B202"/>
      <c r="C202"/>
      <c r="D202"/>
      <c r="E202"/>
    </row>
    <row r="203" spans="1:5" x14ac:dyDescent="0.3">
      <c r="A203"/>
      <c r="B203"/>
      <c r="C203"/>
      <c r="D203"/>
      <c r="E203"/>
    </row>
    <row r="204" spans="1:5" x14ac:dyDescent="0.3">
      <c r="A204"/>
      <c r="B204"/>
      <c r="C204"/>
      <c r="D204"/>
      <c r="E204"/>
    </row>
    <row r="205" spans="1:5" x14ac:dyDescent="0.3">
      <c r="A205"/>
      <c r="B205"/>
      <c r="C205"/>
      <c r="D205"/>
      <c r="E205"/>
    </row>
    <row r="206" spans="1:5" x14ac:dyDescent="0.3">
      <c r="A206"/>
      <c r="B206"/>
      <c r="C206"/>
      <c r="D206"/>
      <c r="E206"/>
    </row>
    <row r="207" spans="1:5" x14ac:dyDescent="0.3">
      <c r="A207"/>
      <c r="B207"/>
      <c r="C207"/>
      <c r="D207"/>
      <c r="E207"/>
    </row>
    <row r="208" spans="1:5" x14ac:dyDescent="0.3">
      <c r="A208"/>
      <c r="B208"/>
      <c r="C208"/>
      <c r="D208"/>
      <c r="E208"/>
    </row>
    <row r="209" spans="1:5" x14ac:dyDescent="0.3">
      <c r="A209"/>
      <c r="B209"/>
      <c r="C209"/>
      <c r="D209"/>
      <c r="E209"/>
    </row>
    <row r="210" spans="1:5" x14ac:dyDescent="0.3">
      <c r="A210"/>
      <c r="B210"/>
      <c r="C210"/>
      <c r="D210"/>
      <c r="E210"/>
    </row>
    <row r="211" spans="1:5" x14ac:dyDescent="0.3">
      <c r="A211"/>
      <c r="B211"/>
      <c r="C211"/>
      <c r="D211"/>
      <c r="E211"/>
    </row>
    <row r="212" spans="1:5" x14ac:dyDescent="0.3">
      <c r="A212"/>
      <c r="B212"/>
      <c r="C212"/>
      <c r="D212"/>
      <c r="E212"/>
    </row>
    <row r="213" spans="1:5" x14ac:dyDescent="0.3">
      <c r="A213"/>
      <c r="B213"/>
      <c r="C213"/>
      <c r="D213"/>
      <c r="E213"/>
    </row>
    <row r="214" spans="1:5" x14ac:dyDescent="0.3">
      <c r="A214"/>
      <c r="B214"/>
      <c r="C214"/>
      <c r="D214"/>
      <c r="E214"/>
    </row>
    <row r="215" spans="1:5" x14ac:dyDescent="0.3">
      <c r="A215"/>
      <c r="B215"/>
      <c r="C215"/>
      <c r="D215"/>
      <c r="E215"/>
    </row>
    <row r="216" spans="1:5" x14ac:dyDescent="0.3">
      <c r="A216"/>
      <c r="B216"/>
      <c r="C216"/>
      <c r="D216"/>
      <c r="E216"/>
    </row>
    <row r="217" spans="1:5" x14ac:dyDescent="0.3">
      <c r="A217"/>
      <c r="B217"/>
      <c r="C217"/>
      <c r="D217"/>
      <c r="E217"/>
    </row>
    <row r="218" spans="1:5" x14ac:dyDescent="0.3">
      <c r="A218"/>
      <c r="B218"/>
      <c r="C218"/>
      <c r="D218"/>
      <c r="E218"/>
    </row>
    <row r="219" spans="1:5" x14ac:dyDescent="0.3">
      <c r="A219"/>
      <c r="B219"/>
      <c r="C219"/>
      <c r="D219"/>
      <c r="E219"/>
    </row>
    <row r="220" spans="1:5" x14ac:dyDescent="0.3">
      <c r="A220"/>
      <c r="B220"/>
      <c r="C220"/>
      <c r="D220"/>
      <c r="E220"/>
    </row>
    <row r="221" spans="1:5" x14ac:dyDescent="0.3">
      <c r="A221"/>
      <c r="B221"/>
      <c r="C221"/>
      <c r="D221"/>
      <c r="E221"/>
    </row>
    <row r="222" spans="1:5" x14ac:dyDescent="0.3">
      <c r="A222"/>
      <c r="B222"/>
      <c r="C222"/>
      <c r="D222"/>
      <c r="E222"/>
    </row>
    <row r="223" spans="1:5" x14ac:dyDescent="0.3">
      <c r="A223"/>
      <c r="B223"/>
      <c r="C223"/>
      <c r="D223"/>
      <c r="E223"/>
    </row>
    <row r="224" spans="1:5" x14ac:dyDescent="0.3">
      <c r="A224"/>
      <c r="B224"/>
      <c r="C224"/>
      <c r="D224"/>
      <c r="E224"/>
    </row>
    <row r="225" spans="1:5" x14ac:dyDescent="0.3">
      <c r="A225"/>
      <c r="B225"/>
      <c r="C225"/>
      <c r="D225"/>
      <c r="E225"/>
    </row>
    <row r="226" spans="1:5" x14ac:dyDescent="0.3">
      <c r="A226"/>
      <c r="B226"/>
      <c r="C226"/>
      <c r="D226"/>
      <c r="E226"/>
    </row>
    <row r="227" spans="1:5" x14ac:dyDescent="0.3">
      <c r="A227"/>
      <c r="B227"/>
      <c r="C227"/>
      <c r="D227"/>
      <c r="E227"/>
    </row>
    <row r="228" spans="1:5" x14ac:dyDescent="0.3">
      <c r="A228"/>
      <c r="B228"/>
      <c r="C228"/>
      <c r="D228"/>
      <c r="E228"/>
    </row>
    <row r="229" spans="1:5" x14ac:dyDescent="0.3">
      <c r="A229"/>
      <c r="B229"/>
      <c r="C229"/>
      <c r="D229"/>
      <c r="E229"/>
    </row>
    <row r="230" spans="1:5" x14ac:dyDescent="0.3">
      <c r="A230"/>
      <c r="B230"/>
      <c r="C230"/>
      <c r="D230"/>
      <c r="E230"/>
    </row>
    <row r="231" spans="1:5" x14ac:dyDescent="0.3">
      <c r="A231"/>
      <c r="B231"/>
      <c r="C231"/>
      <c r="D231"/>
      <c r="E231"/>
    </row>
    <row r="232" spans="1:5" x14ac:dyDescent="0.3">
      <c r="A232"/>
      <c r="B232"/>
      <c r="C232"/>
      <c r="D232"/>
      <c r="E232"/>
    </row>
    <row r="233" spans="1:5" x14ac:dyDescent="0.3">
      <c r="A233"/>
      <c r="B233"/>
      <c r="C233"/>
      <c r="D233"/>
      <c r="E233"/>
    </row>
    <row r="234" spans="1:5" x14ac:dyDescent="0.3">
      <c r="A234"/>
      <c r="B234"/>
      <c r="C234"/>
      <c r="D234"/>
      <c r="E234"/>
    </row>
    <row r="235" spans="1:5" x14ac:dyDescent="0.3">
      <c r="A235"/>
      <c r="B235"/>
      <c r="C235"/>
      <c r="D235"/>
      <c r="E235"/>
    </row>
    <row r="236" spans="1:5" x14ac:dyDescent="0.3">
      <c r="A236"/>
      <c r="B236"/>
      <c r="C236"/>
      <c r="D236"/>
      <c r="E236"/>
    </row>
    <row r="237" spans="1:5" x14ac:dyDescent="0.3">
      <c r="A237"/>
      <c r="B237"/>
      <c r="C237"/>
      <c r="D237"/>
      <c r="E237"/>
    </row>
    <row r="238" spans="1:5" x14ac:dyDescent="0.3">
      <c r="A238"/>
      <c r="B238"/>
      <c r="C238"/>
      <c r="D238"/>
      <c r="E238"/>
    </row>
    <row r="239" spans="1:5" x14ac:dyDescent="0.3">
      <c r="A239"/>
      <c r="B239"/>
      <c r="C239"/>
      <c r="D239"/>
      <c r="E239"/>
    </row>
    <row r="240" spans="1:5" x14ac:dyDescent="0.3">
      <c r="A240"/>
      <c r="B240"/>
      <c r="C240"/>
      <c r="D240"/>
      <c r="E240"/>
    </row>
    <row r="241" spans="1:5" x14ac:dyDescent="0.3">
      <c r="A241"/>
      <c r="B241"/>
      <c r="C241"/>
      <c r="D241"/>
      <c r="E241"/>
    </row>
    <row r="242" spans="1:5" x14ac:dyDescent="0.3">
      <c r="A242"/>
      <c r="B242"/>
      <c r="C242"/>
      <c r="D242"/>
      <c r="E242"/>
    </row>
    <row r="243" spans="1:5" x14ac:dyDescent="0.3">
      <c r="A243"/>
      <c r="B243"/>
      <c r="C243"/>
      <c r="D243"/>
      <c r="E243"/>
    </row>
    <row r="244" spans="1:5" x14ac:dyDescent="0.3">
      <c r="A244"/>
      <c r="B244"/>
      <c r="C244"/>
      <c r="D244"/>
      <c r="E244"/>
    </row>
    <row r="245" spans="1:5" x14ac:dyDescent="0.3">
      <c r="A245"/>
      <c r="B245"/>
      <c r="C245"/>
      <c r="D245"/>
      <c r="E245"/>
    </row>
    <row r="246" spans="1:5" x14ac:dyDescent="0.3">
      <c r="A246"/>
      <c r="B246"/>
      <c r="C246"/>
      <c r="D246"/>
      <c r="E246"/>
    </row>
    <row r="247" spans="1:5" x14ac:dyDescent="0.3">
      <c r="A247"/>
      <c r="B247"/>
      <c r="C247"/>
      <c r="D247"/>
      <c r="E247"/>
    </row>
    <row r="248" spans="1:5" x14ac:dyDescent="0.3">
      <c r="A248"/>
      <c r="B248"/>
      <c r="C248"/>
      <c r="D248"/>
      <c r="E248"/>
    </row>
    <row r="249" spans="1:5" x14ac:dyDescent="0.3">
      <c r="A249"/>
      <c r="B249"/>
      <c r="C249"/>
      <c r="D249"/>
      <c r="E249"/>
    </row>
    <row r="250" spans="1:5" x14ac:dyDescent="0.3">
      <c r="A250"/>
      <c r="B250"/>
      <c r="C250"/>
      <c r="D250"/>
      <c r="E250"/>
    </row>
    <row r="251" spans="1:5" x14ac:dyDescent="0.3">
      <c r="A251"/>
      <c r="B251"/>
      <c r="C251"/>
      <c r="D251"/>
      <c r="E251"/>
    </row>
    <row r="252" spans="1:5" x14ac:dyDescent="0.3">
      <c r="A252"/>
      <c r="B252"/>
      <c r="C252"/>
      <c r="D252"/>
      <c r="E252"/>
    </row>
    <row r="253" spans="1:5" x14ac:dyDescent="0.3">
      <c r="A253"/>
      <c r="B253"/>
      <c r="C253"/>
      <c r="D253"/>
      <c r="E253"/>
    </row>
    <row r="254" spans="1:5" x14ac:dyDescent="0.3">
      <c r="A254"/>
      <c r="B254"/>
      <c r="C254"/>
      <c r="D254"/>
      <c r="E254"/>
    </row>
    <row r="255" spans="1:5" x14ac:dyDescent="0.3">
      <c r="A255"/>
      <c r="B255"/>
      <c r="C255"/>
      <c r="D255"/>
      <c r="E255"/>
    </row>
    <row r="256" spans="1:5" x14ac:dyDescent="0.3">
      <c r="A256"/>
      <c r="B256"/>
      <c r="C256"/>
      <c r="D256"/>
      <c r="E256"/>
    </row>
    <row r="257" spans="1:5" x14ac:dyDescent="0.3">
      <c r="A257"/>
      <c r="B257"/>
      <c r="C257"/>
      <c r="D257"/>
      <c r="E257"/>
    </row>
    <row r="258" spans="1:5" x14ac:dyDescent="0.3">
      <c r="A258"/>
      <c r="B258"/>
      <c r="C258"/>
      <c r="D258"/>
      <c r="E258"/>
    </row>
    <row r="259" spans="1:5" x14ac:dyDescent="0.3">
      <c r="A259"/>
      <c r="B259"/>
      <c r="C259"/>
      <c r="D259"/>
      <c r="E259"/>
    </row>
    <row r="260" spans="1:5" x14ac:dyDescent="0.3">
      <c r="A260"/>
      <c r="B260"/>
      <c r="C260"/>
      <c r="D260"/>
      <c r="E260"/>
    </row>
    <row r="261" spans="1:5" x14ac:dyDescent="0.3">
      <c r="A261"/>
      <c r="B261"/>
      <c r="C261"/>
      <c r="D261"/>
      <c r="E261"/>
    </row>
    <row r="262" spans="1:5" x14ac:dyDescent="0.3">
      <c r="A262"/>
      <c r="B262"/>
      <c r="C262"/>
      <c r="D262"/>
      <c r="E262"/>
    </row>
    <row r="263" spans="1:5" x14ac:dyDescent="0.3">
      <c r="A263"/>
      <c r="B263"/>
      <c r="C263"/>
      <c r="D263"/>
      <c r="E263"/>
    </row>
    <row r="264" spans="1:5" x14ac:dyDescent="0.3">
      <c r="A264"/>
      <c r="B264"/>
      <c r="C264"/>
      <c r="D264"/>
      <c r="E264"/>
    </row>
    <row r="265" spans="1:5" x14ac:dyDescent="0.3">
      <c r="A265"/>
      <c r="B265"/>
      <c r="C265"/>
      <c r="D265"/>
      <c r="E265"/>
    </row>
    <row r="266" spans="1:5" x14ac:dyDescent="0.3">
      <c r="A266"/>
      <c r="B266"/>
      <c r="C266"/>
      <c r="D266"/>
      <c r="E266"/>
    </row>
    <row r="267" spans="1:5" x14ac:dyDescent="0.3">
      <c r="A267"/>
      <c r="B267"/>
      <c r="C267"/>
      <c r="D267"/>
      <c r="E267"/>
    </row>
    <row r="268" spans="1:5" x14ac:dyDescent="0.3">
      <c r="A268"/>
      <c r="B268"/>
      <c r="C268"/>
      <c r="D268"/>
      <c r="E268"/>
    </row>
    <row r="269" spans="1:5" x14ac:dyDescent="0.3">
      <c r="A269"/>
      <c r="B269"/>
      <c r="C269"/>
      <c r="D269"/>
      <c r="E269"/>
    </row>
    <row r="270" spans="1:5" x14ac:dyDescent="0.3">
      <c r="A270"/>
      <c r="B270"/>
      <c r="C270"/>
      <c r="D270"/>
      <c r="E270"/>
    </row>
    <row r="271" spans="1:5" x14ac:dyDescent="0.3">
      <c r="A271"/>
      <c r="B271"/>
      <c r="C271"/>
      <c r="D271"/>
      <c r="E271"/>
    </row>
    <row r="272" spans="1:5" x14ac:dyDescent="0.3">
      <c r="A272"/>
      <c r="B272"/>
      <c r="C272"/>
      <c r="D272"/>
      <c r="E272"/>
    </row>
    <row r="273" spans="1:5" x14ac:dyDescent="0.3">
      <c r="A273"/>
      <c r="B273"/>
      <c r="C273"/>
      <c r="D273"/>
      <c r="E273"/>
    </row>
    <row r="274" spans="1:5" x14ac:dyDescent="0.3">
      <c r="A274"/>
      <c r="B274"/>
      <c r="C274"/>
      <c r="D274"/>
      <c r="E274"/>
    </row>
    <row r="275" spans="1:5" x14ac:dyDescent="0.3">
      <c r="A275"/>
      <c r="B275"/>
      <c r="C275"/>
      <c r="D275"/>
      <c r="E275"/>
    </row>
    <row r="276" spans="1:5" x14ac:dyDescent="0.3">
      <c r="A276"/>
      <c r="B276"/>
      <c r="C276"/>
      <c r="D276"/>
      <c r="E276"/>
    </row>
    <row r="277" spans="1:5" x14ac:dyDescent="0.3">
      <c r="A277"/>
      <c r="B277"/>
      <c r="C277"/>
      <c r="D277"/>
      <c r="E277"/>
    </row>
    <row r="278" spans="1:5" x14ac:dyDescent="0.3">
      <c r="A278"/>
      <c r="B278"/>
      <c r="C278"/>
      <c r="D278"/>
      <c r="E278"/>
    </row>
    <row r="279" spans="1:5" x14ac:dyDescent="0.3">
      <c r="A279"/>
      <c r="B279"/>
      <c r="C279"/>
      <c r="D279"/>
      <c r="E279"/>
    </row>
    <row r="280" spans="1:5" x14ac:dyDescent="0.3">
      <c r="A280"/>
      <c r="B280"/>
      <c r="C280"/>
      <c r="D280"/>
      <c r="E280"/>
    </row>
    <row r="281" spans="1:5" x14ac:dyDescent="0.3">
      <c r="A281"/>
      <c r="B281"/>
      <c r="C281"/>
      <c r="D281"/>
      <c r="E281"/>
    </row>
    <row r="282" spans="1:5" x14ac:dyDescent="0.3">
      <c r="A282"/>
      <c r="B282"/>
      <c r="C282"/>
      <c r="D282"/>
      <c r="E282"/>
    </row>
    <row r="283" spans="1:5" x14ac:dyDescent="0.3">
      <c r="A283"/>
      <c r="B283"/>
      <c r="C283"/>
      <c r="D283"/>
      <c r="E283"/>
    </row>
    <row r="284" spans="1:5" x14ac:dyDescent="0.3">
      <c r="A284"/>
      <c r="B284"/>
      <c r="C284"/>
      <c r="D284"/>
      <c r="E284"/>
    </row>
    <row r="285" spans="1:5" x14ac:dyDescent="0.3">
      <c r="A285"/>
      <c r="B285"/>
      <c r="C285"/>
      <c r="D285"/>
      <c r="E285"/>
    </row>
    <row r="286" spans="1:5" x14ac:dyDescent="0.3">
      <c r="A286"/>
      <c r="B286"/>
      <c r="C286"/>
      <c r="D286"/>
      <c r="E286"/>
    </row>
    <row r="287" spans="1:5" x14ac:dyDescent="0.3">
      <c r="A287"/>
      <c r="B287"/>
      <c r="C287"/>
      <c r="D287"/>
      <c r="E287"/>
    </row>
    <row r="288" spans="1:5" x14ac:dyDescent="0.3">
      <c r="A288"/>
      <c r="B288"/>
      <c r="C288"/>
      <c r="D288"/>
      <c r="E288"/>
    </row>
    <row r="289" spans="1:5" x14ac:dyDescent="0.3">
      <c r="A289"/>
      <c r="B289"/>
      <c r="C289"/>
      <c r="D289"/>
      <c r="E289"/>
    </row>
    <row r="290" spans="1:5" x14ac:dyDescent="0.3">
      <c r="A290"/>
      <c r="B290"/>
      <c r="C290"/>
      <c r="D290"/>
      <c r="E290"/>
    </row>
    <row r="291" spans="1:5" x14ac:dyDescent="0.3">
      <c r="A291"/>
      <c r="B291"/>
      <c r="C291"/>
      <c r="D291"/>
      <c r="E291"/>
    </row>
    <row r="292" spans="1:5" x14ac:dyDescent="0.3">
      <c r="A292"/>
      <c r="B292"/>
      <c r="C292"/>
      <c r="D292"/>
      <c r="E292"/>
    </row>
    <row r="293" spans="1:5" x14ac:dyDescent="0.3">
      <c r="A293"/>
      <c r="B293"/>
      <c r="C293"/>
      <c r="D293"/>
      <c r="E293"/>
    </row>
    <row r="294" spans="1:5" x14ac:dyDescent="0.3">
      <c r="A294"/>
      <c r="B294"/>
      <c r="C294"/>
      <c r="D294"/>
      <c r="E294"/>
    </row>
    <row r="295" spans="1:5" x14ac:dyDescent="0.3">
      <c r="A295"/>
      <c r="B295"/>
      <c r="C295"/>
      <c r="D295"/>
      <c r="E295"/>
    </row>
    <row r="296" spans="1:5" x14ac:dyDescent="0.3">
      <c r="A296"/>
      <c r="B296"/>
      <c r="C296"/>
      <c r="D296"/>
      <c r="E296"/>
    </row>
    <row r="297" spans="1:5" x14ac:dyDescent="0.3">
      <c r="A297"/>
      <c r="B297"/>
      <c r="C297"/>
      <c r="D297"/>
      <c r="E297"/>
    </row>
    <row r="298" spans="1:5" x14ac:dyDescent="0.3">
      <c r="A298"/>
      <c r="B298"/>
      <c r="C298"/>
      <c r="D298"/>
      <c r="E298"/>
    </row>
    <row r="299" spans="1:5" x14ac:dyDescent="0.3">
      <c r="A299"/>
      <c r="B299"/>
      <c r="C299"/>
      <c r="D299"/>
      <c r="E299"/>
    </row>
    <row r="300" spans="1:5" x14ac:dyDescent="0.3">
      <c r="A300"/>
      <c r="B300"/>
      <c r="C300"/>
      <c r="D300"/>
      <c r="E300"/>
    </row>
    <row r="301" spans="1:5" x14ac:dyDescent="0.3">
      <c r="A301"/>
      <c r="B301"/>
      <c r="C301"/>
      <c r="D301"/>
      <c r="E301"/>
    </row>
    <row r="302" spans="1:5" x14ac:dyDescent="0.3">
      <c r="A302"/>
      <c r="B302"/>
      <c r="C302"/>
      <c r="D302"/>
      <c r="E302"/>
    </row>
    <row r="303" spans="1:5" x14ac:dyDescent="0.3">
      <c r="A303"/>
      <c r="B303"/>
      <c r="C303"/>
      <c r="D303"/>
      <c r="E303"/>
    </row>
    <row r="304" spans="1:5" x14ac:dyDescent="0.3">
      <c r="A304"/>
      <c r="B304"/>
      <c r="C304"/>
      <c r="D304"/>
      <c r="E304"/>
    </row>
    <row r="305" spans="1:5" x14ac:dyDescent="0.3">
      <c r="A305"/>
      <c r="B305"/>
      <c r="C305"/>
      <c r="D305"/>
      <c r="E305"/>
    </row>
    <row r="306" spans="1:5" x14ac:dyDescent="0.3">
      <c r="A306"/>
      <c r="B306"/>
      <c r="C306"/>
      <c r="D306"/>
      <c r="E306"/>
    </row>
    <row r="307" spans="1:5" x14ac:dyDescent="0.3">
      <c r="A307"/>
      <c r="B307"/>
      <c r="C307"/>
      <c r="D307"/>
      <c r="E307"/>
    </row>
    <row r="308" spans="1:5" x14ac:dyDescent="0.3">
      <c r="A308"/>
      <c r="B308"/>
      <c r="C308"/>
      <c r="D308"/>
      <c r="E308"/>
    </row>
    <row r="309" spans="1:5" x14ac:dyDescent="0.3">
      <c r="A309"/>
      <c r="B309"/>
      <c r="C309"/>
      <c r="D309"/>
      <c r="E309"/>
    </row>
    <row r="310" spans="1:5" x14ac:dyDescent="0.3">
      <c r="A310"/>
      <c r="B310"/>
      <c r="C310"/>
      <c r="D310"/>
      <c r="E310"/>
    </row>
    <row r="311" spans="1:5" x14ac:dyDescent="0.3">
      <c r="A311"/>
      <c r="B311"/>
      <c r="C311"/>
      <c r="D311"/>
      <c r="E311"/>
    </row>
    <row r="312" spans="1:5" x14ac:dyDescent="0.3">
      <c r="A312"/>
      <c r="B312"/>
      <c r="C312"/>
      <c r="D312"/>
      <c r="E312"/>
    </row>
    <row r="313" spans="1:5" x14ac:dyDescent="0.3">
      <c r="A313"/>
      <c r="B313"/>
      <c r="C313"/>
      <c r="D313"/>
      <c r="E313"/>
    </row>
    <row r="314" spans="1:5" x14ac:dyDescent="0.3">
      <c r="A314"/>
      <c r="B314"/>
      <c r="C314"/>
      <c r="D314"/>
      <c r="E314"/>
    </row>
    <row r="315" spans="1:5" x14ac:dyDescent="0.3">
      <c r="A315"/>
      <c r="B315"/>
      <c r="C315"/>
      <c r="D315"/>
      <c r="E315"/>
    </row>
    <row r="316" spans="1:5" x14ac:dyDescent="0.3">
      <c r="A316"/>
      <c r="B316"/>
      <c r="C316"/>
      <c r="D316"/>
      <c r="E316"/>
    </row>
    <row r="317" spans="1:5" x14ac:dyDescent="0.3">
      <c r="A317"/>
      <c r="B317"/>
      <c r="C317"/>
      <c r="D317"/>
      <c r="E317"/>
    </row>
    <row r="318" spans="1:5" x14ac:dyDescent="0.3">
      <c r="A318"/>
      <c r="B318"/>
      <c r="C318"/>
      <c r="D318"/>
      <c r="E318"/>
    </row>
    <row r="319" spans="1:5" x14ac:dyDescent="0.3">
      <c r="A319"/>
      <c r="B319"/>
      <c r="C319"/>
      <c r="D319"/>
      <c r="E319"/>
    </row>
    <row r="320" spans="1:5" x14ac:dyDescent="0.3">
      <c r="A320"/>
      <c r="B320"/>
      <c r="C320"/>
      <c r="D320"/>
      <c r="E320"/>
    </row>
    <row r="321" spans="1:5" x14ac:dyDescent="0.3">
      <c r="A321"/>
      <c r="B321"/>
      <c r="C321"/>
      <c r="D321"/>
      <c r="E321"/>
    </row>
    <row r="322" spans="1:5" x14ac:dyDescent="0.3">
      <c r="A322"/>
      <c r="B322"/>
      <c r="C322"/>
      <c r="D322"/>
      <c r="E322"/>
    </row>
    <row r="323" spans="1:5" x14ac:dyDescent="0.3">
      <c r="A323"/>
      <c r="B323"/>
      <c r="C323"/>
      <c r="D323"/>
      <c r="E323"/>
    </row>
    <row r="324" spans="1:5" x14ac:dyDescent="0.3">
      <c r="A324"/>
      <c r="B324"/>
      <c r="C324"/>
      <c r="D324"/>
      <c r="E324"/>
    </row>
    <row r="325" spans="1:5" x14ac:dyDescent="0.3">
      <c r="A325"/>
      <c r="B325"/>
      <c r="C325"/>
      <c r="D325"/>
      <c r="E325"/>
    </row>
    <row r="326" spans="1:5" x14ac:dyDescent="0.3">
      <c r="A326"/>
      <c r="B326"/>
      <c r="C326"/>
      <c r="D326"/>
      <c r="E326"/>
    </row>
    <row r="327" spans="1:5" x14ac:dyDescent="0.3">
      <c r="A327"/>
      <c r="B327"/>
      <c r="C327"/>
      <c r="D327"/>
      <c r="E327"/>
    </row>
    <row r="328" spans="1:5" x14ac:dyDescent="0.3">
      <c r="A328"/>
      <c r="B328"/>
      <c r="C328"/>
      <c r="D328"/>
      <c r="E328"/>
    </row>
    <row r="329" spans="1:5" x14ac:dyDescent="0.3">
      <c r="A329"/>
      <c r="B329"/>
      <c r="C329"/>
      <c r="D329"/>
      <c r="E329"/>
    </row>
    <row r="330" spans="1:5" x14ac:dyDescent="0.3">
      <c r="A330"/>
      <c r="B330"/>
      <c r="C330"/>
      <c r="D330"/>
      <c r="E330"/>
    </row>
    <row r="331" spans="1:5" x14ac:dyDescent="0.3">
      <c r="A331"/>
      <c r="B331"/>
      <c r="C331"/>
      <c r="D331"/>
      <c r="E331"/>
    </row>
    <row r="332" spans="1:5" x14ac:dyDescent="0.3">
      <c r="A332"/>
      <c r="B332"/>
      <c r="C332"/>
      <c r="D332"/>
      <c r="E332"/>
    </row>
    <row r="333" spans="1:5" x14ac:dyDescent="0.3">
      <c r="A333"/>
      <c r="B333"/>
      <c r="C333"/>
      <c r="D333"/>
      <c r="E333"/>
    </row>
    <row r="334" spans="1:5" x14ac:dyDescent="0.3">
      <c r="A334"/>
      <c r="B334"/>
      <c r="C334"/>
      <c r="D334"/>
      <c r="E334"/>
    </row>
    <row r="335" spans="1:5" x14ac:dyDescent="0.3">
      <c r="A335"/>
      <c r="B335"/>
      <c r="C335"/>
      <c r="D335"/>
      <c r="E335"/>
    </row>
    <row r="336" spans="1:5" x14ac:dyDescent="0.3">
      <c r="A336"/>
      <c r="B336"/>
      <c r="C336"/>
      <c r="D336"/>
      <c r="E336"/>
    </row>
    <row r="337" spans="1:5" x14ac:dyDescent="0.3">
      <c r="A337"/>
      <c r="B337"/>
      <c r="C337"/>
      <c r="D337"/>
      <c r="E337"/>
    </row>
    <row r="338" spans="1:5" x14ac:dyDescent="0.3">
      <c r="A338"/>
      <c r="B338"/>
      <c r="C338"/>
      <c r="D338"/>
      <c r="E338"/>
    </row>
    <row r="339" spans="1:5" x14ac:dyDescent="0.3">
      <c r="A339"/>
      <c r="B339"/>
      <c r="C339"/>
      <c r="D339"/>
      <c r="E339"/>
    </row>
    <row r="340" spans="1:5" x14ac:dyDescent="0.3">
      <c r="A340"/>
      <c r="B340"/>
      <c r="C340"/>
      <c r="D340"/>
      <c r="E340"/>
    </row>
    <row r="341" spans="1:5" x14ac:dyDescent="0.3">
      <c r="A341"/>
      <c r="B341"/>
      <c r="C341"/>
      <c r="D341"/>
      <c r="E341"/>
    </row>
    <row r="342" spans="1:5" x14ac:dyDescent="0.3">
      <c r="A342"/>
      <c r="B342"/>
      <c r="C342"/>
      <c r="D342"/>
      <c r="E342"/>
    </row>
    <row r="343" spans="1:5" x14ac:dyDescent="0.3">
      <c r="A343"/>
      <c r="B343"/>
      <c r="C343"/>
      <c r="D343"/>
      <c r="E343"/>
    </row>
    <row r="344" spans="1:5" x14ac:dyDescent="0.3">
      <c r="A344"/>
      <c r="B344"/>
      <c r="C344"/>
      <c r="D344"/>
      <c r="E344"/>
    </row>
    <row r="345" spans="1:5" x14ac:dyDescent="0.3">
      <c r="A345"/>
      <c r="B345"/>
      <c r="C345"/>
      <c r="D345"/>
      <c r="E345"/>
    </row>
    <row r="346" spans="1:5" x14ac:dyDescent="0.3">
      <c r="A346"/>
      <c r="B346"/>
      <c r="C346"/>
      <c r="D346"/>
      <c r="E346"/>
    </row>
    <row r="347" spans="1:5" x14ac:dyDescent="0.3">
      <c r="A347"/>
      <c r="B347"/>
      <c r="C347"/>
      <c r="D347"/>
      <c r="E347"/>
    </row>
    <row r="348" spans="1:5" x14ac:dyDescent="0.3">
      <c r="A348"/>
      <c r="B348"/>
      <c r="C348"/>
      <c r="D348"/>
      <c r="E348"/>
    </row>
    <row r="349" spans="1:5" x14ac:dyDescent="0.3">
      <c r="A349"/>
      <c r="B349"/>
      <c r="C349"/>
      <c r="D349"/>
      <c r="E349"/>
    </row>
    <row r="350" spans="1:5" x14ac:dyDescent="0.3">
      <c r="A350"/>
      <c r="B350"/>
      <c r="C350"/>
      <c r="D350"/>
      <c r="E350"/>
    </row>
    <row r="351" spans="1:5" x14ac:dyDescent="0.3">
      <c r="A351"/>
      <c r="B351"/>
      <c r="C351"/>
      <c r="D351"/>
      <c r="E351"/>
    </row>
    <row r="352" spans="1:5" x14ac:dyDescent="0.3">
      <c r="A352"/>
      <c r="B352"/>
      <c r="C352"/>
      <c r="D352"/>
      <c r="E352"/>
    </row>
    <row r="353" spans="1:5" x14ac:dyDescent="0.3">
      <c r="A353"/>
      <c r="B353"/>
      <c r="C353"/>
      <c r="D353"/>
      <c r="E353"/>
    </row>
    <row r="354" spans="1:5" x14ac:dyDescent="0.3">
      <c r="A354"/>
      <c r="B354"/>
      <c r="C354"/>
      <c r="D354"/>
      <c r="E354"/>
    </row>
    <row r="355" spans="1:5" x14ac:dyDescent="0.3">
      <c r="A355"/>
      <c r="B355"/>
      <c r="C355"/>
      <c r="D355"/>
      <c r="E355"/>
    </row>
    <row r="356" spans="1:5" x14ac:dyDescent="0.3">
      <c r="A356"/>
      <c r="B356"/>
      <c r="C356"/>
      <c r="D356"/>
      <c r="E356"/>
    </row>
    <row r="357" spans="1:5" x14ac:dyDescent="0.3">
      <c r="A357"/>
      <c r="B357"/>
      <c r="C357"/>
      <c r="D357"/>
      <c r="E357"/>
    </row>
    <row r="358" spans="1:5" x14ac:dyDescent="0.3">
      <c r="A358"/>
      <c r="B358"/>
      <c r="C358"/>
      <c r="D358"/>
      <c r="E358"/>
    </row>
    <row r="359" spans="1:5" x14ac:dyDescent="0.3">
      <c r="A359"/>
      <c r="B359"/>
      <c r="C359"/>
      <c r="D359"/>
      <c r="E359"/>
    </row>
    <row r="360" spans="1:5" x14ac:dyDescent="0.3">
      <c r="A360"/>
      <c r="B360"/>
      <c r="C360"/>
      <c r="D360"/>
      <c r="E360"/>
    </row>
    <row r="361" spans="1:5" x14ac:dyDescent="0.3">
      <c r="A361"/>
      <c r="B361"/>
      <c r="C361"/>
      <c r="D361"/>
      <c r="E361"/>
    </row>
    <row r="362" spans="1:5" x14ac:dyDescent="0.3">
      <c r="A362"/>
      <c r="B362"/>
      <c r="C362"/>
      <c r="D362"/>
      <c r="E362"/>
    </row>
    <row r="363" spans="1:5" x14ac:dyDescent="0.3">
      <c r="A363"/>
      <c r="B363"/>
      <c r="C363"/>
      <c r="D363"/>
      <c r="E363"/>
    </row>
    <row r="364" spans="1:5" x14ac:dyDescent="0.3">
      <c r="A364"/>
      <c r="B364"/>
      <c r="C364"/>
      <c r="D364"/>
      <c r="E364"/>
    </row>
    <row r="365" spans="1:5" x14ac:dyDescent="0.3">
      <c r="A365"/>
      <c r="B365"/>
      <c r="C365"/>
      <c r="D365"/>
      <c r="E365"/>
    </row>
    <row r="366" spans="1:5" x14ac:dyDescent="0.3">
      <c r="A366"/>
      <c r="B366"/>
      <c r="C366"/>
      <c r="D366"/>
      <c r="E366"/>
    </row>
    <row r="367" spans="1:5" x14ac:dyDescent="0.3">
      <c r="A367"/>
      <c r="B367"/>
      <c r="C367"/>
      <c r="D367"/>
      <c r="E367"/>
    </row>
    <row r="368" spans="1:5" x14ac:dyDescent="0.3">
      <c r="A368"/>
      <c r="B368"/>
      <c r="C368"/>
      <c r="D368"/>
      <c r="E368"/>
    </row>
    <row r="369" spans="1:5" x14ac:dyDescent="0.3">
      <c r="A369"/>
      <c r="B369"/>
      <c r="C369"/>
      <c r="D369"/>
      <c r="E369"/>
    </row>
    <row r="370" spans="1:5" x14ac:dyDescent="0.3">
      <c r="A370"/>
      <c r="B370"/>
      <c r="C370"/>
      <c r="D370"/>
      <c r="E370"/>
    </row>
    <row r="371" spans="1:5" x14ac:dyDescent="0.3">
      <c r="A371"/>
      <c r="B371"/>
      <c r="C371"/>
      <c r="D371"/>
      <c r="E371"/>
    </row>
    <row r="372" spans="1:5" x14ac:dyDescent="0.3">
      <c r="A372"/>
      <c r="B372"/>
      <c r="C372"/>
      <c r="D372"/>
      <c r="E372"/>
    </row>
    <row r="373" spans="1:5" x14ac:dyDescent="0.3">
      <c r="A373"/>
      <c r="B373"/>
      <c r="C373"/>
      <c r="D373"/>
      <c r="E373"/>
    </row>
    <row r="374" spans="1:5" x14ac:dyDescent="0.3">
      <c r="A374"/>
      <c r="B374"/>
      <c r="C374"/>
      <c r="D374"/>
      <c r="E374"/>
    </row>
    <row r="375" spans="1:5" x14ac:dyDescent="0.3">
      <c r="A375"/>
      <c r="B375"/>
      <c r="C375"/>
      <c r="D375"/>
      <c r="E375"/>
    </row>
    <row r="376" spans="1:5" x14ac:dyDescent="0.3">
      <c r="A376"/>
      <c r="B376"/>
      <c r="C376"/>
      <c r="D376"/>
      <c r="E376"/>
    </row>
    <row r="377" spans="1:5" x14ac:dyDescent="0.3">
      <c r="A377"/>
      <c r="B377"/>
      <c r="C377"/>
      <c r="D377"/>
      <c r="E377"/>
    </row>
    <row r="378" spans="1:5" x14ac:dyDescent="0.3">
      <c r="A378"/>
      <c r="B378"/>
      <c r="C378"/>
      <c r="D378"/>
      <c r="E378"/>
    </row>
    <row r="379" spans="1:5" x14ac:dyDescent="0.3">
      <c r="A379"/>
      <c r="B379"/>
      <c r="C379"/>
      <c r="D379"/>
      <c r="E379"/>
    </row>
    <row r="380" spans="1:5" x14ac:dyDescent="0.3">
      <c r="A380"/>
      <c r="B380"/>
      <c r="C380"/>
      <c r="D380"/>
      <c r="E380"/>
    </row>
    <row r="381" spans="1:5" x14ac:dyDescent="0.3">
      <c r="A381"/>
      <c r="B381"/>
      <c r="C381"/>
      <c r="D381"/>
      <c r="E381"/>
    </row>
    <row r="382" spans="1:5" x14ac:dyDescent="0.3">
      <c r="A382"/>
      <c r="B382"/>
      <c r="C382"/>
      <c r="D382"/>
      <c r="E382"/>
    </row>
    <row r="383" spans="1:5" x14ac:dyDescent="0.3">
      <c r="A383"/>
      <c r="B383"/>
      <c r="C383"/>
      <c r="D383"/>
      <c r="E383"/>
    </row>
    <row r="384" spans="1:5" x14ac:dyDescent="0.3">
      <c r="A384"/>
      <c r="B384"/>
      <c r="C384"/>
      <c r="D384"/>
      <c r="E384"/>
    </row>
    <row r="385" spans="1:5" x14ac:dyDescent="0.3">
      <c r="A385"/>
      <c r="B385"/>
      <c r="C385"/>
      <c r="D385"/>
      <c r="E385"/>
    </row>
    <row r="386" spans="1:5" x14ac:dyDescent="0.3">
      <c r="A386"/>
      <c r="B386"/>
      <c r="C386"/>
      <c r="D386"/>
      <c r="E386"/>
    </row>
    <row r="387" spans="1:5" x14ac:dyDescent="0.3">
      <c r="A387"/>
      <c r="B387"/>
      <c r="C387"/>
      <c r="D387"/>
      <c r="E387"/>
    </row>
    <row r="388" spans="1:5" x14ac:dyDescent="0.3">
      <c r="A388"/>
      <c r="B388"/>
      <c r="C388"/>
      <c r="D388"/>
      <c r="E388"/>
    </row>
    <row r="389" spans="1:5" x14ac:dyDescent="0.3">
      <c r="A389"/>
      <c r="B389"/>
      <c r="C389"/>
      <c r="D389"/>
      <c r="E389"/>
    </row>
    <row r="390" spans="1:5" x14ac:dyDescent="0.3">
      <c r="A390"/>
      <c r="B390"/>
      <c r="C390"/>
      <c r="D390"/>
      <c r="E390"/>
    </row>
    <row r="391" spans="1:5" x14ac:dyDescent="0.3">
      <c r="A391"/>
      <c r="B391"/>
      <c r="C391"/>
      <c r="D391"/>
      <c r="E391"/>
    </row>
    <row r="392" spans="1:5" x14ac:dyDescent="0.3">
      <c r="A392"/>
      <c r="B392"/>
      <c r="C392"/>
      <c r="D392"/>
      <c r="E392"/>
    </row>
    <row r="393" spans="1:5" x14ac:dyDescent="0.3">
      <c r="A393"/>
      <c r="B393"/>
      <c r="C393"/>
      <c r="D393"/>
      <c r="E393"/>
    </row>
    <row r="394" spans="1:5" x14ac:dyDescent="0.3">
      <c r="A394"/>
      <c r="B394"/>
      <c r="C394"/>
      <c r="D394"/>
      <c r="E394"/>
    </row>
    <row r="395" spans="1:5" x14ac:dyDescent="0.3">
      <c r="A395"/>
      <c r="B395"/>
      <c r="C395"/>
      <c r="D395"/>
      <c r="E395"/>
    </row>
    <row r="396" spans="1:5" x14ac:dyDescent="0.3">
      <c r="A396"/>
      <c r="B396"/>
      <c r="C396"/>
      <c r="D396"/>
      <c r="E396"/>
    </row>
    <row r="397" spans="1:5" x14ac:dyDescent="0.3">
      <c r="A397"/>
      <c r="B397"/>
      <c r="C397"/>
      <c r="D397"/>
      <c r="E397"/>
    </row>
    <row r="398" spans="1:5" x14ac:dyDescent="0.3">
      <c r="A398"/>
      <c r="B398"/>
      <c r="C398"/>
      <c r="D398"/>
      <c r="E398"/>
    </row>
    <row r="399" spans="1:5" x14ac:dyDescent="0.3">
      <c r="A399"/>
      <c r="B399"/>
      <c r="C399"/>
      <c r="D399"/>
      <c r="E399"/>
    </row>
    <row r="400" spans="1:5" x14ac:dyDescent="0.3">
      <c r="A400"/>
      <c r="B400"/>
      <c r="C400"/>
      <c r="D400"/>
      <c r="E400"/>
    </row>
    <row r="401" spans="1:5" x14ac:dyDescent="0.3">
      <c r="A401"/>
      <c r="B401"/>
      <c r="C401"/>
      <c r="D401"/>
      <c r="E401"/>
    </row>
    <row r="402" spans="1:5" x14ac:dyDescent="0.3">
      <c r="A402"/>
      <c r="B402"/>
      <c r="C402"/>
      <c r="D402"/>
      <c r="E402"/>
    </row>
    <row r="403" spans="1:5" x14ac:dyDescent="0.3">
      <c r="A403"/>
      <c r="B403"/>
      <c r="C403"/>
      <c r="D403"/>
      <c r="E403"/>
    </row>
    <row r="404" spans="1:5" x14ac:dyDescent="0.3">
      <c r="A404"/>
      <c r="B404"/>
      <c r="C404"/>
      <c r="D404"/>
      <c r="E404"/>
    </row>
    <row r="405" spans="1:5" x14ac:dyDescent="0.3">
      <c r="A405"/>
      <c r="B405"/>
      <c r="C405"/>
      <c r="D405"/>
      <c r="E405"/>
    </row>
    <row r="406" spans="1:5" x14ac:dyDescent="0.3">
      <c r="A406"/>
      <c r="B406"/>
      <c r="C406"/>
      <c r="D406"/>
      <c r="E406"/>
    </row>
    <row r="407" spans="1:5" x14ac:dyDescent="0.3">
      <c r="A407"/>
      <c r="B407"/>
      <c r="C407"/>
      <c r="D407"/>
      <c r="E407"/>
    </row>
    <row r="408" spans="1:5" x14ac:dyDescent="0.3">
      <c r="A408"/>
      <c r="B408"/>
      <c r="C408"/>
      <c r="D408"/>
      <c r="E408"/>
    </row>
    <row r="409" spans="1:5" x14ac:dyDescent="0.3">
      <c r="A409"/>
      <c r="B409"/>
      <c r="C409"/>
      <c r="D409"/>
      <c r="E409"/>
    </row>
    <row r="410" spans="1:5" x14ac:dyDescent="0.3">
      <c r="A410"/>
      <c r="B410"/>
      <c r="C410"/>
      <c r="D410"/>
      <c r="E410"/>
    </row>
    <row r="411" spans="1:5" x14ac:dyDescent="0.3">
      <c r="A411"/>
      <c r="B411"/>
      <c r="C411"/>
      <c r="D411"/>
      <c r="E411"/>
    </row>
    <row r="412" spans="1:5" x14ac:dyDescent="0.3">
      <c r="A412"/>
      <c r="B412"/>
      <c r="C412"/>
      <c r="D412"/>
      <c r="E412"/>
    </row>
    <row r="413" spans="1:5" x14ac:dyDescent="0.3">
      <c r="A413"/>
      <c r="B413"/>
      <c r="C413"/>
      <c r="D413"/>
      <c r="E413"/>
    </row>
    <row r="414" spans="1:5" x14ac:dyDescent="0.3">
      <c r="A414"/>
      <c r="B414"/>
      <c r="C414"/>
      <c r="D414"/>
      <c r="E414"/>
    </row>
    <row r="415" spans="1:5" x14ac:dyDescent="0.3">
      <c r="A415"/>
      <c r="B415"/>
      <c r="C415"/>
      <c r="D415"/>
      <c r="E415"/>
    </row>
    <row r="416" spans="1:5" x14ac:dyDescent="0.3">
      <c r="A416"/>
      <c r="B416"/>
      <c r="C416"/>
      <c r="D416"/>
      <c r="E416"/>
    </row>
    <row r="417" spans="1:5" x14ac:dyDescent="0.3">
      <c r="A417"/>
      <c r="B417"/>
      <c r="C417"/>
      <c r="D417"/>
      <c r="E417"/>
    </row>
    <row r="418" spans="1:5" x14ac:dyDescent="0.3">
      <c r="A418"/>
      <c r="B418"/>
      <c r="C418"/>
      <c r="D418"/>
      <c r="E418"/>
    </row>
    <row r="419" spans="1:5" x14ac:dyDescent="0.3">
      <c r="A419"/>
      <c r="B419"/>
      <c r="C419"/>
      <c r="D419"/>
      <c r="E419"/>
    </row>
    <row r="420" spans="1:5" x14ac:dyDescent="0.3">
      <c r="A420"/>
      <c r="B420"/>
      <c r="C420"/>
      <c r="D420"/>
      <c r="E420"/>
    </row>
    <row r="421" spans="1:5" x14ac:dyDescent="0.3">
      <c r="A421"/>
      <c r="B421"/>
      <c r="C421"/>
      <c r="D421"/>
      <c r="E421"/>
    </row>
    <row r="422" spans="1:5" x14ac:dyDescent="0.3">
      <c r="A422"/>
      <c r="B422"/>
      <c r="C422"/>
      <c r="D422"/>
      <c r="E422"/>
    </row>
    <row r="423" spans="1:5" x14ac:dyDescent="0.3">
      <c r="A423"/>
      <c r="B423"/>
      <c r="C423"/>
      <c r="D423"/>
      <c r="E423"/>
    </row>
    <row r="424" spans="1:5" x14ac:dyDescent="0.3">
      <c r="A424"/>
      <c r="B424"/>
      <c r="C424"/>
      <c r="D424"/>
      <c r="E424"/>
    </row>
    <row r="425" spans="1:5" x14ac:dyDescent="0.3">
      <c r="A425"/>
      <c r="B425"/>
      <c r="C425"/>
      <c r="D425"/>
      <c r="E425"/>
    </row>
    <row r="426" spans="1:5" x14ac:dyDescent="0.3">
      <c r="A426"/>
      <c r="B426"/>
      <c r="C426"/>
      <c r="D426"/>
      <c r="E426"/>
    </row>
    <row r="427" spans="1:5" x14ac:dyDescent="0.3">
      <c r="A427"/>
      <c r="B427"/>
      <c r="C427"/>
      <c r="D427"/>
      <c r="E427"/>
    </row>
    <row r="428" spans="1:5" x14ac:dyDescent="0.3">
      <c r="A428"/>
      <c r="B428"/>
      <c r="C428"/>
      <c r="D428"/>
      <c r="E428"/>
    </row>
    <row r="429" spans="1:5" x14ac:dyDescent="0.3">
      <c r="A429"/>
      <c r="B429"/>
      <c r="C429"/>
      <c r="D429"/>
      <c r="E429"/>
    </row>
    <row r="430" spans="1:5" x14ac:dyDescent="0.3">
      <c r="A430"/>
      <c r="B430"/>
      <c r="C430"/>
      <c r="D430"/>
      <c r="E430"/>
    </row>
    <row r="431" spans="1:5" x14ac:dyDescent="0.3">
      <c r="A431"/>
      <c r="B431"/>
      <c r="C431"/>
      <c r="D431"/>
      <c r="E431"/>
    </row>
    <row r="432" spans="1:5" x14ac:dyDescent="0.3">
      <c r="A432"/>
      <c r="B432"/>
      <c r="C432"/>
      <c r="D432"/>
      <c r="E432"/>
    </row>
    <row r="433" spans="1:5" x14ac:dyDescent="0.3">
      <c r="A433"/>
      <c r="B433"/>
      <c r="C433"/>
      <c r="D433"/>
      <c r="E433"/>
    </row>
    <row r="434" spans="1:5" x14ac:dyDescent="0.3">
      <c r="A434"/>
      <c r="B434"/>
      <c r="C434"/>
      <c r="D434"/>
      <c r="E434"/>
    </row>
    <row r="435" spans="1:5" x14ac:dyDescent="0.3">
      <c r="A435"/>
      <c r="B435"/>
      <c r="C435"/>
      <c r="D435"/>
      <c r="E435"/>
    </row>
    <row r="436" spans="1:5" x14ac:dyDescent="0.3">
      <c r="A436"/>
      <c r="B436"/>
      <c r="C436"/>
      <c r="D436"/>
      <c r="E436"/>
    </row>
    <row r="437" spans="1:5" x14ac:dyDescent="0.3">
      <c r="A437"/>
      <c r="B437"/>
      <c r="C437"/>
      <c r="D437"/>
      <c r="E437"/>
    </row>
    <row r="438" spans="1:5" x14ac:dyDescent="0.3">
      <c r="A438"/>
      <c r="B438"/>
      <c r="C438"/>
      <c r="D438"/>
      <c r="E438"/>
    </row>
    <row r="439" spans="1:5" x14ac:dyDescent="0.3">
      <c r="A439"/>
      <c r="B439"/>
      <c r="C439"/>
      <c r="D439"/>
      <c r="E439"/>
    </row>
    <row r="440" spans="1:5" x14ac:dyDescent="0.3">
      <c r="A440"/>
      <c r="B440"/>
      <c r="C440"/>
      <c r="D440"/>
      <c r="E440"/>
    </row>
    <row r="441" spans="1:5" x14ac:dyDescent="0.3">
      <c r="A441"/>
      <c r="B441"/>
      <c r="C441"/>
      <c r="D441"/>
      <c r="E441"/>
    </row>
    <row r="442" spans="1:5" x14ac:dyDescent="0.3">
      <c r="A442"/>
      <c r="B442"/>
      <c r="C442"/>
      <c r="D442"/>
      <c r="E442"/>
    </row>
    <row r="443" spans="1:5" x14ac:dyDescent="0.3">
      <c r="A443"/>
      <c r="B443"/>
      <c r="C443"/>
      <c r="D443"/>
      <c r="E443"/>
    </row>
    <row r="444" spans="1:5" x14ac:dyDescent="0.3">
      <c r="A444"/>
      <c r="B444"/>
      <c r="C444"/>
      <c r="D444"/>
      <c r="E444"/>
    </row>
    <row r="445" spans="1:5" x14ac:dyDescent="0.3">
      <c r="A445"/>
      <c r="B445"/>
      <c r="C445"/>
      <c r="D445"/>
      <c r="E445"/>
    </row>
    <row r="446" spans="1:5" x14ac:dyDescent="0.3">
      <c r="A446"/>
      <c r="B446"/>
      <c r="C446"/>
      <c r="D446"/>
      <c r="E446"/>
    </row>
    <row r="447" spans="1:5" x14ac:dyDescent="0.3">
      <c r="A447"/>
      <c r="B447"/>
      <c r="C447"/>
      <c r="D447"/>
      <c r="E447"/>
    </row>
    <row r="448" spans="1:5" x14ac:dyDescent="0.3">
      <c r="A448"/>
      <c r="B448"/>
      <c r="C448"/>
      <c r="D448"/>
      <c r="E448"/>
    </row>
    <row r="449" spans="1:5" x14ac:dyDescent="0.3">
      <c r="A449"/>
      <c r="B449"/>
      <c r="C449"/>
      <c r="D449"/>
      <c r="E449"/>
    </row>
    <row r="450" spans="1:5" x14ac:dyDescent="0.3">
      <c r="A450"/>
      <c r="B450"/>
      <c r="C450"/>
      <c r="D450"/>
      <c r="E450"/>
    </row>
    <row r="451" spans="1:5" x14ac:dyDescent="0.3">
      <c r="A451"/>
      <c r="B451"/>
      <c r="C451"/>
      <c r="D451"/>
      <c r="E451"/>
    </row>
    <row r="452" spans="1:5" x14ac:dyDescent="0.3">
      <c r="A452"/>
      <c r="B452"/>
      <c r="C452"/>
      <c r="D452"/>
      <c r="E452"/>
    </row>
    <row r="453" spans="1:5" x14ac:dyDescent="0.3">
      <c r="A453"/>
      <c r="B453"/>
      <c r="C453"/>
      <c r="D453"/>
      <c r="E453"/>
    </row>
    <row r="454" spans="1:5" x14ac:dyDescent="0.3">
      <c r="A454"/>
      <c r="B454"/>
      <c r="C454"/>
      <c r="D454"/>
      <c r="E454"/>
    </row>
    <row r="455" spans="1:5" x14ac:dyDescent="0.3">
      <c r="A455"/>
      <c r="B455"/>
      <c r="C455"/>
      <c r="D455"/>
      <c r="E455"/>
    </row>
    <row r="456" spans="1:5" x14ac:dyDescent="0.3">
      <c r="A456"/>
      <c r="B456"/>
      <c r="C456"/>
      <c r="D456"/>
      <c r="E456"/>
    </row>
    <row r="457" spans="1:5" x14ac:dyDescent="0.3">
      <c r="A457"/>
      <c r="B457"/>
      <c r="C457"/>
      <c r="D457"/>
      <c r="E457"/>
    </row>
    <row r="458" spans="1:5" x14ac:dyDescent="0.3">
      <c r="A458"/>
      <c r="B458"/>
      <c r="C458"/>
      <c r="D458"/>
      <c r="E458"/>
    </row>
    <row r="459" spans="1:5" x14ac:dyDescent="0.3">
      <c r="A459"/>
      <c r="B459"/>
      <c r="C459"/>
      <c r="D459"/>
      <c r="E459"/>
    </row>
    <row r="460" spans="1:5" x14ac:dyDescent="0.3">
      <c r="A460"/>
      <c r="B460"/>
      <c r="C460"/>
      <c r="D460"/>
      <c r="E460"/>
    </row>
    <row r="461" spans="1:5" x14ac:dyDescent="0.3">
      <c r="A461"/>
      <c r="B461"/>
      <c r="C461"/>
      <c r="D461"/>
      <c r="E461"/>
    </row>
    <row r="462" spans="1:5" x14ac:dyDescent="0.3">
      <c r="A462"/>
      <c r="B462"/>
      <c r="C462"/>
      <c r="D462"/>
      <c r="E462"/>
    </row>
    <row r="463" spans="1:5" x14ac:dyDescent="0.3">
      <c r="A463"/>
      <c r="B463"/>
      <c r="C463"/>
      <c r="D463"/>
      <c r="E463"/>
    </row>
    <row r="464" spans="1:5" x14ac:dyDescent="0.3">
      <c r="A464"/>
      <c r="B464"/>
      <c r="C464"/>
      <c r="D464"/>
      <c r="E464"/>
    </row>
    <row r="465" spans="1:5" x14ac:dyDescent="0.3">
      <c r="A465"/>
      <c r="B465"/>
      <c r="C465"/>
      <c r="D465"/>
      <c r="E465"/>
    </row>
    <row r="466" spans="1:5" x14ac:dyDescent="0.3">
      <c r="A466"/>
      <c r="B466"/>
      <c r="C466"/>
      <c r="D466"/>
      <c r="E466"/>
    </row>
    <row r="467" spans="1:5" x14ac:dyDescent="0.3">
      <c r="A467"/>
      <c r="B467"/>
      <c r="C467"/>
      <c r="D467"/>
      <c r="E467"/>
    </row>
    <row r="468" spans="1:5" x14ac:dyDescent="0.3">
      <c r="A468"/>
      <c r="B468"/>
      <c r="C468"/>
      <c r="D468"/>
      <c r="E468"/>
    </row>
    <row r="469" spans="1:5" x14ac:dyDescent="0.3">
      <c r="A469"/>
      <c r="B469"/>
      <c r="C469"/>
      <c r="D469"/>
      <c r="E469"/>
    </row>
    <row r="470" spans="1:5" x14ac:dyDescent="0.3">
      <c r="A470"/>
      <c r="B470"/>
      <c r="C470"/>
      <c r="D470"/>
      <c r="E470"/>
    </row>
    <row r="471" spans="1:5" x14ac:dyDescent="0.3">
      <c r="A471"/>
      <c r="B471"/>
      <c r="C471"/>
      <c r="D471"/>
      <c r="E471"/>
    </row>
    <row r="472" spans="1:5" x14ac:dyDescent="0.3">
      <c r="A472"/>
      <c r="B472"/>
      <c r="C472"/>
      <c r="D472"/>
      <c r="E472"/>
    </row>
    <row r="473" spans="1:5" x14ac:dyDescent="0.3">
      <c r="A473"/>
      <c r="B473"/>
      <c r="C473"/>
      <c r="D473"/>
      <c r="E473"/>
    </row>
    <row r="474" spans="1:5" x14ac:dyDescent="0.3">
      <c r="A474"/>
      <c r="B474"/>
      <c r="C474"/>
      <c r="D474"/>
      <c r="E474"/>
    </row>
    <row r="475" spans="1:5" x14ac:dyDescent="0.3">
      <c r="A475"/>
      <c r="B475"/>
      <c r="C475"/>
      <c r="D475"/>
      <c r="E475"/>
    </row>
    <row r="476" spans="1:5" x14ac:dyDescent="0.3">
      <c r="A476"/>
      <c r="B476"/>
      <c r="C476"/>
      <c r="D476"/>
      <c r="E476"/>
    </row>
    <row r="477" spans="1:5" x14ac:dyDescent="0.3">
      <c r="A477"/>
      <c r="B477"/>
      <c r="C477"/>
      <c r="D477"/>
      <c r="E477"/>
    </row>
    <row r="478" spans="1:5" x14ac:dyDescent="0.3">
      <c r="A478"/>
      <c r="B478"/>
      <c r="C478"/>
      <c r="D478"/>
      <c r="E478"/>
    </row>
    <row r="479" spans="1:5" x14ac:dyDescent="0.3">
      <c r="A479"/>
      <c r="B479"/>
      <c r="C479"/>
      <c r="D479"/>
      <c r="E479"/>
    </row>
    <row r="480" spans="1:5" x14ac:dyDescent="0.3">
      <c r="A480"/>
      <c r="B480"/>
      <c r="C480"/>
      <c r="D480"/>
      <c r="E480"/>
    </row>
    <row r="481" spans="1:5" x14ac:dyDescent="0.3">
      <c r="A481"/>
      <c r="B481"/>
      <c r="C481"/>
      <c r="D481"/>
      <c r="E481"/>
    </row>
    <row r="482" spans="1:5" x14ac:dyDescent="0.3">
      <c r="A482"/>
      <c r="B482"/>
      <c r="C482"/>
      <c r="D482"/>
      <c r="E482"/>
    </row>
    <row r="483" spans="1:5" x14ac:dyDescent="0.3">
      <c r="A483"/>
      <c r="B483"/>
      <c r="C483"/>
      <c r="D483"/>
      <c r="E483"/>
    </row>
    <row r="484" spans="1:5" x14ac:dyDescent="0.3">
      <c r="A484"/>
      <c r="B484"/>
      <c r="C484"/>
      <c r="D484"/>
      <c r="E484"/>
    </row>
    <row r="485" spans="1:5" x14ac:dyDescent="0.3">
      <c r="A485"/>
      <c r="B485"/>
      <c r="C485"/>
      <c r="D485"/>
      <c r="E485"/>
    </row>
    <row r="486" spans="1:5" x14ac:dyDescent="0.3">
      <c r="A486"/>
      <c r="B486"/>
      <c r="C486"/>
      <c r="D486"/>
      <c r="E486"/>
    </row>
    <row r="487" spans="1:5" x14ac:dyDescent="0.3">
      <c r="A487"/>
      <c r="B487"/>
      <c r="C487"/>
      <c r="D487"/>
      <c r="E487"/>
    </row>
    <row r="488" spans="1:5" x14ac:dyDescent="0.3">
      <c r="A488"/>
      <c r="B488"/>
      <c r="C488"/>
      <c r="D488"/>
      <c r="E488"/>
    </row>
    <row r="489" spans="1:5" x14ac:dyDescent="0.3">
      <c r="A489"/>
      <c r="B489"/>
      <c r="C489"/>
      <c r="D489"/>
      <c r="E489"/>
    </row>
    <row r="490" spans="1:5" x14ac:dyDescent="0.3">
      <c r="A490"/>
      <c r="B490"/>
      <c r="C490"/>
      <c r="D490"/>
      <c r="E490"/>
    </row>
    <row r="491" spans="1:5" x14ac:dyDescent="0.3">
      <c r="A491"/>
      <c r="B491"/>
      <c r="C491"/>
      <c r="D491"/>
      <c r="E491"/>
    </row>
    <row r="492" spans="1:5" x14ac:dyDescent="0.3">
      <c r="A492"/>
      <c r="B492"/>
      <c r="C492"/>
      <c r="D492"/>
      <c r="E492"/>
    </row>
    <row r="493" spans="1:5" x14ac:dyDescent="0.3">
      <c r="A493"/>
      <c r="B493"/>
      <c r="C493"/>
      <c r="D493"/>
      <c r="E493"/>
    </row>
    <row r="494" spans="1:5" x14ac:dyDescent="0.3">
      <c r="A494"/>
      <c r="B494"/>
      <c r="C494"/>
      <c r="D494"/>
      <c r="E494"/>
    </row>
    <row r="495" spans="1:5" x14ac:dyDescent="0.3">
      <c r="A495"/>
      <c r="B495"/>
      <c r="C495"/>
      <c r="D495"/>
      <c r="E495"/>
    </row>
    <row r="496" spans="1:5" x14ac:dyDescent="0.3">
      <c r="A496"/>
      <c r="B496"/>
      <c r="C496"/>
      <c r="D496"/>
      <c r="E496"/>
    </row>
    <row r="497" spans="1:5" x14ac:dyDescent="0.3">
      <c r="A497"/>
      <c r="B497"/>
      <c r="C497"/>
      <c r="D497"/>
      <c r="E497"/>
    </row>
    <row r="498" spans="1:5" x14ac:dyDescent="0.3">
      <c r="A498"/>
      <c r="B498"/>
      <c r="C498"/>
      <c r="D498"/>
      <c r="E498"/>
    </row>
    <row r="499" spans="1:5" x14ac:dyDescent="0.3">
      <c r="A499"/>
      <c r="B499"/>
      <c r="C499"/>
      <c r="D499"/>
      <c r="E499"/>
    </row>
    <row r="500" spans="1:5" x14ac:dyDescent="0.3">
      <c r="A500"/>
      <c r="B500"/>
      <c r="C500"/>
      <c r="D500"/>
      <c r="E500"/>
    </row>
    <row r="501" spans="1:5" x14ac:dyDescent="0.3">
      <c r="A501"/>
      <c r="B501"/>
      <c r="C501"/>
      <c r="D501"/>
      <c r="E501"/>
    </row>
    <row r="502" spans="1:5" x14ac:dyDescent="0.3">
      <c r="A502"/>
      <c r="B502"/>
      <c r="C502"/>
      <c r="D502"/>
      <c r="E502"/>
    </row>
    <row r="503" spans="1:5" x14ac:dyDescent="0.3">
      <c r="A503"/>
      <c r="B503"/>
      <c r="C503"/>
      <c r="D503"/>
      <c r="E503"/>
    </row>
    <row r="504" spans="1:5" x14ac:dyDescent="0.3">
      <c r="A504"/>
      <c r="B504"/>
      <c r="C504"/>
      <c r="D504"/>
      <c r="E504"/>
    </row>
    <row r="505" spans="1:5" x14ac:dyDescent="0.3">
      <c r="A505"/>
      <c r="B505"/>
      <c r="C505"/>
      <c r="D505"/>
      <c r="E505"/>
    </row>
    <row r="506" spans="1:5" x14ac:dyDescent="0.3">
      <c r="A506"/>
      <c r="B506"/>
      <c r="C506"/>
      <c r="D506"/>
      <c r="E506"/>
    </row>
    <row r="507" spans="1:5" x14ac:dyDescent="0.3">
      <c r="A507"/>
      <c r="B507"/>
      <c r="C507"/>
      <c r="D507"/>
      <c r="E507"/>
    </row>
    <row r="508" spans="1:5" x14ac:dyDescent="0.3">
      <c r="A508"/>
      <c r="B508"/>
      <c r="C508"/>
      <c r="D508"/>
      <c r="E508"/>
    </row>
    <row r="509" spans="1:5" x14ac:dyDescent="0.3">
      <c r="A509"/>
      <c r="B509"/>
      <c r="C509"/>
      <c r="D509"/>
      <c r="E509"/>
    </row>
    <row r="510" spans="1:5" x14ac:dyDescent="0.3">
      <c r="A510"/>
      <c r="B510"/>
      <c r="C510"/>
      <c r="D510"/>
      <c r="E510"/>
    </row>
    <row r="511" spans="1:5" x14ac:dyDescent="0.3">
      <c r="A511"/>
      <c r="B511"/>
      <c r="C511"/>
      <c r="D511"/>
      <c r="E511"/>
    </row>
    <row r="512" spans="1:5" x14ac:dyDescent="0.3">
      <c r="A512"/>
      <c r="B512"/>
      <c r="C512"/>
      <c r="D512"/>
      <c r="E512"/>
    </row>
    <row r="513" spans="1:5" x14ac:dyDescent="0.3">
      <c r="A513"/>
      <c r="B513"/>
      <c r="C513"/>
      <c r="D513"/>
      <c r="E513"/>
    </row>
    <row r="514" spans="1:5" x14ac:dyDescent="0.3">
      <c r="A514"/>
      <c r="B514"/>
      <c r="C514"/>
      <c r="D514"/>
      <c r="E514"/>
    </row>
    <row r="515" spans="1:5" x14ac:dyDescent="0.3">
      <c r="A515"/>
      <c r="B515"/>
      <c r="C515"/>
      <c r="D515"/>
      <c r="E515"/>
    </row>
    <row r="516" spans="1:5" x14ac:dyDescent="0.3">
      <c r="A516"/>
      <c r="B516"/>
      <c r="C516"/>
      <c r="D516"/>
      <c r="E516"/>
    </row>
    <row r="517" spans="1:5" x14ac:dyDescent="0.3">
      <c r="A517"/>
      <c r="B517"/>
      <c r="C517"/>
      <c r="D517"/>
      <c r="E517"/>
    </row>
    <row r="518" spans="1:5" x14ac:dyDescent="0.3">
      <c r="A518"/>
      <c r="B518"/>
      <c r="C518"/>
      <c r="D518"/>
      <c r="E518"/>
    </row>
    <row r="519" spans="1:5" x14ac:dyDescent="0.3">
      <c r="A519"/>
      <c r="B519"/>
      <c r="C519"/>
      <c r="D519"/>
      <c r="E519"/>
    </row>
    <row r="520" spans="1:5" x14ac:dyDescent="0.3">
      <c r="A520"/>
      <c r="B520"/>
      <c r="C520"/>
      <c r="D520"/>
      <c r="E520"/>
    </row>
    <row r="521" spans="1:5" x14ac:dyDescent="0.3">
      <c r="A521"/>
      <c r="B521"/>
      <c r="C521"/>
      <c r="D521"/>
      <c r="E521"/>
    </row>
    <row r="522" spans="1:5" x14ac:dyDescent="0.3">
      <c r="A522"/>
      <c r="B522"/>
      <c r="C522"/>
      <c r="D522"/>
      <c r="E522"/>
    </row>
    <row r="523" spans="1:5" x14ac:dyDescent="0.3">
      <c r="A523"/>
      <c r="B523"/>
      <c r="C523"/>
      <c r="D523"/>
      <c r="E523"/>
    </row>
    <row r="524" spans="1:5" x14ac:dyDescent="0.3">
      <c r="A524"/>
      <c r="B524"/>
      <c r="C524"/>
      <c r="D524"/>
      <c r="E524"/>
    </row>
    <row r="525" spans="1:5" x14ac:dyDescent="0.3">
      <c r="A525"/>
      <c r="B525"/>
      <c r="C525"/>
      <c r="D525"/>
      <c r="E525"/>
    </row>
    <row r="526" spans="1:5" x14ac:dyDescent="0.3">
      <c r="A526"/>
      <c r="B526"/>
      <c r="C526"/>
      <c r="D526"/>
      <c r="E526"/>
    </row>
    <row r="527" spans="1:5" x14ac:dyDescent="0.3">
      <c r="A527"/>
      <c r="B527"/>
      <c r="C527"/>
      <c r="D527"/>
      <c r="E527"/>
    </row>
    <row r="528" spans="1:5" x14ac:dyDescent="0.3">
      <c r="A528"/>
      <c r="B528"/>
      <c r="C528"/>
      <c r="D528"/>
      <c r="E528"/>
    </row>
    <row r="529" spans="1:5" x14ac:dyDescent="0.3">
      <c r="A529"/>
      <c r="B529"/>
      <c r="C529"/>
      <c r="D529"/>
      <c r="E529"/>
    </row>
    <row r="530" spans="1:5" x14ac:dyDescent="0.3">
      <c r="A530"/>
      <c r="B530"/>
      <c r="C530"/>
      <c r="D530"/>
      <c r="E530"/>
    </row>
    <row r="531" spans="1:5" x14ac:dyDescent="0.3">
      <c r="A531"/>
      <c r="B531"/>
      <c r="C531"/>
      <c r="D531"/>
      <c r="E531"/>
    </row>
    <row r="532" spans="1:5" x14ac:dyDescent="0.3">
      <c r="A532"/>
      <c r="B532"/>
      <c r="C532"/>
      <c r="D532"/>
      <c r="E532"/>
    </row>
    <row r="533" spans="1:5" x14ac:dyDescent="0.3">
      <c r="A533"/>
      <c r="B533"/>
      <c r="C533"/>
      <c r="D533"/>
      <c r="E533"/>
    </row>
    <row r="534" spans="1:5" x14ac:dyDescent="0.3">
      <c r="A534"/>
      <c r="B534"/>
      <c r="C534"/>
      <c r="D534"/>
      <c r="E534"/>
    </row>
    <row r="535" spans="1:5" x14ac:dyDescent="0.3">
      <c r="A535"/>
      <c r="B535"/>
      <c r="C535"/>
      <c r="D535"/>
      <c r="E535"/>
    </row>
    <row r="536" spans="1:5" x14ac:dyDescent="0.3">
      <c r="A536"/>
      <c r="B536"/>
      <c r="C536"/>
      <c r="D536"/>
      <c r="E536"/>
    </row>
    <row r="537" spans="1:5" x14ac:dyDescent="0.3">
      <c r="A537"/>
      <c r="B537"/>
      <c r="C537"/>
      <c r="D537"/>
      <c r="E537"/>
    </row>
    <row r="538" spans="1:5" x14ac:dyDescent="0.3">
      <c r="A538"/>
      <c r="B538"/>
      <c r="C538"/>
      <c r="D538"/>
      <c r="E538"/>
    </row>
    <row r="539" spans="1:5" x14ac:dyDescent="0.3">
      <c r="A539"/>
      <c r="B539"/>
      <c r="C539"/>
      <c r="D539"/>
      <c r="E539"/>
    </row>
    <row r="540" spans="1:5" x14ac:dyDescent="0.3">
      <c r="A540"/>
      <c r="B540"/>
      <c r="C540"/>
      <c r="D540"/>
      <c r="E540"/>
    </row>
    <row r="541" spans="1:5" x14ac:dyDescent="0.3">
      <c r="A541"/>
      <c r="B541"/>
      <c r="C541"/>
      <c r="D541"/>
      <c r="E541"/>
    </row>
    <row r="542" spans="1:5" x14ac:dyDescent="0.3">
      <c r="A542"/>
      <c r="B542"/>
      <c r="C542"/>
      <c r="D542"/>
      <c r="E542"/>
    </row>
    <row r="543" spans="1:5" x14ac:dyDescent="0.3">
      <c r="A543"/>
      <c r="B543"/>
      <c r="C543"/>
      <c r="D543"/>
      <c r="E543"/>
    </row>
    <row r="544" spans="1:5" x14ac:dyDescent="0.3">
      <c r="A544"/>
      <c r="B544"/>
      <c r="C544"/>
      <c r="D544"/>
      <c r="E544"/>
    </row>
    <row r="545" spans="1:5" x14ac:dyDescent="0.3">
      <c r="A545"/>
      <c r="B545"/>
      <c r="C545"/>
      <c r="D545"/>
      <c r="E545"/>
    </row>
    <row r="546" spans="1:5" x14ac:dyDescent="0.3">
      <c r="A546"/>
      <c r="B546"/>
      <c r="C546"/>
      <c r="D546"/>
      <c r="E546"/>
    </row>
    <row r="547" spans="1:5" x14ac:dyDescent="0.3">
      <c r="A547"/>
      <c r="B547"/>
      <c r="C547"/>
      <c r="D547"/>
      <c r="E547"/>
    </row>
    <row r="548" spans="1:5" x14ac:dyDescent="0.3">
      <c r="A548"/>
      <c r="B548"/>
      <c r="C548"/>
      <c r="D548"/>
      <c r="E548"/>
    </row>
    <row r="549" spans="1:5" x14ac:dyDescent="0.3">
      <c r="A549"/>
      <c r="B549"/>
      <c r="C549"/>
      <c r="D549"/>
      <c r="E549"/>
    </row>
    <row r="550" spans="1:5" x14ac:dyDescent="0.3">
      <c r="A550"/>
      <c r="B550"/>
      <c r="C550"/>
      <c r="D550"/>
      <c r="E550"/>
    </row>
    <row r="551" spans="1:5" x14ac:dyDescent="0.3">
      <c r="A551"/>
      <c r="B551"/>
      <c r="C551"/>
      <c r="D551"/>
      <c r="E551"/>
    </row>
    <row r="552" spans="1:5" x14ac:dyDescent="0.3">
      <c r="A552"/>
      <c r="B552"/>
      <c r="C552"/>
      <c r="D552"/>
      <c r="E552"/>
    </row>
    <row r="553" spans="1:5" x14ac:dyDescent="0.3">
      <c r="A553"/>
      <c r="B553"/>
      <c r="C553"/>
      <c r="D553"/>
      <c r="E553"/>
    </row>
    <row r="554" spans="1:5" x14ac:dyDescent="0.3">
      <c r="A554"/>
      <c r="B554"/>
      <c r="C554"/>
      <c r="D554"/>
      <c r="E554"/>
    </row>
    <row r="555" spans="1:5" x14ac:dyDescent="0.3">
      <c r="A555"/>
      <c r="B555"/>
      <c r="C555"/>
      <c r="D555"/>
      <c r="E555"/>
    </row>
    <row r="556" spans="1:5" x14ac:dyDescent="0.3">
      <c r="A556"/>
      <c r="B556"/>
      <c r="C556"/>
      <c r="D556"/>
      <c r="E556"/>
    </row>
    <row r="557" spans="1:5" x14ac:dyDescent="0.3">
      <c r="A557"/>
      <c r="B557"/>
      <c r="C557"/>
      <c r="D557"/>
      <c r="E557"/>
    </row>
    <row r="558" spans="1:5" x14ac:dyDescent="0.3">
      <c r="A558"/>
      <c r="B558"/>
      <c r="C558"/>
      <c r="D558"/>
      <c r="E558"/>
    </row>
    <row r="559" spans="1:5" x14ac:dyDescent="0.3">
      <c r="A559"/>
      <c r="B559"/>
      <c r="C559"/>
      <c r="D559"/>
      <c r="E559"/>
    </row>
    <row r="560" spans="1:5" x14ac:dyDescent="0.3">
      <c r="A560"/>
      <c r="B560"/>
      <c r="C560"/>
      <c r="D560"/>
      <c r="E560"/>
    </row>
    <row r="561" spans="1:5" x14ac:dyDescent="0.3">
      <c r="A561"/>
      <c r="B561"/>
      <c r="C561"/>
      <c r="D561"/>
      <c r="E561"/>
    </row>
    <row r="562" spans="1:5" x14ac:dyDescent="0.3">
      <c r="A562"/>
      <c r="B562"/>
      <c r="C562"/>
      <c r="D562"/>
      <c r="E5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EF68-7E24-4759-9617-03962DA026C3}">
  <dimension ref="A3:E21"/>
  <sheetViews>
    <sheetView workbookViewId="0"/>
  </sheetViews>
  <sheetFormatPr defaultRowHeight="16.5" x14ac:dyDescent="0.3"/>
  <cols>
    <col min="1" max="1" width="39" bestFit="1" customWidth="1"/>
    <col min="2" max="2" width="14.375" bestFit="1" customWidth="1"/>
    <col min="3" max="3" width="12.375" bestFit="1" customWidth="1"/>
    <col min="4" max="4" width="9.625" bestFit="1" customWidth="1"/>
    <col min="5" max="5" width="10.875" bestFit="1" customWidth="1"/>
  </cols>
  <sheetData>
    <row r="3" spans="1:5" s="13" customFormat="1" ht="49.5" x14ac:dyDescent="0.3">
      <c r="A3" s="131" t="s">
        <v>282</v>
      </c>
      <c r="B3" s="131" t="s">
        <v>30</v>
      </c>
      <c r="C3" s="132" t="s">
        <v>2741</v>
      </c>
      <c r="D3" s="133" t="s">
        <v>2739</v>
      </c>
      <c r="E3" s="134" t="s">
        <v>2742</v>
      </c>
    </row>
    <row r="4" spans="1:5" x14ac:dyDescent="0.3">
      <c r="A4" s="122" t="s">
        <v>316</v>
      </c>
      <c r="B4" s="122" t="s">
        <v>42</v>
      </c>
      <c r="C4" s="123">
        <v>7500</v>
      </c>
      <c r="D4" s="124">
        <v>18628</v>
      </c>
      <c r="E4" s="125">
        <v>11128</v>
      </c>
    </row>
    <row r="5" spans="1:5" x14ac:dyDescent="0.3">
      <c r="A5" s="122" t="s">
        <v>497</v>
      </c>
      <c r="B5" s="122" t="s">
        <v>35</v>
      </c>
      <c r="C5" s="123">
        <v>1000</v>
      </c>
      <c r="D5" s="124">
        <v>11000</v>
      </c>
      <c r="E5" s="125">
        <v>10000</v>
      </c>
    </row>
    <row r="6" spans="1:5" x14ac:dyDescent="0.3">
      <c r="A6" s="122" t="s">
        <v>333</v>
      </c>
      <c r="B6" s="122" t="s">
        <v>39</v>
      </c>
      <c r="C6" s="123">
        <v>65000</v>
      </c>
      <c r="D6" s="124">
        <v>73190</v>
      </c>
      <c r="E6" s="125">
        <v>8190</v>
      </c>
    </row>
    <row r="7" spans="1:5" x14ac:dyDescent="0.3">
      <c r="A7" s="122" t="s">
        <v>2504</v>
      </c>
      <c r="B7" s="122" t="s">
        <v>39</v>
      </c>
      <c r="C7" s="123">
        <v>0</v>
      </c>
      <c r="D7" s="124">
        <v>7651</v>
      </c>
      <c r="E7" s="125">
        <v>7651</v>
      </c>
    </row>
    <row r="8" spans="1:5" x14ac:dyDescent="0.3">
      <c r="A8" s="122" t="s">
        <v>2505</v>
      </c>
      <c r="B8" s="122" t="s">
        <v>39</v>
      </c>
      <c r="C8" s="123">
        <v>0</v>
      </c>
      <c r="D8" s="124">
        <v>3915</v>
      </c>
      <c r="E8" s="125">
        <v>3915</v>
      </c>
    </row>
    <row r="9" spans="1:5" x14ac:dyDescent="0.3">
      <c r="A9" s="122" t="s">
        <v>779</v>
      </c>
      <c r="B9" s="122" t="s">
        <v>42</v>
      </c>
      <c r="C9" s="123">
        <v>4200</v>
      </c>
      <c r="D9" s="124">
        <v>8043</v>
      </c>
      <c r="E9" s="125">
        <v>3843</v>
      </c>
    </row>
    <row r="10" spans="1:5" x14ac:dyDescent="0.3">
      <c r="A10" s="122" t="s">
        <v>336</v>
      </c>
      <c r="B10" s="122" t="s">
        <v>55</v>
      </c>
      <c r="C10" s="123">
        <v>44640</v>
      </c>
      <c r="D10" s="124">
        <v>45865</v>
      </c>
      <c r="E10" s="125">
        <v>1225</v>
      </c>
    </row>
    <row r="11" spans="1:5" x14ac:dyDescent="0.3">
      <c r="A11" s="122" t="s">
        <v>738</v>
      </c>
      <c r="B11" s="122" t="s">
        <v>42</v>
      </c>
      <c r="C11" s="123">
        <v>2461</v>
      </c>
      <c r="D11" s="124">
        <v>2705</v>
      </c>
      <c r="E11" s="125">
        <v>244</v>
      </c>
    </row>
    <row r="12" spans="1:5" x14ac:dyDescent="0.3">
      <c r="A12" s="122" t="s">
        <v>739</v>
      </c>
      <c r="B12" s="122" t="s">
        <v>39</v>
      </c>
      <c r="C12" s="123">
        <v>2461</v>
      </c>
      <c r="D12" s="124">
        <v>2705</v>
      </c>
      <c r="E12" s="125">
        <v>244</v>
      </c>
    </row>
    <row r="13" spans="1:5" x14ac:dyDescent="0.3">
      <c r="A13" s="122" t="s">
        <v>727</v>
      </c>
      <c r="B13" s="122" t="s">
        <v>42</v>
      </c>
      <c r="C13" s="123">
        <v>8951</v>
      </c>
      <c r="D13" s="124">
        <v>9133</v>
      </c>
      <c r="E13" s="125">
        <v>182</v>
      </c>
    </row>
    <row r="14" spans="1:5" x14ac:dyDescent="0.3">
      <c r="A14" s="122" t="s">
        <v>2563</v>
      </c>
      <c r="B14" s="122" t="s">
        <v>48</v>
      </c>
      <c r="C14" s="123">
        <v>19854</v>
      </c>
      <c r="D14" s="124">
        <v>19855</v>
      </c>
      <c r="E14" s="125">
        <v>1</v>
      </c>
    </row>
    <row r="15" spans="1:5" x14ac:dyDescent="0.3">
      <c r="A15" s="122" t="s">
        <v>2596</v>
      </c>
      <c r="B15" s="122" t="s">
        <v>39</v>
      </c>
      <c r="C15" s="123">
        <v>45555</v>
      </c>
      <c r="D15" s="124">
        <v>45554</v>
      </c>
      <c r="E15" s="125">
        <v>-1</v>
      </c>
    </row>
    <row r="16" spans="1:5" x14ac:dyDescent="0.3">
      <c r="A16" s="122" t="s">
        <v>373</v>
      </c>
      <c r="B16" s="122" t="s">
        <v>55</v>
      </c>
      <c r="C16" s="123">
        <v>2200</v>
      </c>
      <c r="D16" s="124">
        <v>1746</v>
      </c>
      <c r="E16" s="125">
        <v>-454</v>
      </c>
    </row>
    <row r="17" spans="1:5" x14ac:dyDescent="0.3">
      <c r="A17" s="122" t="s">
        <v>356</v>
      </c>
      <c r="B17" s="122" t="s">
        <v>55</v>
      </c>
      <c r="C17" s="123">
        <v>4200</v>
      </c>
      <c r="D17" s="124">
        <v>3429</v>
      </c>
      <c r="E17" s="125">
        <v>-771</v>
      </c>
    </row>
    <row r="18" spans="1:5" x14ac:dyDescent="0.3">
      <c r="A18" s="122" t="s">
        <v>331</v>
      </c>
      <c r="B18" s="122" t="s">
        <v>35</v>
      </c>
      <c r="C18" s="123">
        <v>178248</v>
      </c>
      <c r="D18" s="124">
        <v>168248</v>
      </c>
      <c r="E18" s="125">
        <v>-10000</v>
      </c>
    </row>
    <row r="19" spans="1:5" x14ac:dyDescent="0.3">
      <c r="A19" s="122" t="s">
        <v>330</v>
      </c>
      <c r="B19" s="122" t="s">
        <v>42</v>
      </c>
      <c r="C19" s="123">
        <v>160365</v>
      </c>
      <c r="D19" s="124">
        <v>144968</v>
      </c>
      <c r="E19" s="125">
        <v>-15397</v>
      </c>
    </row>
    <row r="20" spans="1:5" x14ac:dyDescent="0.3">
      <c r="A20" s="122" t="s">
        <v>362</v>
      </c>
      <c r="B20" s="122" t="s">
        <v>39</v>
      </c>
      <c r="C20" s="123">
        <v>20000</v>
      </c>
      <c r="D20" s="124">
        <v>0</v>
      </c>
      <c r="E20" s="125">
        <v>-20000</v>
      </c>
    </row>
    <row r="21" spans="1:5" x14ac:dyDescent="0.3">
      <c r="A21" s="129" t="s">
        <v>102</v>
      </c>
      <c r="B21" s="130"/>
      <c r="C21" s="126">
        <v>566635</v>
      </c>
      <c r="D21" s="127">
        <v>566635</v>
      </c>
      <c r="E21" s="128">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D556-F1E1-4BFC-AE72-1D0A40D8F2DE}">
  <dimension ref="A1:D61"/>
  <sheetViews>
    <sheetView workbookViewId="0"/>
  </sheetViews>
  <sheetFormatPr defaultRowHeight="16.5" x14ac:dyDescent="0.3"/>
  <cols>
    <col min="1" max="1" width="43" bestFit="1" customWidth="1"/>
    <col min="2" max="2" width="31.375" bestFit="1" customWidth="1"/>
    <col min="3" max="3" width="27.25" bestFit="1" customWidth="1"/>
    <col min="4" max="4" width="17.125" bestFit="1" customWidth="1"/>
  </cols>
  <sheetData>
    <row r="1" spans="1:4" x14ac:dyDescent="0.3">
      <c r="A1" s="31" t="s">
        <v>796</v>
      </c>
      <c r="B1" s="39">
        <v>110</v>
      </c>
    </row>
    <row r="2" spans="1:4" x14ac:dyDescent="0.3">
      <c r="A2" s="31" t="s">
        <v>105</v>
      </c>
      <c r="B2" t="s">
        <v>101</v>
      </c>
    </row>
    <row r="3" spans="1:4" x14ac:dyDescent="0.3">
      <c r="A3" s="31" t="s">
        <v>830</v>
      </c>
      <c r="B3" t="s">
        <v>94</v>
      </c>
    </row>
    <row r="4" spans="1:4" x14ac:dyDescent="0.3">
      <c r="A4" s="31" t="s">
        <v>93</v>
      </c>
      <c r="B4" t="s">
        <v>94</v>
      </c>
    </row>
    <row r="5" spans="1:4" x14ac:dyDescent="0.3">
      <c r="A5" s="31" t="s">
        <v>829</v>
      </c>
      <c r="B5" t="s">
        <v>94</v>
      </c>
    </row>
    <row r="7" spans="1:4" x14ac:dyDescent="0.3">
      <c r="A7" s="31" t="s">
        <v>95</v>
      </c>
      <c r="B7" t="s">
        <v>2396</v>
      </c>
      <c r="C7" t="s">
        <v>2740</v>
      </c>
      <c r="D7" t="s">
        <v>2749</v>
      </c>
    </row>
    <row r="8" spans="1:4" x14ac:dyDescent="0.3">
      <c r="A8" s="39" t="s">
        <v>989</v>
      </c>
      <c r="B8" s="2">
        <v>225500</v>
      </c>
      <c r="C8" s="2">
        <v>225500</v>
      </c>
      <c r="D8" s="2">
        <v>0</v>
      </c>
    </row>
    <row r="9" spans="1:4" x14ac:dyDescent="0.3">
      <c r="A9" s="107" t="s">
        <v>114</v>
      </c>
      <c r="B9" s="2">
        <v>225500</v>
      </c>
      <c r="C9" s="2">
        <v>225500</v>
      </c>
      <c r="D9" s="2">
        <v>0</v>
      </c>
    </row>
    <row r="10" spans="1:4" x14ac:dyDescent="0.3">
      <c r="A10" s="107" t="s">
        <v>264</v>
      </c>
      <c r="B10" s="2">
        <v>0</v>
      </c>
      <c r="C10" s="2">
        <v>0</v>
      </c>
      <c r="D10" s="2">
        <v>0</v>
      </c>
    </row>
    <row r="11" spans="1:4" x14ac:dyDescent="0.3">
      <c r="A11" s="39" t="s">
        <v>803</v>
      </c>
      <c r="B11" s="2">
        <v>25981</v>
      </c>
      <c r="C11" s="2">
        <v>25981</v>
      </c>
      <c r="D11" s="2">
        <v>0</v>
      </c>
    </row>
    <row r="12" spans="1:4" x14ac:dyDescent="0.3">
      <c r="A12" s="107" t="s">
        <v>128</v>
      </c>
      <c r="B12" s="2">
        <v>15000</v>
      </c>
      <c r="C12" s="2">
        <v>15000</v>
      </c>
      <c r="D12" s="2">
        <v>0</v>
      </c>
    </row>
    <row r="13" spans="1:4" x14ac:dyDescent="0.3">
      <c r="A13" s="107" t="s">
        <v>141</v>
      </c>
      <c r="B13" s="2">
        <v>4005</v>
      </c>
      <c r="C13" s="2">
        <v>4005</v>
      </c>
      <c r="D13" s="2">
        <v>0</v>
      </c>
    </row>
    <row r="14" spans="1:4" x14ac:dyDescent="0.3">
      <c r="A14" s="107" t="s">
        <v>144</v>
      </c>
      <c r="B14" s="2">
        <v>3146</v>
      </c>
      <c r="C14" s="2">
        <v>3146</v>
      </c>
      <c r="D14" s="2">
        <v>0</v>
      </c>
    </row>
    <row r="15" spans="1:4" x14ac:dyDescent="0.3">
      <c r="A15" s="107" t="s">
        <v>157</v>
      </c>
      <c r="B15" s="2">
        <v>1030</v>
      </c>
      <c r="C15" s="2">
        <v>1030</v>
      </c>
      <c r="D15" s="2">
        <v>0</v>
      </c>
    </row>
    <row r="16" spans="1:4" x14ac:dyDescent="0.3">
      <c r="A16" s="107" t="s">
        <v>160</v>
      </c>
      <c r="B16" s="2">
        <v>800</v>
      </c>
      <c r="C16" s="2">
        <v>800</v>
      </c>
      <c r="D16" s="2">
        <v>0</v>
      </c>
    </row>
    <row r="17" spans="1:4" x14ac:dyDescent="0.3">
      <c r="A17" s="107" t="s">
        <v>161</v>
      </c>
      <c r="B17" s="2">
        <v>735</v>
      </c>
      <c r="C17" s="2">
        <v>735</v>
      </c>
      <c r="D17" s="2">
        <v>0</v>
      </c>
    </row>
    <row r="18" spans="1:4" x14ac:dyDescent="0.3">
      <c r="A18" s="107" t="s">
        <v>163</v>
      </c>
      <c r="B18" s="2">
        <v>515</v>
      </c>
      <c r="C18" s="2">
        <v>515</v>
      </c>
      <c r="D18" s="2">
        <v>0</v>
      </c>
    </row>
    <row r="19" spans="1:4" x14ac:dyDescent="0.3">
      <c r="A19" s="107" t="s">
        <v>166</v>
      </c>
      <c r="B19" s="2">
        <v>275</v>
      </c>
      <c r="C19" s="2">
        <v>275</v>
      </c>
      <c r="D19" s="2">
        <v>0</v>
      </c>
    </row>
    <row r="20" spans="1:4" x14ac:dyDescent="0.3">
      <c r="A20" s="107" t="s">
        <v>167</v>
      </c>
      <c r="B20" s="2">
        <v>250</v>
      </c>
      <c r="C20" s="2">
        <v>250</v>
      </c>
      <c r="D20" s="2">
        <v>0</v>
      </c>
    </row>
    <row r="21" spans="1:4" x14ac:dyDescent="0.3">
      <c r="A21" s="107" t="s">
        <v>170</v>
      </c>
      <c r="B21" s="2">
        <v>125</v>
      </c>
      <c r="C21" s="2">
        <v>125</v>
      </c>
      <c r="D21" s="2">
        <v>0</v>
      </c>
    </row>
    <row r="22" spans="1:4" x14ac:dyDescent="0.3">
      <c r="A22" s="107" t="s">
        <v>171</v>
      </c>
      <c r="B22" s="2">
        <v>100</v>
      </c>
      <c r="C22" s="2">
        <v>100</v>
      </c>
      <c r="D22" s="2">
        <v>0</v>
      </c>
    </row>
    <row r="23" spans="1:4" x14ac:dyDescent="0.3">
      <c r="A23" s="107" t="s">
        <v>193</v>
      </c>
      <c r="B23" s="2">
        <v>0</v>
      </c>
      <c r="C23" s="2">
        <v>0</v>
      </c>
      <c r="D23" s="2">
        <v>0</v>
      </c>
    </row>
    <row r="24" spans="1:4" x14ac:dyDescent="0.3">
      <c r="A24" s="107" t="s">
        <v>279</v>
      </c>
      <c r="B24" s="2">
        <v>0</v>
      </c>
      <c r="C24" s="2">
        <v>0</v>
      </c>
      <c r="D24" s="2">
        <v>0</v>
      </c>
    </row>
    <row r="25" spans="1:4" x14ac:dyDescent="0.3">
      <c r="A25" s="107" t="s">
        <v>240</v>
      </c>
      <c r="B25" s="2">
        <v>0</v>
      </c>
      <c r="C25" s="2">
        <v>0</v>
      </c>
      <c r="D25" s="2">
        <v>0</v>
      </c>
    </row>
    <row r="26" spans="1:4" x14ac:dyDescent="0.3">
      <c r="A26" s="107" t="s">
        <v>187</v>
      </c>
      <c r="B26" s="2">
        <v>0</v>
      </c>
      <c r="C26" s="2">
        <v>0</v>
      </c>
      <c r="D26" s="2">
        <v>0</v>
      </c>
    </row>
    <row r="27" spans="1:4" x14ac:dyDescent="0.3">
      <c r="A27" s="107" t="s">
        <v>216</v>
      </c>
      <c r="B27" s="2">
        <v>0</v>
      </c>
      <c r="C27" s="2">
        <v>0</v>
      </c>
      <c r="D27" s="2">
        <v>0</v>
      </c>
    </row>
    <row r="28" spans="1:4" x14ac:dyDescent="0.3">
      <c r="A28" s="107" t="s">
        <v>181</v>
      </c>
      <c r="B28" s="2">
        <v>0</v>
      </c>
      <c r="C28" s="2">
        <v>0</v>
      </c>
      <c r="D28" s="2">
        <v>0</v>
      </c>
    </row>
    <row r="29" spans="1:4" x14ac:dyDescent="0.3">
      <c r="A29" s="39" t="s">
        <v>910</v>
      </c>
      <c r="B29" s="2">
        <v>1179924</v>
      </c>
      <c r="C29" s="2">
        <v>1179924</v>
      </c>
      <c r="D29" s="2">
        <v>0</v>
      </c>
    </row>
    <row r="30" spans="1:4" x14ac:dyDescent="0.3">
      <c r="A30" s="107" t="s">
        <v>109</v>
      </c>
      <c r="B30" s="2">
        <v>500000</v>
      </c>
      <c r="C30" s="2">
        <v>500000</v>
      </c>
      <c r="D30" s="2">
        <v>0</v>
      </c>
    </row>
    <row r="31" spans="1:4" x14ac:dyDescent="0.3">
      <c r="A31" s="107" t="s">
        <v>110</v>
      </c>
      <c r="B31" s="2">
        <v>418700</v>
      </c>
      <c r="C31" s="2">
        <v>418700</v>
      </c>
      <c r="D31" s="2">
        <v>0</v>
      </c>
    </row>
    <row r="32" spans="1:4" x14ac:dyDescent="0.3">
      <c r="A32" s="107" t="s">
        <v>115</v>
      </c>
      <c r="B32" s="2">
        <v>153139</v>
      </c>
      <c r="C32" s="2">
        <v>153139</v>
      </c>
      <c r="D32" s="2">
        <v>0</v>
      </c>
    </row>
    <row r="33" spans="1:4" x14ac:dyDescent="0.3">
      <c r="A33" s="107" t="s">
        <v>120</v>
      </c>
      <c r="B33" s="2">
        <v>53000</v>
      </c>
      <c r="C33" s="2">
        <v>53000</v>
      </c>
      <c r="D33" s="2">
        <v>0</v>
      </c>
    </row>
    <row r="34" spans="1:4" x14ac:dyDescent="0.3">
      <c r="A34" s="107" t="s">
        <v>124</v>
      </c>
      <c r="B34" s="2">
        <v>20335</v>
      </c>
      <c r="C34" s="2">
        <v>20335</v>
      </c>
      <c r="D34" s="2">
        <v>0</v>
      </c>
    </row>
    <row r="35" spans="1:4" x14ac:dyDescent="0.3">
      <c r="A35" s="107" t="s">
        <v>126</v>
      </c>
      <c r="B35" s="2">
        <v>18500</v>
      </c>
      <c r="C35" s="2">
        <v>18500</v>
      </c>
      <c r="D35" s="2">
        <v>0</v>
      </c>
    </row>
    <row r="36" spans="1:4" x14ac:dyDescent="0.3">
      <c r="A36" s="107" t="s">
        <v>139</v>
      </c>
      <c r="B36" s="2">
        <v>5900</v>
      </c>
      <c r="C36" s="2">
        <v>5900</v>
      </c>
      <c r="D36" s="2">
        <v>0</v>
      </c>
    </row>
    <row r="37" spans="1:4" x14ac:dyDescent="0.3">
      <c r="A37" s="107" t="s">
        <v>145</v>
      </c>
      <c r="B37" s="2">
        <v>3000</v>
      </c>
      <c r="C37" s="2">
        <v>3000</v>
      </c>
      <c r="D37" s="2">
        <v>0</v>
      </c>
    </row>
    <row r="38" spans="1:4" x14ac:dyDescent="0.3">
      <c r="A38" s="107" t="s">
        <v>147</v>
      </c>
      <c r="B38" s="2">
        <v>2600</v>
      </c>
      <c r="C38" s="2">
        <v>2600</v>
      </c>
      <c r="D38" s="2">
        <v>0</v>
      </c>
    </row>
    <row r="39" spans="1:4" x14ac:dyDescent="0.3">
      <c r="A39" s="107" t="s">
        <v>148</v>
      </c>
      <c r="B39" s="2">
        <v>2500</v>
      </c>
      <c r="C39" s="2">
        <v>2500</v>
      </c>
      <c r="D39" s="2">
        <v>0</v>
      </c>
    </row>
    <row r="40" spans="1:4" x14ac:dyDescent="0.3">
      <c r="A40" s="107" t="s">
        <v>149</v>
      </c>
      <c r="B40" s="2">
        <v>2250</v>
      </c>
      <c r="C40" s="2">
        <v>2250</v>
      </c>
      <c r="D40" s="2">
        <v>0</v>
      </c>
    </row>
    <row r="41" spans="1:4" x14ac:dyDescent="0.3">
      <c r="A41" s="107" t="s">
        <v>200</v>
      </c>
      <c r="B41" s="2">
        <v>0</v>
      </c>
      <c r="C41" s="2">
        <v>0</v>
      </c>
      <c r="D41" s="2">
        <v>0</v>
      </c>
    </row>
    <row r="42" spans="1:4" x14ac:dyDescent="0.3">
      <c r="A42" s="107" t="s">
        <v>188</v>
      </c>
      <c r="B42" s="2">
        <v>0</v>
      </c>
      <c r="C42" s="2">
        <v>0</v>
      </c>
      <c r="D42" s="2">
        <v>0</v>
      </c>
    </row>
    <row r="43" spans="1:4" x14ac:dyDescent="0.3">
      <c r="A43" s="107" t="s">
        <v>179</v>
      </c>
      <c r="B43" s="2">
        <v>0</v>
      </c>
      <c r="C43" s="2">
        <v>0</v>
      </c>
      <c r="D43" s="2">
        <v>0</v>
      </c>
    </row>
    <row r="44" spans="1:4" x14ac:dyDescent="0.3">
      <c r="A44" s="107" t="s">
        <v>210</v>
      </c>
      <c r="B44" s="2">
        <v>0</v>
      </c>
      <c r="C44" s="2">
        <v>0</v>
      </c>
      <c r="D44" s="2">
        <v>0</v>
      </c>
    </row>
    <row r="45" spans="1:4" x14ac:dyDescent="0.3">
      <c r="A45" s="107" t="s">
        <v>208</v>
      </c>
      <c r="B45" s="2">
        <v>0</v>
      </c>
      <c r="C45" s="2">
        <v>0</v>
      </c>
      <c r="D45" s="2">
        <v>0</v>
      </c>
    </row>
    <row r="46" spans="1:4" x14ac:dyDescent="0.3">
      <c r="A46" s="107" t="s">
        <v>223</v>
      </c>
      <c r="B46" s="2">
        <v>0</v>
      </c>
      <c r="C46" s="2">
        <v>0</v>
      </c>
      <c r="D46" s="2">
        <v>0</v>
      </c>
    </row>
    <row r="47" spans="1:4" x14ac:dyDescent="0.3">
      <c r="A47" s="107" t="s">
        <v>261</v>
      </c>
      <c r="B47" s="2">
        <v>0</v>
      </c>
      <c r="C47" s="2">
        <v>0</v>
      </c>
      <c r="D47" s="2">
        <v>0</v>
      </c>
    </row>
    <row r="48" spans="1:4" x14ac:dyDescent="0.3">
      <c r="A48" s="39" t="s">
        <v>964</v>
      </c>
      <c r="B48" s="2">
        <v>432607</v>
      </c>
      <c r="C48" s="2">
        <v>432607</v>
      </c>
      <c r="D48" s="2">
        <v>0</v>
      </c>
    </row>
    <row r="49" spans="1:4" x14ac:dyDescent="0.3">
      <c r="A49" s="107" t="s">
        <v>113</v>
      </c>
      <c r="B49" s="2">
        <v>240000</v>
      </c>
      <c r="C49" s="2">
        <v>240000</v>
      </c>
      <c r="D49" s="2">
        <v>0</v>
      </c>
    </row>
    <row r="50" spans="1:4" x14ac:dyDescent="0.3">
      <c r="A50" s="107" t="s">
        <v>116</v>
      </c>
      <c r="B50" s="2">
        <v>140000</v>
      </c>
      <c r="C50" s="2">
        <v>140000</v>
      </c>
      <c r="D50" s="2">
        <v>0</v>
      </c>
    </row>
    <row r="51" spans="1:4" x14ac:dyDescent="0.3">
      <c r="A51" s="107" t="s">
        <v>123</v>
      </c>
      <c r="B51" s="2">
        <v>22000</v>
      </c>
      <c r="C51" s="2">
        <v>22000</v>
      </c>
      <c r="D51" s="2">
        <v>0</v>
      </c>
    </row>
    <row r="52" spans="1:4" x14ac:dyDescent="0.3">
      <c r="A52" s="107" t="s">
        <v>130</v>
      </c>
      <c r="B52" s="2">
        <v>11000</v>
      </c>
      <c r="C52" s="2">
        <v>11000</v>
      </c>
      <c r="D52" s="2">
        <v>0</v>
      </c>
    </row>
    <row r="53" spans="1:4" x14ac:dyDescent="0.3">
      <c r="A53" s="107" t="s">
        <v>131</v>
      </c>
      <c r="B53" s="2">
        <v>10200</v>
      </c>
      <c r="C53" s="2">
        <v>10200</v>
      </c>
      <c r="D53" s="2">
        <v>0</v>
      </c>
    </row>
    <row r="54" spans="1:4" x14ac:dyDescent="0.3">
      <c r="A54" s="107" t="s">
        <v>138</v>
      </c>
      <c r="B54" s="2">
        <v>6000</v>
      </c>
      <c r="C54" s="2">
        <v>6000</v>
      </c>
      <c r="D54" s="2">
        <v>0</v>
      </c>
    </row>
    <row r="55" spans="1:4" x14ac:dyDescent="0.3">
      <c r="A55" s="107" t="s">
        <v>143</v>
      </c>
      <c r="B55" s="2">
        <v>3407</v>
      </c>
      <c r="C55" s="2">
        <v>3407</v>
      </c>
      <c r="D55" s="2">
        <v>0</v>
      </c>
    </row>
    <row r="56" spans="1:4" x14ac:dyDescent="0.3">
      <c r="A56" s="107" t="s">
        <v>226</v>
      </c>
      <c r="B56" s="2">
        <v>0</v>
      </c>
      <c r="C56" s="2">
        <v>0</v>
      </c>
      <c r="D56" s="2">
        <v>0</v>
      </c>
    </row>
    <row r="57" spans="1:4" x14ac:dyDescent="0.3">
      <c r="A57" s="107" t="s">
        <v>239</v>
      </c>
      <c r="B57" s="2">
        <v>0</v>
      </c>
      <c r="C57" s="2">
        <v>0</v>
      </c>
      <c r="D57" s="2">
        <v>0</v>
      </c>
    </row>
    <row r="58" spans="1:4" x14ac:dyDescent="0.3">
      <c r="A58" s="107" t="s">
        <v>257</v>
      </c>
      <c r="B58" s="2">
        <v>0</v>
      </c>
      <c r="C58" s="2">
        <v>0</v>
      </c>
      <c r="D58" s="2">
        <v>0</v>
      </c>
    </row>
    <row r="59" spans="1:4" x14ac:dyDescent="0.3">
      <c r="A59" s="107" t="s">
        <v>202</v>
      </c>
      <c r="B59" s="2">
        <v>0</v>
      </c>
      <c r="C59" s="2">
        <v>0</v>
      </c>
      <c r="D59" s="2">
        <v>0</v>
      </c>
    </row>
    <row r="60" spans="1:4" x14ac:dyDescent="0.3">
      <c r="A60" s="107" t="s">
        <v>215</v>
      </c>
      <c r="B60" s="2">
        <v>0</v>
      </c>
      <c r="C60" s="2">
        <v>0</v>
      </c>
      <c r="D60" s="2">
        <v>0</v>
      </c>
    </row>
    <row r="61" spans="1:4" x14ac:dyDescent="0.3">
      <c r="A61" s="39" t="s">
        <v>102</v>
      </c>
      <c r="B61" s="2">
        <v>1864012</v>
      </c>
      <c r="C61" s="2">
        <v>1864012</v>
      </c>
      <c r="D61" s="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7691-6BDD-4BA8-90D6-190B6A13BFB2}">
  <dimension ref="A1:AD896"/>
  <sheetViews>
    <sheetView tabSelected="1" topLeftCell="A2" workbookViewId="0">
      <pane xSplit="1" ySplit="1" topLeftCell="W120" activePane="bottomRight" state="frozen"/>
      <selection activeCell="A2" sqref="A2"/>
      <selection pane="topRight" activeCell="B2" sqref="B2"/>
      <selection pane="bottomLeft" activeCell="A3" sqref="A3"/>
      <selection pane="bottomRight" activeCell="AC121" sqref="AC121"/>
    </sheetView>
  </sheetViews>
  <sheetFormatPr defaultColWidth="9" defaultRowHeight="16.5" outlineLevelCol="1" x14ac:dyDescent="0.3"/>
  <cols>
    <col min="1" max="1" width="37.375" customWidth="1"/>
    <col min="2" max="2" width="8" customWidth="1"/>
    <col min="3" max="3" width="14.5" customWidth="1"/>
    <col min="4" max="4" width="9.625" customWidth="1"/>
    <col min="5" max="5" width="16.75" customWidth="1"/>
    <col min="6" max="6" width="24.25" customWidth="1"/>
    <col min="7" max="7" width="25.875" customWidth="1"/>
    <col min="8" max="8" width="23.875" customWidth="1" outlineLevel="1"/>
    <col min="9" max="9" width="24.875" customWidth="1" outlineLevel="1"/>
    <col min="10" max="10" width="19.5" customWidth="1" outlineLevel="1"/>
    <col min="11" max="11" width="22.5" customWidth="1" outlineLevel="1"/>
    <col min="12" max="12" width="24.875" customWidth="1" outlineLevel="1"/>
    <col min="13" max="13" width="26.625" customWidth="1" outlineLevel="1"/>
    <col min="14" max="14" width="28.875" customWidth="1"/>
    <col min="15" max="17" width="17" style="2" customWidth="1" outlineLevel="1"/>
    <col min="18" max="18" width="17" style="2" customWidth="1"/>
    <col min="19" max="19" width="17" style="2" customWidth="1" outlineLevel="1"/>
    <col min="20" max="20" width="17" style="2" customWidth="1"/>
    <col min="21" max="21" width="17" style="2" customWidth="1" outlineLevel="1"/>
    <col min="22" max="22" width="17" style="2" customWidth="1"/>
    <col min="23" max="25" width="17" style="70" customWidth="1"/>
    <col min="26" max="26" width="17" style="12" customWidth="1"/>
    <col min="27" max="28" width="17" style="70" customWidth="1"/>
    <col min="29" max="29" width="81.75" style="2" customWidth="1"/>
    <col min="30" max="30" width="13.25" style="2" customWidth="1"/>
    <col min="31" max="16384" width="9" style="2"/>
  </cols>
  <sheetData>
    <row r="1" spans="1:30" s="1" customFormat="1" hidden="1" x14ac:dyDescent="0.3">
      <c r="A1" s="3"/>
      <c r="E1" s="3"/>
      <c r="F1" s="3"/>
      <c r="G1" s="3"/>
      <c r="H1" s="3"/>
      <c r="I1" s="3"/>
      <c r="K1" s="3"/>
      <c r="L1" s="3"/>
      <c r="M1" s="3"/>
      <c r="N1" s="3"/>
      <c r="O1" s="4">
        <v>43281</v>
      </c>
      <c r="P1" s="4">
        <v>43646</v>
      </c>
      <c r="Q1" s="4">
        <v>44012</v>
      </c>
      <c r="R1" s="4">
        <v>44013</v>
      </c>
      <c r="S1" s="4">
        <v>44377</v>
      </c>
      <c r="T1" s="4"/>
      <c r="U1" s="4">
        <v>44292</v>
      </c>
      <c r="V1" s="4">
        <v>44354</v>
      </c>
      <c r="W1" s="67"/>
      <c r="X1" s="67"/>
      <c r="Y1" s="67"/>
      <c r="Z1" s="11"/>
      <c r="AA1" s="72"/>
      <c r="AB1" s="72"/>
    </row>
    <row r="2" spans="1:30" s="103" customFormat="1" ht="49.5" x14ac:dyDescent="0.3">
      <c r="A2" s="103" t="s">
        <v>282</v>
      </c>
      <c r="B2" s="103" t="s">
        <v>796</v>
      </c>
      <c r="C2" s="103" t="s">
        <v>827</v>
      </c>
      <c r="D2" s="103" t="s">
        <v>828</v>
      </c>
      <c r="E2" s="103" t="s">
        <v>105</v>
      </c>
      <c r="F2" s="103" t="s">
        <v>30</v>
      </c>
      <c r="G2" s="103" t="s">
        <v>829</v>
      </c>
      <c r="H2" s="103" t="s">
        <v>830</v>
      </c>
      <c r="I2" s="103" t="s">
        <v>281</v>
      </c>
      <c r="J2" s="103" t="s">
        <v>826</v>
      </c>
      <c r="K2" s="103" t="s">
        <v>831</v>
      </c>
      <c r="L2" s="103" t="s">
        <v>832</v>
      </c>
      <c r="M2" s="103" t="s">
        <v>833</v>
      </c>
      <c r="N2" s="103" t="s">
        <v>93</v>
      </c>
      <c r="O2" s="103" t="s">
        <v>834</v>
      </c>
      <c r="P2" s="103" t="s">
        <v>835</v>
      </c>
      <c r="Q2" s="103" t="s">
        <v>836</v>
      </c>
      <c r="R2" s="103" t="s">
        <v>32</v>
      </c>
      <c r="S2" s="103" t="s">
        <v>2477</v>
      </c>
      <c r="T2" s="103" t="s">
        <v>2478</v>
      </c>
      <c r="U2" s="103" t="s">
        <v>2476</v>
      </c>
      <c r="V2" s="103" t="s">
        <v>2482</v>
      </c>
      <c r="W2" s="104" t="s">
        <v>2480</v>
      </c>
      <c r="X2" s="104" t="s">
        <v>2479</v>
      </c>
      <c r="Y2" s="104" t="s">
        <v>2738</v>
      </c>
      <c r="Z2" s="104" t="s">
        <v>838</v>
      </c>
      <c r="AA2" s="103" t="s">
        <v>33</v>
      </c>
      <c r="AB2" s="103" t="s">
        <v>2458</v>
      </c>
      <c r="AC2" s="103" t="s">
        <v>839</v>
      </c>
      <c r="AD2" s="139">
        <v>43857</v>
      </c>
    </row>
    <row r="3" spans="1:30" x14ac:dyDescent="0.3">
      <c r="A3" t="s">
        <v>2509</v>
      </c>
      <c r="B3">
        <v>110</v>
      </c>
      <c r="C3">
        <v>1110</v>
      </c>
      <c r="E3" t="s">
        <v>841</v>
      </c>
      <c r="F3" t="s">
        <v>35</v>
      </c>
      <c r="G3" t="s">
        <v>842</v>
      </c>
      <c r="H3" t="s">
        <v>843</v>
      </c>
      <c r="I3" t="s">
        <v>842</v>
      </c>
      <c r="J3" t="s">
        <v>840</v>
      </c>
      <c r="K3" t="s">
        <v>844</v>
      </c>
      <c r="L3" t="s">
        <v>845</v>
      </c>
      <c r="M3" t="s">
        <v>845</v>
      </c>
      <c r="N3" t="s">
        <v>847</v>
      </c>
      <c r="O3" s="2">
        <v>118554</v>
      </c>
      <c r="P3" s="2">
        <v>81436</v>
      </c>
      <c r="Q3" s="2">
        <v>123364</v>
      </c>
      <c r="R3" s="2">
        <v>0</v>
      </c>
      <c r="S3" s="2">
        <v>0</v>
      </c>
      <c r="T3" s="2">
        <v>0</v>
      </c>
      <c r="U3" s="2">
        <v>242874</v>
      </c>
      <c r="V3" s="2">
        <v>176730</v>
      </c>
      <c r="W3" s="68">
        <v>242874</v>
      </c>
      <c r="X3" s="68">
        <v>0</v>
      </c>
      <c r="Y3" s="68">
        <v>-242874</v>
      </c>
      <c r="Z3" s="2">
        <v>242874</v>
      </c>
      <c r="AA3" s="70">
        <v>242874</v>
      </c>
      <c r="AB3" s="70">
        <v>242874</v>
      </c>
      <c r="AC3"/>
    </row>
    <row r="4" spans="1:30" x14ac:dyDescent="0.3">
      <c r="A4" t="s">
        <v>2510</v>
      </c>
      <c r="B4">
        <v>110</v>
      </c>
      <c r="C4">
        <v>1115</v>
      </c>
      <c r="E4" t="s">
        <v>841</v>
      </c>
      <c r="F4" t="s">
        <v>35</v>
      </c>
      <c r="G4" t="s">
        <v>842</v>
      </c>
      <c r="H4" t="s">
        <v>843</v>
      </c>
      <c r="I4" t="s">
        <v>842</v>
      </c>
      <c r="J4" t="s">
        <v>848</v>
      </c>
      <c r="K4" t="s">
        <v>844</v>
      </c>
      <c r="L4" t="s">
        <v>845</v>
      </c>
      <c r="M4" t="s">
        <v>845</v>
      </c>
      <c r="N4" t="s">
        <v>850</v>
      </c>
      <c r="O4" s="2">
        <v>331054</v>
      </c>
      <c r="P4" s="2">
        <v>212284</v>
      </c>
      <c r="Q4" s="2">
        <v>148499</v>
      </c>
      <c r="R4" s="2">
        <v>0</v>
      </c>
      <c r="S4" s="2">
        <v>0</v>
      </c>
      <c r="T4" s="2">
        <v>0</v>
      </c>
      <c r="U4" s="2">
        <v>65322</v>
      </c>
      <c r="V4" s="2">
        <v>65747</v>
      </c>
      <c r="W4" s="68">
        <v>65322</v>
      </c>
      <c r="X4" s="68">
        <v>0</v>
      </c>
      <c r="Y4" s="68">
        <v>-65322</v>
      </c>
      <c r="Z4" s="2">
        <v>65322</v>
      </c>
      <c r="AA4" s="70">
        <v>65322</v>
      </c>
      <c r="AB4" s="70">
        <v>65322</v>
      </c>
      <c r="AC4"/>
    </row>
    <row r="5" spans="1:30" x14ac:dyDescent="0.3">
      <c r="A5" t="s">
        <v>2511</v>
      </c>
      <c r="B5">
        <v>110</v>
      </c>
      <c r="C5">
        <v>1118</v>
      </c>
      <c r="E5" t="s">
        <v>841</v>
      </c>
      <c r="F5" t="s">
        <v>35</v>
      </c>
      <c r="G5" t="s">
        <v>842</v>
      </c>
      <c r="H5" t="s">
        <v>843</v>
      </c>
      <c r="I5" t="s">
        <v>842</v>
      </c>
      <c r="J5" t="s">
        <v>851</v>
      </c>
      <c r="K5" t="s">
        <v>844</v>
      </c>
      <c r="L5" t="s">
        <v>845</v>
      </c>
      <c r="M5" t="s">
        <v>845</v>
      </c>
      <c r="N5" t="s">
        <v>853</v>
      </c>
      <c r="O5" s="2">
        <v>15122</v>
      </c>
      <c r="P5" s="2">
        <v>14490</v>
      </c>
      <c r="Q5" s="2">
        <v>0</v>
      </c>
      <c r="R5" s="2">
        <v>0</v>
      </c>
      <c r="S5" s="2">
        <v>0</v>
      </c>
      <c r="T5" s="2">
        <v>0</v>
      </c>
      <c r="U5" s="2">
        <v>0</v>
      </c>
      <c r="V5" s="2">
        <v>0</v>
      </c>
      <c r="W5" s="68">
        <v>0</v>
      </c>
      <c r="X5" s="68">
        <v>0</v>
      </c>
      <c r="Y5" s="68">
        <v>0</v>
      </c>
      <c r="Z5" s="2">
        <v>0</v>
      </c>
      <c r="AA5" s="70">
        <v>0</v>
      </c>
      <c r="AB5" s="70">
        <v>0</v>
      </c>
      <c r="AC5"/>
    </row>
    <row r="6" spans="1:30" x14ac:dyDescent="0.3">
      <c r="A6" t="s">
        <v>2512</v>
      </c>
      <c r="B6">
        <v>110</v>
      </c>
      <c r="C6">
        <v>1120</v>
      </c>
      <c r="E6" t="s">
        <v>841</v>
      </c>
      <c r="F6" t="s">
        <v>35</v>
      </c>
      <c r="G6" t="s">
        <v>842</v>
      </c>
      <c r="H6" t="s">
        <v>843</v>
      </c>
      <c r="I6" t="s">
        <v>842</v>
      </c>
      <c r="J6" t="s">
        <v>854</v>
      </c>
      <c r="K6" t="s">
        <v>844</v>
      </c>
      <c r="L6" t="s">
        <v>845</v>
      </c>
      <c r="M6" t="s">
        <v>845</v>
      </c>
      <c r="N6" t="s">
        <v>856</v>
      </c>
      <c r="O6" s="2">
        <v>250</v>
      </c>
      <c r="P6" s="2">
        <v>250</v>
      </c>
      <c r="Q6" s="2">
        <v>250</v>
      </c>
      <c r="R6" s="2">
        <v>0</v>
      </c>
      <c r="S6" s="2">
        <v>0</v>
      </c>
      <c r="T6" s="2">
        <v>0</v>
      </c>
      <c r="U6" s="2">
        <v>250</v>
      </c>
      <c r="V6" s="2">
        <v>250</v>
      </c>
      <c r="W6" s="68">
        <v>250</v>
      </c>
      <c r="X6" s="68">
        <v>0</v>
      </c>
      <c r="Y6" s="68">
        <v>-250</v>
      </c>
      <c r="Z6" s="2">
        <v>250</v>
      </c>
      <c r="AA6" s="70">
        <v>250</v>
      </c>
      <c r="AB6" s="70">
        <v>250</v>
      </c>
      <c r="AC6"/>
    </row>
    <row r="7" spans="1:30" x14ac:dyDescent="0.3">
      <c r="A7" t="s">
        <v>2513</v>
      </c>
      <c r="B7">
        <v>110</v>
      </c>
      <c r="C7">
        <v>1250</v>
      </c>
      <c r="E7" t="s">
        <v>841</v>
      </c>
      <c r="F7" t="s">
        <v>35</v>
      </c>
      <c r="G7" t="s">
        <v>858</v>
      </c>
      <c r="H7" t="s">
        <v>843</v>
      </c>
      <c r="I7" t="s">
        <v>858</v>
      </c>
      <c r="J7" t="s">
        <v>857</v>
      </c>
      <c r="K7" t="s">
        <v>844</v>
      </c>
      <c r="L7" t="s">
        <v>845</v>
      </c>
      <c r="M7" t="s">
        <v>845</v>
      </c>
      <c r="N7" t="s">
        <v>860</v>
      </c>
      <c r="O7" s="2">
        <v>0</v>
      </c>
      <c r="P7" s="2">
        <v>0</v>
      </c>
      <c r="Q7" s="2">
        <v>0</v>
      </c>
      <c r="R7" s="2">
        <v>0</v>
      </c>
      <c r="S7" s="2">
        <v>0</v>
      </c>
      <c r="T7" s="2">
        <v>0</v>
      </c>
      <c r="U7" s="2">
        <v>0</v>
      </c>
      <c r="V7" s="2">
        <v>0</v>
      </c>
      <c r="W7" s="68">
        <v>0</v>
      </c>
      <c r="X7" s="68">
        <v>0</v>
      </c>
      <c r="Y7" s="68">
        <v>0</v>
      </c>
      <c r="Z7" s="2">
        <v>0</v>
      </c>
      <c r="AA7" s="70">
        <v>0</v>
      </c>
      <c r="AB7" s="70">
        <v>0</v>
      </c>
      <c r="AC7"/>
    </row>
    <row r="8" spans="1:30" x14ac:dyDescent="0.3">
      <c r="A8" t="s">
        <v>2514</v>
      </c>
      <c r="B8">
        <v>110</v>
      </c>
      <c r="C8">
        <v>1510</v>
      </c>
      <c r="E8" t="s">
        <v>841</v>
      </c>
      <c r="F8" t="s">
        <v>35</v>
      </c>
      <c r="G8" t="s">
        <v>862</v>
      </c>
      <c r="H8" t="s">
        <v>843</v>
      </c>
      <c r="I8" t="s">
        <v>862</v>
      </c>
      <c r="J8" t="s">
        <v>861</v>
      </c>
      <c r="K8" t="s">
        <v>844</v>
      </c>
      <c r="L8" t="s">
        <v>845</v>
      </c>
      <c r="M8" t="s">
        <v>845</v>
      </c>
      <c r="N8" t="s">
        <v>862</v>
      </c>
      <c r="O8" s="2">
        <v>0</v>
      </c>
      <c r="P8" s="2">
        <v>0</v>
      </c>
      <c r="Q8" s="2">
        <v>0</v>
      </c>
      <c r="R8" s="2">
        <v>0</v>
      </c>
      <c r="S8" s="2">
        <v>0</v>
      </c>
      <c r="T8" s="2">
        <v>0</v>
      </c>
      <c r="U8" s="2">
        <v>0</v>
      </c>
      <c r="V8" s="2">
        <v>0</v>
      </c>
      <c r="W8" s="68">
        <v>0</v>
      </c>
      <c r="X8" s="68">
        <v>0</v>
      </c>
      <c r="Y8" s="68">
        <v>0</v>
      </c>
      <c r="Z8" s="2">
        <v>0</v>
      </c>
      <c r="AA8" s="70">
        <v>0</v>
      </c>
      <c r="AB8" s="70">
        <v>0</v>
      </c>
      <c r="AC8"/>
    </row>
    <row r="9" spans="1:30" x14ac:dyDescent="0.3">
      <c r="A9" t="s">
        <v>2515</v>
      </c>
      <c r="B9">
        <v>110</v>
      </c>
      <c r="C9">
        <v>1520</v>
      </c>
      <c r="E9" t="s">
        <v>841</v>
      </c>
      <c r="F9" t="s">
        <v>35</v>
      </c>
      <c r="G9" t="s">
        <v>862</v>
      </c>
      <c r="H9" t="s">
        <v>843</v>
      </c>
      <c r="I9" t="s">
        <v>862</v>
      </c>
      <c r="J9" t="s">
        <v>864</v>
      </c>
      <c r="K9" t="s">
        <v>844</v>
      </c>
      <c r="L9" t="s">
        <v>845</v>
      </c>
      <c r="M9" t="s">
        <v>845</v>
      </c>
      <c r="N9" t="s">
        <v>866</v>
      </c>
      <c r="O9" s="2">
        <v>0</v>
      </c>
      <c r="P9" s="2">
        <v>0</v>
      </c>
      <c r="Q9" s="2">
        <v>0</v>
      </c>
      <c r="R9" s="2">
        <v>0</v>
      </c>
      <c r="S9" s="2">
        <v>0</v>
      </c>
      <c r="T9" s="2">
        <v>0</v>
      </c>
      <c r="U9" s="2">
        <v>0</v>
      </c>
      <c r="V9" s="2">
        <v>0</v>
      </c>
      <c r="W9" s="68">
        <v>0</v>
      </c>
      <c r="X9" s="68">
        <v>0</v>
      </c>
      <c r="Y9" s="68">
        <v>0</v>
      </c>
      <c r="Z9" s="2">
        <v>0</v>
      </c>
      <c r="AA9" s="70">
        <v>0</v>
      </c>
      <c r="AB9" s="70">
        <v>0</v>
      </c>
      <c r="AC9"/>
    </row>
    <row r="10" spans="1:30" x14ac:dyDescent="0.3">
      <c r="A10" t="s">
        <v>2516</v>
      </c>
      <c r="B10">
        <v>110</v>
      </c>
      <c r="C10">
        <v>1620</v>
      </c>
      <c r="E10" t="s">
        <v>841</v>
      </c>
      <c r="F10" t="s">
        <v>35</v>
      </c>
      <c r="G10" t="s">
        <v>868</v>
      </c>
      <c r="H10" t="s">
        <v>869</v>
      </c>
      <c r="I10" t="s">
        <v>868</v>
      </c>
      <c r="J10" t="s">
        <v>867</v>
      </c>
      <c r="K10" t="s">
        <v>844</v>
      </c>
      <c r="L10" t="s">
        <v>845</v>
      </c>
      <c r="M10" t="s">
        <v>845</v>
      </c>
      <c r="N10" t="s">
        <v>868</v>
      </c>
      <c r="O10" s="2">
        <v>0</v>
      </c>
      <c r="P10" s="2">
        <v>0</v>
      </c>
      <c r="Q10" s="2">
        <v>0</v>
      </c>
      <c r="R10" s="2">
        <v>0</v>
      </c>
      <c r="S10" s="2">
        <v>0</v>
      </c>
      <c r="T10" s="2">
        <v>0</v>
      </c>
      <c r="U10" s="2">
        <v>0</v>
      </c>
      <c r="V10" s="2">
        <v>0</v>
      </c>
      <c r="W10" s="68">
        <v>0</v>
      </c>
      <c r="X10" s="68">
        <v>0</v>
      </c>
      <c r="Y10" s="68">
        <v>0</v>
      </c>
      <c r="Z10" s="2">
        <v>0</v>
      </c>
      <c r="AA10" s="70">
        <v>0</v>
      </c>
      <c r="AB10" s="70">
        <v>0</v>
      </c>
      <c r="AC10"/>
    </row>
    <row r="11" spans="1:30" x14ac:dyDescent="0.3">
      <c r="A11" t="s">
        <v>2517</v>
      </c>
      <c r="B11">
        <v>110</v>
      </c>
      <c r="C11">
        <v>1710</v>
      </c>
      <c r="E11" t="s">
        <v>841</v>
      </c>
      <c r="F11" t="s">
        <v>35</v>
      </c>
      <c r="G11" t="s">
        <v>872</v>
      </c>
      <c r="H11" t="s">
        <v>869</v>
      </c>
      <c r="I11" t="s">
        <v>872</v>
      </c>
      <c r="J11" t="s">
        <v>871</v>
      </c>
      <c r="K11" t="s">
        <v>844</v>
      </c>
      <c r="L11" t="s">
        <v>845</v>
      </c>
      <c r="M11" t="s">
        <v>845</v>
      </c>
      <c r="N11" t="s">
        <v>874</v>
      </c>
      <c r="O11" s="2">
        <v>0</v>
      </c>
      <c r="P11" s="2">
        <v>2595846</v>
      </c>
      <c r="Q11" s="2">
        <v>2595846</v>
      </c>
      <c r="R11" s="2">
        <v>0</v>
      </c>
      <c r="S11" s="2">
        <v>0</v>
      </c>
      <c r="T11" s="2">
        <v>0</v>
      </c>
      <c r="U11" s="2">
        <v>2595846</v>
      </c>
      <c r="V11" s="2">
        <v>2595846</v>
      </c>
      <c r="W11" s="68">
        <v>2595846</v>
      </c>
      <c r="X11" s="68">
        <v>0</v>
      </c>
      <c r="Y11" s="68">
        <v>-2595846</v>
      </c>
      <c r="Z11" s="2">
        <v>2595846</v>
      </c>
      <c r="AA11" s="70">
        <v>2595846</v>
      </c>
      <c r="AB11" s="70">
        <v>2595846</v>
      </c>
      <c r="AC11"/>
    </row>
    <row r="12" spans="1:30" x14ac:dyDescent="0.3">
      <c r="A12" t="s">
        <v>2518</v>
      </c>
      <c r="B12">
        <v>110</v>
      </c>
      <c r="C12">
        <v>1720</v>
      </c>
      <c r="E12" t="s">
        <v>841</v>
      </c>
      <c r="F12" t="s">
        <v>35</v>
      </c>
      <c r="G12" t="s">
        <v>872</v>
      </c>
      <c r="H12" t="s">
        <v>869</v>
      </c>
      <c r="I12" t="s">
        <v>872</v>
      </c>
      <c r="J12" t="s">
        <v>875</v>
      </c>
      <c r="K12" t="s">
        <v>844</v>
      </c>
      <c r="L12" t="s">
        <v>845</v>
      </c>
      <c r="M12" t="s">
        <v>845</v>
      </c>
      <c r="N12" t="s">
        <v>877</v>
      </c>
      <c r="O12" s="2">
        <v>0</v>
      </c>
      <c r="P12" s="2">
        <v>429325</v>
      </c>
      <c r="Q12" s="2">
        <v>430909</v>
      </c>
      <c r="R12" s="2">
        <v>0</v>
      </c>
      <c r="S12" s="2">
        <v>0</v>
      </c>
      <c r="T12" s="2">
        <v>0</v>
      </c>
      <c r="U12" s="2">
        <v>430909</v>
      </c>
      <c r="V12" s="2">
        <v>430909</v>
      </c>
      <c r="W12" s="68">
        <v>430909</v>
      </c>
      <c r="X12" s="68">
        <v>0</v>
      </c>
      <c r="Y12" s="68">
        <v>-430909</v>
      </c>
      <c r="Z12" s="2">
        <v>430909</v>
      </c>
      <c r="AA12" s="70">
        <v>430909</v>
      </c>
      <c r="AB12" s="70">
        <v>430909</v>
      </c>
      <c r="AC12"/>
    </row>
    <row r="13" spans="1:30" x14ac:dyDescent="0.3">
      <c r="A13" t="s">
        <v>2519</v>
      </c>
      <c r="B13">
        <v>110</v>
      </c>
      <c r="C13">
        <v>1730</v>
      </c>
      <c r="E13" t="s">
        <v>841</v>
      </c>
      <c r="F13" t="s">
        <v>35</v>
      </c>
      <c r="G13" t="s">
        <v>872</v>
      </c>
      <c r="H13" t="s">
        <v>869</v>
      </c>
      <c r="I13" t="s">
        <v>872</v>
      </c>
      <c r="J13" t="s">
        <v>878</v>
      </c>
      <c r="K13" t="s">
        <v>844</v>
      </c>
      <c r="L13" t="s">
        <v>845</v>
      </c>
      <c r="M13" t="s">
        <v>845</v>
      </c>
      <c r="N13" t="s">
        <v>880</v>
      </c>
      <c r="O13" s="2">
        <v>0</v>
      </c>
      <c r="P13" s="2">
        <v>18661</v>
      </c>
      <c r="Q13" s="2">
        <v>31362</v>
      </c>
      <c r="R13" s="2">
        <v>0</v>
      </c>
      <c r="S13" s="2">
        <v>0</v>
      </c>
      <c r="T13" s="2">
        <v>0</v>
      </c>
      <c r="U13" s="2">
        <v>31362</v>
      </c>
      <c r="V13" s="2">
        <v>31362</v>
      </c>
      <c r="W13" s="68">
        <v>31362</v>
      </c>
      <c r="X13" s="68">
        <v>0</v>
      </c>
      <c r="Y13" s="68">
        <v>-31362</v>
      </c>
      <c r="Z13" s="2">
        <v>31362</v>
      </c>
      <c r="AA13" s="70">
        <v>31362</v>
      </c>
      <c r="AB13" s="70">
        <v>31362</v>
      </c>
      <c r="AC13"/>
    </row>
    <row r="14" spans="1:30" x14ac:dyDescent="0.3">
      <c r="A14" t="s">
        <v>2520</v>
      </c>
      <c r="B14">
        <v>110</v>
      </c>
      <c r="C14">
        <v>1740</v>
      </c>
      <c r="E14" t="s">
        <v>841</v>
      </c>
      <c r="F14" t="s">
        <v>35</v>
      </c>
      <c r="G14" t="s">
        <v>872</v>
      </c>
      <c r="H14" t="s">
        <v>869</v>
      </c>
      <c r="I14" t="s">
        <v>872</v>
      </c>
      <c r="J14" t="s">
        <v>881</v>
      </c>
      <c r="K14" t="s">
        <v>844</v>
      </c>
      <c r="L14" t="s">
        <v>845</v>
      </c>
      <c r="M14" t="s">
        <v>845</v>
      </c>
      <c r="N14" t="s">
        <v>883</v>
      </c>
      <c r="O14" s="2">
        <v>0</v>
      </c>
      <c r="P14" s="2">
        <v>42418</v>
      </c>
      <c r="Q14" s="2">
        <v>40848</v>
      </c>
      <c r="R14" s="2">
        <v>0</v>
      </c>
      <c r="S14" s="2">
        <v>0</v>
      </c>
      <c r="T14" s="2">
        <v>0</v>
      </c>
      <c r="U14" s="2">
        <v>40848</v>
      </c>
      <c r="V14" s="2">
        <v>40848</v>
      </c>
      <c r="W14" s="68">
        <v>40848</v>
      </c>
      <c r="X14" s="68">
        <v>0</v>
      </c>
      <c r="Y14" s="68">
        <v>-40848</v>
      </c>
      <c r="Z14" s="2">
        <v>40848</v>
      </c>
      <c r="AA14" s="70">
        <v>40848</v>
      </c>
      <c r="AB14" s="70">
        <v>40848</v>
      </c>
      <c r="AC14"/>
    </row>
    <row r="15" spans="1:30" x14ac:dyDescent="0.3">
      <c r="A15" t="s">
        <v>2521</v>
      </c>
      <c r="B15">
        <v>110</v>
      </c>
      <c r="C15">
        <v>1750</v>
      </c>
      <c r="E15" t="s">
        <v>841</v>
      </c>
      <c r="F15" t="s">
        <v>35</v>
      </c>
      <c r="G15" t="s">
        <v>872</v>
      </c>
      <c r="H15" t="s">
        <v>869</v>
      </c>
      <c r="I15" t="s">
        <v>872</v>
      </c>
      <c r="J15" t="s">
        <v>884</v>
      </c>
      <c r="K15" t="s">
        <v>844</v>
      </c>
      <c r="L15" t="s">
        <v>845</v>
      </c>
      <c r="M15" t="s">
        <v>845</v>
      </c>
      <c r="N15" t="s">
        <v>886</v>
      </c>
      <c r="O15" s="2">
        <v>0</v>
      </c>
      <c r="P15" s="2">
        <v>32763</v>
      </c>
      <c r="Q15" s="2">
        <v>32763</v>
      </c>
      <c r="R15" s="2">
        <v>0</v>
      </c>
      <c r="S15" s="2">
        <v>0</v>
      </c>
      <c r="T15" s="2">
        <v>0</v>
      </c>
      <c r="U15" s="2">
        <v>32763</v>
      </c>
      <c r="V15" s="2">
        <v>32763</v>
      </c>
      <c r="W15" s="68">
        <v>32763</v>
      </c>
      <c r="X15" s="68">
        <v>0</v>
      </c>
      <c r="Y15" s="68">
        <v>-32763</v>
      </c>
      <c r="Z15" s="2">
        <v>32763</v>
      </c>
      <c r="AA15" s="70">
        <v>32763</v>
      </c>
      <c r="AB15" s="70">
        <v>32763</v>
      </c>
      <c r="AC15"/>
    </row>
    <row r="16" spans="1:30" x14ac:dyDescent="0.3">
      <c r="A16" t="s">
        <v>2522</v>
      </c>
      <c r="B16">
        <v>110</v>
      </c>
      <c r="C16">
        <v>1795</v>
      </c>
      <c r="E16" t="s">
        <v>841</v>
      </c>
      <c r="F16" t="s">
        <v>35</v>
      </c>
      <c r="G16" t="s">
        <v>872</v>
      </c>
      <c r="H16" t="s">
        <v>869</v>
      </c>
      <c r="I16" t="s">
        <v>872</v>
      </c>
      <c r="J16" t="s">
        <v>887</v>
      </c>
      <c r="K16" t="s">
        <v>844</v>
      </c>
      <c r="L16" t="s">
        <v>845</v>
      </c>
      <c r="M16" t="s">
        <v>845</v>
      </c>
      <c r="N16" t="s">
        <v>889</v>
      </c>
      <c r="O16" s="2">
        <v>0</v>
      </c>
      <c r="P16" s="2">
        <v>0</v>
      </c>
      <c r="Q16" s="2">
        <v>13901</v>
      </c>
      <c r="R16" s="2">
        <v>0</v>
      </c>
      <c r="S16" s="2">
        <v>0</v>
      </c>
      <c r="T16" s="2">
        <v>0</v>
      </c>
      <c r="U16" s="2">
        <v>13901</v>
      </c>
      <c r="V16" s="2">
        <v>13901</v>
      </c>
      <c r="W16" s="68">
        <v>13901</v>
      </c>
      <c r="X16" s="68">
        <v>0</v>
      </c>
      <c r="Y16" s="68">
        <v>-13901</v>
      </c>
      <c r="Z16" s="2">
        <v>13901</v>
      </c>
      <c r="AA16" s="70">
        <v>13901</v>
      </c>
      <c r="AB16" s="70">
        <v>13901</v>
      </c>
      <c r="AC16"/>
    </row>
    <row r="17" spans="1:28" x14ac:dyDescent="0.3">
      <c r="A17" t="s">
        <v>2523</v>
      </c>
      <c r="B17">
        <v>110</v>
      </c>
      <c r="C17">
        <v>1820</v>
      </c>
      <c r="E17" t="s">
        <v>841</v>
      </c>
      <c r="F17" t="s">
        <v>35</v>
      </c>
      <c r="G17" t="s">
        <v>891</v>
      </c>
      <c r="H17" t="s">
        <v>869</v>
      </c>
      <c r="I17" t="s">
        <v>891</v>
      </c>
      <c r="J17" t="s">
        <v>890</v>
      </c>
      <c r="K17" t="s">
        <v>844</v>
      </c>
      <c r="L17" t="s">
        <v>845</v>
      </c>
      <c r="M17" t="s">
        <v>845</v>
      </c>
      <c r="N17" t="s">
        <v>893</v>
      </c>
      <c r="O17" s="2">
        <v>0</v>
      </c>
      <c r="P17" s="2">
        <v>148803</v>
      </c>
      <c r="Q17" s="2">
        <v>168676</v>
      </c>
      <c r="R17" s="2">
        <v>0</v>
      </c>
      <c r="S17" s="2">
        <v>0</v>
      </c>
      <c r="T17" s="2">
        <v>0</v>
      </c>
      <c r="U17" s="2">
        <v>168676</v>
      </c>
      <c r="V17" s="2">
        <v>168676</v>
      </c>
      <c r="W17" s="68">
        <v>168676</v>
      </c>
      <c r="X17" s="68">
        <v>0</v>
      </c>
      <c r="Y17" s="68">
        <v>-168676</v>
      </c>
      <c r="Z17" s="2">
        <v>168676</v>
      </c>
      <c r="AA17" s="70">
        <v>168676</v>
      </c>
      <c r="AB17" s="70">
        <v>168676</v>
      </c>
    </row>
    <row r="18" spans="1:28" x14ac:dyDescent="0.3">
      <c r="A18" t="s">
        <v>2524</v>
      </c>
      <c r="B18">
        <v>110</v>
      </c>
      <c r="C18">
        <v>1830</v>
      </c>
      <c r="E18" t="s">
        <v>841</v>
      </c>
      <c r="F18" t="s">
        <v>35</v>
      </c>
      <c r="G18" t="s">
        <v>891</v>
      </c>
      <c r="H18" t="s">
        <v>869</v>
      </c>
      <c r="I18" t="s">
        <v>891</v>
      </c>
      <c r="J18" t="s">
        <v>894</v>
      </c>
      <c r="K18" t="s">
        <v>844</v>
      </c>
      <c r="L18" t="s">
        <v>845</v>
      </c>
      <c r="M18" t="s">
        <v>845</v>
      </c>
      <c r="N18" t="s">
        <v>896</v>
      </c>
      <c r="O18" s="2">
        <v>0</v>
      </c>
      <c r="P18" s="2">
        <v>5761</v>
      </c>
      <c r="Q18" s="2">
        <v>7754</v>
      </c>
      <c r="R18" s="2">
        <v>0</v>
      </c>
      <c r="S18" s="2">
        <v>0</v>
      </c>
      <c r="T18" s="2">
        <v>0</v>
      </c>
      <c r="U18" s="2">
        <v>7754</v>
      </c>
      <c r="V18" s="2">
        <v>7754</v>
      </c>
      <c r="W18" s="68">
        <v>7754</v>
      </c>
      <c r="X18" s="68">
        <v>0</v>
      </c>
      <c r="Y18" s="68">
        <v>-7754</v>
      </c>
      <c r="Z18" s="2">
        <v>7754</v>
      </c>
      <c r="AA18" s="70">
        <v>7754</v>
      </c>
      <c r="AB18" s="70">
        <v>7754</v>
      </c>
    </row>
    <row r="19" spans="1:28" x14ac:dyDescent="0.3">
      <c r="A19" t="s">
        <v>2525</v>
      </c>
      <c r="B19">
        <v>110</v>
      </c>
      <c r="C19">
        <v>1840</v>
      </c>
      <c r="E19" t="s">
        <v>841</v>
      </c>
      <c r="F19" t="s">
        <v>35</v>
      </c>
      <c r="G19" t="s">
        <v>891</v>
      </c>
      <c r="H19" t="s">
        <v>869</v>
      </c>
      <c r="I19" t="s">
        <v>891</v>
      </c>
      <c r="J19" t="s">
        <v>897</v>
      </c>
      <c r="K19" t="s">
        <v>844</v>
      </c>
      <c r="L19" t="s">
        <v>845</v>
      </c>
      <c r="M19" t="s">
        <v>845</v>
      </c>
      <c r="N19" t="s">
        <v>899</v>
      </c>
      <c r="O19" s="2">
        <v>0</v>
      </c>
      <c r="P19" s="2">
        <v>7324</v>
      </c>
      <c r="Q19" s="2">
        <v>9831</v>
      </c>
      <c r="R19" s="2">
        <v>0</v>
      </c>
      <c r="S19" s="2">
        <v>0</v>
      </c>
      <c r="T19" s="2">
        <v>0</v>
      </c>
      <c r="U19" s="2">
        <v>9831</v>
      </c>
      <c r="V19" s="2">
        <v>9831</v>
      </c>
      <c r="W19" s="68">
        <v>9831</v>
      </c>
      <c r="X19" s="68">
        <v>0</v>
      </c>
      <c r="Y19" s="68">
        <v>-9831</v>
      </c>
      <c r="Z19" s="2">
        <v>9831</v>
      </c>
      <c r="AA19" s="70">
        <v>9831</v>
      </c>
      <c r="AB19" s="70">
        <v>9831</v>
      </c>
    </row>
    <row r="20" spans="1:28" x14ac:dyDescent="0.3">
      <c r="A20" t="s">
        <v>2526</v>
      </c>
      <c r="B20">
        <v>110</v>
      </c>
      <c r="C20">
        <v>1850</v>
      </c>
      <c r="E20" t="s">
        <v>841</v>
      </c>
      <c r="F20" t="s">
        <v>35</v>
      </c>
      <c r="G20" t="s">
        <v>891</v>
      </c>
      <c r="H20" t="s">
        <v>869</v>
      </c>
      <c r="I20" t="s">
        <v>891</v>
      </c>
      <c r="J20" t="s">
        <v>900</v>
      </c>
      <c r="K20" t="s">
        <v>844</v>
      </c>
      <c r="L20" t="s">
        <v>845</v>
      </c>
      <c r="M20" t="s">
        <v>845</v>
      </c>
      <c r="N20" t="s">
        <v>902</v>
      </c>
      <c r="O20" s="2">
        <v>0</v>
      </c>
      <c r="P20" s="2">
        <v>13038</v>
      </c>
      <c r="Q20" s="2">
        <v>14254</v>
      </c>
      <c r="R20" s="2">
        <v>0</v>
      </c>
      <c r="S20" s="2">
        <v>0</v>
      </c>
      <c r="T20" s="2">
        <v>0</v>
      </c>
      <c r="U20" s="2">
        <v>14254</v>
      </c>
      <c r="V20" s="2">
        <v>14254</v>
      </c>
      <c r="W20" s="68">
        <v>14254</v>
      </c>
      <c r="X20" s="68">
        <v>0</v>
      </c>
      <c r="Y20" s="68">
        <v>-14254</v>
      </c>
      <c r="Z20" s="2">
        <v>14254</v>
      </c>
      <c r="AA20" s="70">
        <v>14254</v>
      </c>
      <c r="AB20" s="70">
        <v>14254</v>
      </c>
    </row>
    <row r="21" spans="1:28" x14ac:dyDescent="0.3">
      <c r="A21" t="s">
        <v>2527</v>
      </c>
      <c r="B21">
        <v>110</v>
      </c>
      <c r="C21">
        <v>1950</v>
      </c>
      <c r="E21" t="s">
        <v>841</v>
      </c>
      <c r="F21" t="s">
        <v>35</v>
      </c>
      <c r="G21" t="s">
        <v>858</v>
      </c>
      <c r="H21" t="s">
        <v>869</v>
      </c>
      <c r="I21" t="s">
        <v>858</v>
      </c>
      <c r="J21" t="s">
        <v>903</v>
      </c>
      <c r="K21" t="s">
        <v>844</v>
      </c>
      <c r="L21" t="s">
        <v>845</v>
      </c>
      <c r="M21" t="s">
        <v>845</v>
      </c>
      <c r="N21" t="s">
        <v>905</v>
      </c>
      <c r="O21" s="2">
        <v>0</v>
      </c>
      <c r="P21" s="2">
        <v>0</v>
      </c>
      <c r="Q21" s="2">
        <v>0</v>
      </c>
      <c r="R21" s="2">
        <v>0</v>
      </c>
      <c r="S21" s="2">
        <v>0</v>
      </c>
      <c r="T21" s="2">
        <v>0</v>
      </c>
      <c r="U21" s="2">
        <v>0</v>
      </c>
      <c r="V21" s="2">
        <v>0</v>
      </c>
      <c r="W21" s="68">
        <v>0</v>
      </c>
      <c r="X21" s="68">
        <v>0</v>
      </c>
      <c r="Y21" s="68">
        <v>0</v>
      </c>
      <c r="Z21" s="2">
        <v>0</v>
      </c>
      <c r="AA21" s="70">
        <v>0</v>
      </c>
      <c r="AB21" s="70">
        <v>0</v>
      </c>
    </row>
    <row r="22" spans="1:28" x14ac:dyDescent="0.3">
      <c r="A22" t="s">
        <v>2528</v>
      </c>
      <c r="B22">
        <v>110</v>
      </c>
      <c r="C22">
        <v>2125</v>
      </c>
      <c r="E22" t="s">
        <v>907</v>
      </c>
      <c r="F22" t="s">
        <v>35</v>
      </c>
      <c r="G22" t="s">
        <v>908</v>
      </c>
      <c r="H22" t="s">
        <v>909</v>
      </c>
      <c r="I22" t="s">
        <v>908</v>
      </c>
      <c r="J22" t="s">
        <v>906</v>
      </c>
      <c r="K22" t="s">
        <v>844</v>
      </c>
      <c r="L22" t="s">
        <v>910</v>
      </c>
      <c r="M22" t="s">
        <v>845</v>
      </c>
      <c r="N22" t="s">
        <v>908</v>
      </c>
      <c r="O22" s="2">
        <v>0</v>
      </c>
      <c r="P22" s="2">
        <v>0</v>
      </c>
      <c r="Q22" s="2">
        <v>0</v>
      </c>
      <c r="R22" s="2">
        <v>0</v>
      </c>
      <c r="S22" s="2">
        <v>0</v>
      </c>
      <c r="T22" s="2">
        <v>0</v>
      </c>
      <c r="U22" s="2">
        <v>0</v>
      </c>
      <c r="V22" s="2">
        <v>0</v>
      </c>
      <c r="W22" s="68">
        <v>0</v>
      </c>
      <c r="X22" s="68">
        <v>0</v>
      </c>
      <c r="Y22" s="68">
        <v>0</v>
      </c>
      <c r="Z22" s="2">
        <v>0</v>
      </c>
      <c r="AA22" s="70">
        <v>0</v>
      </c>
      <c r="AB22" s="70">
        <v>0</v>
      </c>
    </row>
    <row r="23" spans="1:28" x14ac:dyDescent="0.3">
      <c r="A23" t="s">
        <v>2529</v>
      </c>
      <c r="B23">
        <v>110</v>
      </c>
      <c r="C23">
        <v>2205</v>
      </c>
      <c r="E23" t="s">
        <v>907</v>
      </c>
      <c r="F23" t="s">
        <v>35</v>
      </c>
      <c r="G23" t="s">
        <v>913</v>
      </c>
      <c r="H23" t="s">
        <v>909</v>
      </c>
      <c r="I23" t="s">
        <v>913</v>
      </c>
      <c r="J23" t="s">
        <v>912</v>
      </c>
      <c r="K23" t="s">
        <v>844</v>
      </c>
      <c r="L23" t="s">
        <v>845</v>
      </c>
      <c r="M23" t="s">
        <v>845</v>
      </c>
      <c r="N23" t="s">
        <v>915</v>
      </c>
      <c r="O23" s="2">
        <v>0</v>
      </c>
      <c r="P23" s="2">
        <v>0</v>
      </c>
      <c r="Q23" s="2">
        <v>0</v>
      </c>
      <c r="R23" s="2">
        <v>0</v>
      </c>
      <c r="S23" s="2">
        <v>0</v>
      </c>
      <c r="T23" s="2">
        <v>0</v>
      </c>
      <c r="U23" s="2">
        <v>2153</v>
      </c>
      <c r="V23" s="2">
        <v>2218</v>
      </c>
      <c r="W23" s="68">
        <v>2153</v>
      </c>
      <c r="X23" s="68">
        <v>0</v>
      </c>
      <c r="Y23" s="68">
        <v>-2153</v>
      </c>
      <c r="Z23" s="2">
        <v>2055</v>
      </c>
      <c r="AA23" s="70">
        <v>2055</v>
      </c>
      <c r="AB23" s="70">
        <v>2055</v>
      </c>
    </row>
    <row r="24" spans="1:28" x14ac:dyDescent="0.3">
      <c r="A24" t="s">
        <v>2530</v>
      </c>
      <c r="B24">
        <v>110</v>
      </c>
      <c r="C24">
        <v>2210</v>
      </c>
      <c r="E24" t="s">
        <v>907</v>
      </c>
      <c r="F24" t="s">
        <v>35</v>
      </c>
      <c r="G24" t="s">
        <v>913</v>
      </c>
      <c r="H24" t="s">
        <v>909</v>
      </c>
      <c r="I24" t="s">
        <v>913</v>
      </c>
      <c r="J24" t="s">
        <v>916</v>
      </c>
      <c r="K24" t="s">
        <v>844</v>
      </c>
      <c r="L24" t="s">
        <v>845</v>
      </c>
      <c r="M24" t="s">
        <v>845</v>
      </c>
      <c r="N24" t="s">
        <v>918</v>
      </c>
      <c r="O24" s="2">
        <v>0</v>
      </c>
      <c r="P24" s="2">
        <v>0</v>
      </c>
      <c r="Q24" s="2">
        <v>0</v>
      </c>
      <c r="R24" s="2">
        <v>0</v>
      </c>
      <c r="S24" s="2">
        <v>0</v>
      </c>
      <c r="T24" s="2">
        <v>0</v>
      </c>
      <c r="U24" s="2">
        <v>946</v>
      </c>
      <c r="V24" s="2">
        <v>967</v>
      </c>
      <c r="W24" s="68">
        <v>946</v>
      </c>
      <c r="X24" s="68">
        <v>0</v>
      </c>
      <c r="Y24" s="68">
        <v>-946</v>
      </c>
      <c r="Z24" s="2">
        <v>929</v>
      </c>
      <c r="AA24" s="70">
        <v>929</v>
      </c>
      <c r="AB24" s="70">
        <v>929</v>
      </c>
    </row>
    <row r="25" spans="1:28" x14ac:dyDescent="0.3">
      <c r="A25" t="s">
        <v>2531</v>
      </c>
      <c r="B25">
        <v>110</v>
      </c>
      <c r="C25">
        <v>2245</v>
      </c>
      <c r="E25" t="s">
        <v>907</v>
      </c>
      <c r="F25" t="s">
        <v>35</v>
      </c>
      <c r="G25" t="s">
        <v>913</v>
      </c>
      <c r="H25" t="s">
        <v>909</v>
      </c>
      <c r="I25" t="s">
        <v>913</v>
      </c>
      <c r="J25" t="s">
        <v>919</v>
      </c>
      <c r="K25" t="s">
        <v>844</v>
      </c>
      <c r="L25" t="s">
        <v>845</v>
      </c>
      <c r="M25" t="s">
        <v>845</v>
      </c>
      <c r="N25" t="s">
        <v>921</v>
      </c>
      <c r="O25" s="2">
        <v>0</v>
      </c>
      <c r="P25" s="2">
        <v>0</v>
      </c>
      <c r="Q25" s="2">
        <v>0</v>
      </c>
      <c r="R25" s="2">
        <v>0</v>
      </c>
      <c r="S25" s="2">
        <v>0</v>
      </c>
      <c r="T25" s="2">
        <v>0</v>
      </c>
      <c r="U25" s="2">
        <v>802</v>
      </c>
      <c r="V25" s="2">
        <v>802</v>
      </c>
      <c r="W25" s="68">
        <v>802</v>
      </c>
      <c r="X25" s="68">
        <v>0</v>
      </c>
      <c r="Y25" s="68">
        <v>-802</v>
      </c>
      <c r="Z25" s="2">
        <v>802</v>
      </c>
      <c r="AA25" s="70">
        <v>802</v>
      </c>
      <c r="AB25" s="70">
        <v>802</v>
      </c>
    </row>
    <row r="26" spans="1:28" x14ac:dyDescent="0.3">
      <c r="A26" t="s">
        <v>2532</v>
      </c>
      <c r="B26">
        <v>110</v>
      </c>
      <c r="C26">
        <v>2250</v>
      </c>
      <c r="E26" t="s">
        <v>907</v>
      </c>
      <c r="F26" t="s">
        <v>35</v>
      </c>
      <c r="G26" t="s">
        <v>913</v>
      </c>
      <c r="H26" t="s">
        <v>909</v>
      </c>
      <c r="I26" t="s">
        <v>913</v>
      </c>
      <c r="J26" t="s">
        <v>922</v>
      </c>
      <c r="K26" t="s">
        <v>844</v>
      </c>
      <c r="L26" t="s">
        <v>845</v>
      </c>
      <c r="M26" t="s">
        <v>845</v>
      </c>
      <c r="N26" t="s">
        <v>924</v>
      </c>
      <c r="O26" s="2">
        <v>0</v>
      </c>
      <c r="P26" s="2">
        <v>0</v>
      </c>
      <c r="Q26" s="2">
        <v>0</v>
      </c>
      <c r="R26" s="2">
        <v>0</v>
      </c>
      <c r="S26" s="2">
        <v>0</v>
      </c>
      <c r="T26" s="2">
        <v>0</v>
      </c>
      <c r="U26" s="2">
        <v>367</v>
      </c>
      <c r="V26" s="2">
        <v>387</v>
      </c>
      <c r="W26" s="68">
        <v>367</v>
      </c>
      <c r="X26" s="68">
        <v>0</v>
      </c>
      <c r="Y26" s="68">
        <v>-367</v>
      </c>
      <c r="Z26" s="2">
        <v>341</v>
      </c>
      <c r="AA26" s="70">
        <v>341</v>
      </c>
      <c r="AB26" s="70">
        <v>341</v>
      </c>
    </row>
    <row r="27" spans="1:28" x14ac:dyDescent="0.3">
      <c r="A27" t="s">
        <v>2533</v>
      </c>
      <c r="B27">
        <v>110</v>
      </c>
      <c r="C27">
        <v>2255</v>
      </c>
      <c r="E27" t="s">
        <v>907</v>
      </c>
      <c r="F27" t="s">
        <v>35</v>
      </c>
      <c r="G27" t="s">
        <v>913</v>
      </c>
      <c r="H27" t="s">
        <v>909</v>
      </c>
      <c r="I27" t="s">
        <v>913</v>
      </c>
      <c r="J27" t="s">
        <v>925</v>
      </c>
      <c r="K27" t="s">
        <v>844</v>
      </c>
      <c r="L27" t="s">
        <v>845</v>
      </c>
      <c r="M27" t="s">
        <v>845</v>
      </c>
      <c r="N27" t="s">
        <v>927</v>
      </c>
      <c r="O27" s="2">
        <v>0</v>
      </c>
      <c r="P27" s="2">
        <v>0</v>
      </c>
      <c r="Q27" s="2">
        <v>0</v>
      </c>
      <c r="R27" s="2">
        <v>0</v>
      </c>
      <c r="S27" s="2">
        <v>0</v>
      </c>
      <c r="T27" s="2">
        <v>0</v>
      </c>
      <c r="U27" s="2">
        <v>30</v>
      </c>
      <c r="V27" s="2">
        <v>30</v>
      </c>
      <c r="W27" s="68">
        <v>30</v>
      </c>
      <c r="X27" s="68">
        <v>0</v>
      </c>
      <c r="Y27" s="68">
        <v>-30</v>
      </c>
      <c r="Z27" s="2">
        <v>30</v>
      </c>
      <c r="AA27" s="70">
        <v>30</v>
      </c>
      <c r="AB27" s="70">
        <v>30</v>
      </c>
    </row>
    <row r="28" spans="1:28" x14ac:dyDescent="0.3">
      <c r="A28" t="s">
        <v>2534</v>
      </c>
      <c r="B28">
        <v>110</v>
      </c>
      <c r="C28">
        <v>2510</v>
      </c>
      <c r="E28" t="s">
        <v>907</v>
      </c>
      <c r="F28" t="s">
        <v>35</v>
      </c>
      <c r="G28" t="s">
        <v>929</v>
      </c>
      <c r="H28" t="s">
        <v>909</v>
      </c>
      <c r="I28" t="s">
        <v>929</v>
      </c>
      <c r="J28" t="s">
        <v>928</v>
      </c>
      <c r="K28" t="s">
        <v>844</v>
      </c>
      <c r="L28" t="s">
        <v>845</v>
      </c>
      <c r="M28" t="s">
        <v>845</v>
      </c>
      <c r="N28" t="s">
        <v>931</v>
      </c>
      <c r="O28" s="2">
        <v>0</v>
      </c>
      <c r="P28" s="2">
        <v>247</v>
      </c>
      <c r="Q28" s="2">
        <v>0</v>
      </c>
      <c r="R28" s="2">
        <v>0</v>
      </c>
      <c r="S28" s="2">
        <v>0</v>
      </c>
      <c r="T28" s="2">
        <v>0</v>
      </c>
      <c r="U28" s="2">
        <v>0</v>
      </c>
      <c r="V28" s="2">
        <v>0</v>
      </c>
      <c r="W28" s="68">
        <v>0</v>
      </c>
      <c r="X28" s="68">
        <v>0</v>
      </c>
      <c r="Y28" s="68">
        <v>0</v>
      </c>
      <c r="Z28" s="2">
        <v>0</v>
      </c>
      <c r="AA28" s="70">
        <v>0</v>
      </c>
      <c r="AB28" s="70">
        <v>0</v>
      </c>
    </row>
    <row r="29" spans="1:28" x14ac:dyDescent="0.3">
      <c r="A29" t="s">
        <v>2535</v>
      </c>
      <c r="B29">
        <v>110</v>
      </c>
      <c r="C29">
        <v>2515</v>
      </c>
      <c r="E29" t="s">
        <v>907</v>
      </c>
      <c r="F29" t="s">
        <v>35</v>
      </c>
      <c r="G29" t="s">
        <v>929</v>
      </c>
      <c r="H29" t="s">
        <v>909</v>
      </c>
      <c r="I29" t="s">
        <v>929</v>
      </c>
      <c r="J29" t="s">
        <v>932</v>
      </c>
      <c r="K29" t="s">
        <v>844</v>
      </c>
      <c r="L29" t="s">
        <v>845</v>
      </c>
      <c r="M29" t="s">
        <v>845</v>
      </c>
      <c r="N29" t="s">
        <v>934</v>
      </c>
      <c r="O29" s="2">
        <v>2077</v>
      </c>
      <c r="P29" s="2">
        <v>10510</v>
      </c>
      <c r="Q29" s="2">
        <v>0</v>
      </c>
      <c r="R29" s="2">
        <v>0</v>
      </c>
      <c r="S29" s="2">
        <v>0</v>
      </c>
      <c r="T29" s="2">
        <v>0</v>
      </c>
      <c r="U29" s="2">
        <v>1468</v>
      </c>
      <c r="V29" s="2">
        <v>2203</v>
      </c>
      <c r="W29" s="68">
        <v>1468</v>
      </c>
      <c r="X29" s="68">
        <v>0</v>
      </c>
      <c r="Y29" s="68">
        <v>-1468</v>
      </c>
      <c r="Z29" s="2">
        <v>1468</v>
      </c>
      <c r="AA29" s="70">
        <v>1468</v>
      </c>
      <c r="AB29" s="70">
        <v>1468</v>
      </c>
    </row>
    <row r="30" spans="1:28" x14ac:dyDescent="0.3">
      <c r="A30" t="s">
        <v>2536</v>
      </c>
      <c r="B30">
        <v>110</v>
      </c>
      <c r="C30">
        <v>2525</v>
      </c>
      <c r="E30" t="s">
        <v>907</v>
      </c>
      <c r="F30" t="s">
        <v>35</v>
      </c>
      <c r="G30" t="s">
        <v>929</v>
      </c>
      <c r="H30" t="s">
        <v>909</v>
      </c>
      <c r="I30" t="s">
        <v>929</v>
      </c>
      <c r="J30" t="s">
        <v>935</v>
      </c>
      <c r="K30" t="s">
        <v>844</v>
      </c>
      <c r="L30" t="s">
        <v>845</v>
      </c>
      <c r="M30" t="s">
        <v>845</v>
      </c>
      <c r="N30" t="s">
        <v>937</v>
      </c>
      <c r="O30" s="2">
        <v>400</v>
      </c>
      <c r="P30" s="2">
        <v>200</v>
      </c>
      <c r="Q30" s="2">
        <v>0</v>
      </c>
      <c r="R30" s="2">
        <v>0</v>
      </c>
      <c r="S30" s="2">
        <v>0</v>
      </c>
      <c r="T30" s="2">
        <v>0</v>
      </c>
      <c r="U30" s="2">
        <v>0</v>
      </c>
      <c r="V30" s="2">
        <v>100</v>
      </c>
      <c r="W30" s="68">
        <v>0</v>
      </c>
      <c r="X30" s="68">
        <v>0</v>
      </c>
      <c r="Y30" s="68">
        <v>0</v>
      </c>
      <c r="Z30" s="2">
        <v>0</v>
      </c>
      <c r="AA30" s="70">
        <v>0</v>
      </c>
      <c r="AB30" s="70">
        <v>0</v>
      </c>
    </row>
    <row r="31" spans="1:28" x14ac:dyDescent="0.3">
      <c r="A31" t="s">
        <v>2537</v>
      </c>
      <c r="B31">
        <v>110</v>
      </c>
      <c r="C31">
        <v>2725</v>
      </c>
      <c r="E31" t="s">
        <v>907</v>
      </c>
      <c r="F31" t="s">
        <v>35</v>
      </c>
      <c r="G31" t="s">
        <v>929</v>
      </c>
      <c r="H31" t="s">
        <v>909</v>
      </c>
      <c r="I31" t="s">
        <v>929</v>
      </c>
      <c r="J31" t="s">
        <v>938</v>
      </c>
      <c r="K31" t="s">
        <v>844</v>
      </c>
      <c r="L31" t="s">
        <v>845</v>
      </c>
      <c r="M31" t="s">
        <v>845</v>
      </c>
      <c r="N31" t="s">
        <v>940</v>
      </c>
      <c r="O31" s="2">
        <v>0</v>
      </c>
      <c r="P31" s="2">
        <v>0</v>
      </c>
      <c r="Q31" s="2">
        <v>17845</v>
      </c>
      <c r="R31" s="2">
        <v>0</v>
      </c>
      <c r="S31" s="2">
        <v>0</v>
      </c>
      <c r="T31" s="2">
        <v>0</v>
      </c>
      <c r="U31" s="2">
        <v>0</v>
      </c>
      <c r="V31" s="2">
        <v>0</v>
      </c>
      <c r="W31" s="68">
        <v>0</v>
      </c>
      <c r="X31" s="68">
        <v>0</v>
      </c>
      <c r="Y31" s="68">
        <v>0</v>
      </c>
      <c r="Z31" s="2">
        <v>0</v>
      </c>
      <c r="AA31" s="70">
        <v>0</v>
      </c>
      <c r="AB31" s="70">
        <v>0</v>
      </c>
    </row>
    <row r="32" spans="1:28" x14ac:dyDescent="0.3">
      <c r="A32" t="s">
        <v>2538</v>
      </c>
      <c r="B32">
        <v>110</v>
      </c>
      <c r="C32">
        <v>2750</v>
      </c>
      <c r="E32" t="s">
        <v>907</v>
      </c>
      <c r="F32" t="s">
        <v>35</v>
      </c>
      <c r="G32" t="s">
        <v>942</v>
      </c>
      <c r="H32" t="s">
        <v>942</v>
      </c>
      <c r="I32" t="s">
        <v>942</v>
      </c>
      <c r="J32" t="s">
        <v>941</v>
      </c>
      <c r="K32" t="s">
        <v>844</v>
      </c>
      <c r="L32" t="s">
        <v>845</v>
      </c>
      <c r="M32" t="s">
        <v>845</v>
      </c>
      <c r="N32" t="s">
        <v>944</v>
      </c>
      <c r="O32" s="2">
        <v>0</v>
      </c>
      <c r="P32" s="2">
        <v>0</v>
      </c>
      <c r="Q32" s="2">
        <v>495059</v>
      </c>
      <c r="R32" s="2">
        <v>0</v>
      </c>
      <c r="S32" s="2">
        <v>0</v>
      </c>
      <c r="T32" s="2">
        <v>0</v>
      </c>
      <c r="U32" s="2">
        <v>820882</v>
      </c>
      <c r="V32" s="2">
        <v>803037</v>
      </c>
      <c r="W32" s="68">
        <v>820882</v>
      </c>
      <c r="X32" s="68">
        <v>0</v>
      </c>
      <c r="Y32" s="68">
        <v>-820882</v>
      </c>
      <c r="Z32" s="2">
        <v>820882</v>
      </c>
      <c r="AA32" s="70">
        <v>820882</v>
      </c>
      <c r="AB32" s="70">
        <v>820882</v>
      </c>
    </row>
    <row r="33" spans="1:29" x14ac:dyDescent="0.3">
      <c r="A33" t="s">
        <v>2539</v>
      </c>
      <c r="B33">
        <v>110</v>
      </c>
      <c r="C33">
        <v>2950</v>
      </c>
      <c r="E33" t="s">
        <v>907</v>
      </c>
      <c r="F33" t="s">
        <v>35</v>
      </c>
      <c r="G33" t="s">
        <v>942</v>
      </c>
      <c r="H33" t="s">
        <v>942</v>
      </c>
      <c r="I33" t="s">
        <v>942</v>
      </c>
      <c r="J33" t="s">
        <v>945</v>
      </c>
      <c r="K33" t="s">
        <v>844</v>
      </c>
      <c r="L33" t="s">
        <v>845</v>
      </c>
      <c r="M33" t="s">
        <v>845</v>
      </c>
      <c r="N33" t="s">
        <v>947</v>
      </c>
      <c r="O33" s="2">
        <v>0</v>
      </c>
      <c r="P33" s="2">
        <v>0</v>
      </c>
      <c r="Q33" s="2">
        <v>0</v>
      </c>
      <c r="R33" s="2">
        <v>0</v>
      </c>
      <c r="S33" s="2">
        <v>0</v>
      </c>
      <c r="T33" s="2">
        <v>0</v>
      </c>
      <c r="U33" s="2">
        <v>0</v>
      </c>
      <c r="V33" s="2">
        <v>0</v>
      </c>
      <c r="W33" s="68">
        <v>0</v>
      </c>
      <c r="X33" s="68">
        <v>0</v>
      </c>
      <c r="Y33" s="68">
        <v>0</v>
      </c>
      <c r="Z33" s="2">
        <v>0</v>
      </c>
      <c r="AA33" s="70">
        <v>0</v>
      </c>
      <c r="AB33" s="70">
        <v>0</v>
      </c>
    </row>
    <row r="34" spans="1:29" x14ac:dyDescent="0.3">
      <c r="A34" t="s">
        <v>2540</v>
      </c>
      <c r="B34">
        <v>110</v>
      </c>
      <c r="C34">
        <v>3100</v>
      </c>
      <c r="E34" t="s">
        <v>949</v>
      </c>
      <c r="F34" t="s">
        <v>35</v>
      </c>
      <c r="G34" t="s">
        <v>950</v>
      </c>
      <c r="H34" t="s">
        <v>950</v>
      </c>
      <c r="I34" t="s">
        <v>950</v>
      </c>
      <c r="J34" t="s">
        <v>948</v>
      </c>
      <c r="K34" t="s">
        <v>844</v>
      </c>
      <c r="L34" t="s">
        <v>845</v>
      </c>
      <c r="M34" t="s">
        <v>845</v>
      </c>
      <c r="N34" t="s">
        <v>802</v>
      </c>
      <c r="O34" s="2">
        <v>184077</v>
      </c>
      <c r="P34" s="2">
        <v>225395</v>
      </c>
      <c r="Q34" s="2">
        <v>297503</v>
      </c>
      <c r="R34" s="2">
        <v>209615</v>
      </c>
      <c r="S34" s="2">
        <v>0</v>
      </c>
      <c r="T34" s="2">
        <v>0</v>
      </c>
      <c r="U34" s="2">
        <v>272113</v>
      </c>
      <c r="V34" s="2">
        <v>272113</v>
      </c>
      <c r="W34" s="68">
        <v>272113</v>
      </c>
      <c r="X34" s="68">
        <v>0</v>
      </c>
      <c r="Y34" s="68">
        <v>-272113</v>
      </c>
      <c r="Z34" s="2">
        <v>272113</v>
      </c>
      <c r="AA34" s="69">
        <v>410423</v>
      </c>
      <c r="AB34" s="69">
        <v>410423</v>
      </c>
    </row>
    <row r="35" spans="1:29" x14ac:dyDescent="0.3">
      <c r="A35" t="s">
        <v>115</v>
      </c>
      <c r="B35">
        <v>110</v>
      </c>
      <c r="C35">
        <v>310</v>
      </c>
      <c r="D35">
        <v>4112</v>
      </c>
      <c r="E35" t="s">
        <v>101</v>
      </c>
      <c r="F35" t="s">
        <v>35</v>
      </c>
      <c r="G35" t="s">
        <v>953</v>
      </c>
      <c r="H35" t="s">
        <v>101</v>
      </c>
      <c r="I35" t="s">
        <v>815</v>
      </c>
      <c r="J35" t="s">
        <v>952</v>
      </c>
      <c r="K35" t="s">
        <v>954</v>
      </c>
      <c r="L35" t="s">
        <v>955</v>
      </c>
      <c r="M35" t="s">
        <v>910</v>
      </c>
      <c r="N35" t="s">
        <v>956</v>
      </c>
      <c r="O35" s="2">
        <v>137867</v>
      </c>
      <c r="P35" s="2">
        <v>142083</v>
      </c>
      <c r="Q35" s="2">
        <v>148109</v>
      </c>
      <c r="R35" s="2">
        <v>147051</v>
      </c>
      <c r="S35" s="2">
        <v>147051</v>
      </c>
      <c r="T35" s="2">
        <v>147051</v>
      </c>
      <c r="U35" s="2">
        <v>148416</v>
      </c>
      <c r="V35" s="2">
        <v>149631</v>
      </c>
      <c r="W35" s="68">
        <v>150000</v>
      </c>
      <c r="X35" s="68">
        <v>149631</v>
      </c>
      <c r="Y35" s="68">
        <v>-369</v>
      </c>
      <c r="Z35" s="12">
        <v>155000</v>
      </c>
      <c r="AA35" s="73">
        <v>153139</v>
      </c>
      <c r="AB35" s="73">
        <v>153139</v>
      </c>
    </row>
    <row r="36" spans="1:29" x14ac:dyDescent="0.3">
      <c r="A36" t="s">
        <v>147</v>
      </c>
      <c r="B36">
        <v>110</v>
      </c>
      <c r="C36">
        <v>310</v>
      </c>
      <c r="D36">
        <v>4114</v>
      </c>
      <c r="E36" t="s">
        <v>101</v>
      </c>
      <c r="F36" t="s">
        <v>35</v>
      </c>
      <c r="G36" t="s">
        <v>953</v>
      </c>
      <c r="H36" t="s">
        <v>101</v>
      </c>
      <c r="I36" t="s">
        <v>815</v>
      </c>
      <c r="J36" t="s">
        <v>957</v>
      </c>
      <c r="K36" t="s">
        <v>954</v>
      </c>
      <c r="L36" t="s">
        <v>955</v>
      </c>
      <c r="M36" t="s">
        <v>910</v>
      </c>
      <c r="N36" t="s">
        <v>958</v>
      </c>
      <c r="O36" s="2">
        <v>2440</v>
      </c>
      <c r="P36" s="2">
        <v>5486</v>
      </c>
      <c r="Q36" s="2">
        <v>2622</v>
      </c>
      <c r="R36" s="2">
        <v>3223</v>
      </c>
      <c r="S36" s="2">
        <v>3223</v>
      </c>
      <c r="T36" s="2">
        <v>3223</v>
      </c>
      <c r="U36" s="2">
        <v>2188</v>
      </c>
      <c r="V36" s="2">
        <v>2457</v>
      </c>
      <c r="W36" s="68">
        <v>2917.333333333333</v>
      </c>
      <c r="X36" s="68">
        <v>2623</v>
      </c>
      <c r="Y36" s="68">
        <v>-294.33333333333303</v>
      </c>
      <c r="Z36" s="12">
        <v>2600</v>
      </c>
      <c r="AA36" s="73">
        <v>2600</v>
      </c>
      <c r="AB36" s="73">
        <v>2600</v>
      </c>
    </row>
    <row r="37" spans="1:29" x14ac:dyDescent="0.3">
      <c r="A37" t="s">
        <v>148</v>
      </c>
      <c r="B37">
        <v>110</v>
      </c>
      <c r="C37">
        <v>315</v>
      </c>
      <c r="D37">
        <v>4125</v>
      </c>
      <c r="E37" t="s">
        <v>101</v>
      </c>
      <c r="F37" t="s">
        <v>35</v>
      </c>
      <c r="G37" t="s">
        <v>960</v>
      </c>
      <c r="H37" t="s">
        <v>101</v>
      </c>
      <c r="I37" t="s">
        <v>809</v>
      </c>
      <c r="J37" t="s">
        <v>959</v>
      </c>
      <c r="K37" t="s">
        <v>954</v>
      </c>
      <c r="L37" t="s">
        <v>960</v>
      </c>
      <c r="M37" t="s">
        <v>910</v>
      </c>
      <c r="N37" t="s">
        <v>961</v>
      </c>
      <c r="O37" s="2">
        <v>6398</v>
      </c>
      <c r="P37" s="2">
        <v>9438</v>
      </c>
      <c r="Q37" s="2">
        <v>5069</v>
      </c>
      <c r="R37" s="2">
        <v>5826</v>
      </c>
      <c r="S37" s="2">
        <v>5826</v>
      </c>
      <c r="T37" s="2">
        <v>5826</v>
      </c>
      <c r="U37" s="2">
        <v>1321</v>
      </c>
      <c r="V37" s="2">
        <v>1441</v>
      </c>
      <c r="W37" s="68">
        <v>1761.3333333333333</v>
      </c>
      <c r="X37" s="68">
        <v>1538</v>
      </c>
      <c r="Y37" s="68">
        <v>-223.33333333333326</v>
      </c>
      <c r="Z37" s="12">
        <v>5800</v>
      </c>
      <c r="AA37" s="73">
        <v>2500</v>
      </c>
      <c r="AB37" s="73">
        <v>2500</v>
      </c>
    </row>
    <row r="38" spans="1:29" x14ac:dyDescent="0.3">
      <c r="A38" t="s">
        <v>130</v>
      </c>
      <c r="B38">
        <v>110</v>
      </c>
      <c r="C38">
        <v>320</v>
      </c>
      <c r="D38">
        <v>4132</v>
      </c>
      <c r="E38" t="s">
        <v>101</v>
      </c>
      <c r="F38" t="s">
        <v>35</v>
      </c>
      <c r="G38" t="s">
        <v>963</v>
      </c>
      <c r="H38" t="s">
        <v>101</v>
      </c>
      <c r="I38" t="s">
        <v>808</v>
      </c>
      <c r="J38" t="s">
        <v>962</v>
      </c>
      <c r="K38" t="s">
        <v>844</v>
      </c>
      <c r="L38" t="s">
        <v>910</v>
      </c>
      <c r="M38" t="s">
        <v>964</v>
      </c>
      <c r="N38" t="s">
        <v>965</v>
      </c>
      <c r="O38" s="2">
        <v>9221</v>
      </c>
      <c r="P38" s="2">
        <v>9511</v>
      </c>
      <c r="Q38" s="2">
        <v>10386</v>
      </c>
      <c r="R38" s="2">
        <v>10917</v>
      </c>
      <c r="S38" s="2">
        <v>10917</v>
      </c>
      <c r="T38" s="2">
        <v>10917</v>
      </c>
      <c r="U38" s="2">
        <v>9019</v>
      </c>
      <c r="V38" s="2">
        <v>11554</v>
      </c>
      <c r="W38" s="68">
        <v>12025.333333333332</v>
      </c>
      <c r="X38" s="68">
        <v>12332</v>
      </c>
      <c r="Y38" s="68">
        <v>306.66666666666788</v>
      </c>
      <c r="Z38" s="12">
        <v>11000</v>
      </c>
      <c r="AA38" s="73">
        <v>11000</v>
      </c>
      <c r="AB38" s="73">
        <v>11000</v>
      </c>
    </row>
    <row r="39" spans="1:29" x14ac:dyDescent="0.3">
      <c r="A39" t="s">
        <v>143</v>
      </c>
      <c r="B39">
        <v>110</v>
      </c>
      <c r="C39">
        <v>320</v>
      </c>
      <c r="D39">
        <v>4134</v>
      </c>
      <c r="E39" t="s">
        <v>101</v>
      </c>
      <c r="F39" t="s">
        <v>35</v>
      </c>
      <c r="G39" t="s">
        <v>963</v>
      </c>
      <c r="H39" t="s">
        <v>101</v>
      </c>
      <c r="I39" t="s">
        <v>808</v>
      </c>
      <c r="J39" t="s">
        <v>966</v>
      </c>
      <c r="K39" t="s">
        <v>844</v>
      </c>
      <c r="L39" t="s">
        <v>910</v>
      </c>
      <c r="M39" t="s">
        <v>964</v>
      </c>
      <c r="N39" t="s">
        <v>967</v>
      </c>
      <c r="O39" s="2">
        <v>1342</v>
      </c>
      <c r="P39" s="2">
        <v>1231</v>
      </c>
      <c r="Q39" s="2">
        <v>1200</v>
      </c>
      <c r="R39" s="2">
        <v>1341</v>
      </c>
      <c r="S39" s="2">
        <v>1341</v>
      </c>
      <c r="T39" s="2">
        <v>1341</v>
      </c>
      <c r="U39" s="2">
        <v>3482</v>
      </c>
      <c r="V39" s="2">
        <v>3613</v>
      </c>
      <c r="W39" s="68">
        <v>4642.6666666666661</v>
      </c>
      <c r="X39" s="68">
        <v>3856</v>
      </c>
      <c r="Y39" s="68">
        <v>-786.66666666666606</v>
      </c>
      <c r="Z39" s="12">
        <v>3407</v>
      </c>
      <c r="AA39" s="73">
        <v>3407</v>
      </c>
      <c r="AB39" s="73">
        <v>3407</v>
      </c>
    </row>
    <row r="40" spans="1:29" x14ac:dyDescent="0.3">
      <c r="A40" t="s">
        <v>123</v>
      </c>
      <c r="B40">
        <v>110</v>
      </c>
      <c r="C40">
        <v>320</v>
      </c>
      <c r="D40">
        <v>4136</v>
      </c>
      <c r="E40" t="s">
        <v>101</v>
      </c>
      <c r="F40" t="s">
        <v>35</v>
      </c>
      <c r="G40" t="s">
        <v>963</v>
      </c>
      <c r="H40" t="s">
        <v>101</v>
      </c>
      <c r="I40" t="s">
        <v>808</v>
      </c>
      <c r="J40" t="s">
        <v>968</v>
      </c>
      <c r="K40" t="s">
        <v>844</v>
      </c>
      <c r="L40" t="s">
        <v>910</v>
      </c>
      <c r="M40" t="s">
        <v>964</v>
      </c>
      <c r="N40" t="s">
        <v>969</v>
      </c>
      <c r="O40" s="2">
        <v>17188</v>
      </c>
      <c r="P40" s="2">
        <v>17359</v>
      </c>
      <c r="Q40" s="2">
        <v>18930</v>
      </c>
      <c r="R40" s="2">
        <v>20292</v>
      </c>
      <c r="S40" s="2">
        <v>20292</v>
      </c>
      <c r="T40" s="2">
        <v>20292</v>
      </c>
      <c r="U40" s="2">
        <v>13763</v>
      </c>
      <c r="V40" s="2">
        <v>16864</v>
      </c>
      <c r="W40" s="68">
        <v>18350.666666666664</v>
      </c>
      <c r="X40" s="68">
        <v>17999</v>
      </c>
      <c r="Y40" s="68">
        <v>-351.66666666666424</v>
      </c>
      <c r="Z40" s="12">
        <v>22000</v>
      </c>
      <c r="AA40" s="73">
        <v>22000</v>
      </c>
      <c r="AB40" s="73">
        <v>22000</v>
      </c>
    </row>
    <row r="41" spans="1:29" x14ac:dyDescent="0.3">
      <c r="A41" t="s">
        <v>226</v>
      </c>
      <c r="B41">
        <v>110</v>
      </c>
      <c r="C41">
        <v>320</v>
      </c>
      <c r="D41">
        <v>4145</v>
      </c>
      <c r="E41" t="s">
        <v>101</v>
      </c>
      <c r="F41" t="s">
        <v>35</v>
      </c>
      <c r="G41" t="s">
        <v>963</v>
      </c>
      <c r="H41" t="s">
        <v>101</v>
      </c>
      <c r="I41" t="s">
        <v>808</v>
      </c>
      <c r="J41" t="s">
        <v>970</v>
      </c>
      <c r="K41" t="s">
        <v>844</v>
      </c>
      <c r="L41" t="s">
        <v>910</v>
      </c>
      <c r="M41" t="s">
        <v>964</v>
      </c>
      <c r="N41" t="s">
        <v>971</v>
      </c>
      <c r="O41" s="2">
        <v>260</v>
      </c>
      <c r="P41" s="2">
        <v>0</v>
      </c>
      <c r="Q41" s="2">
        <v>5</v>
      </c>
      <c r="R41" s="2">
        <v>0</v>
      </c>
      <c r="S41" s="2">
        <v>0</v>
      </c>
      <c r="T41" s="2">
        <v>0</v>
      </c>
      <c r="U41" s="2">
        <v>0</v>
      </c>
      <c r="V41" s="2">
        <v>0</v>
      </c>
      <c r="W41" s="68">
        <v>0</v>
      </c>
      <c r="X41" s="68">
        <v>0</v>
      </c>
      <c r="Y41" s="68">
        <v>0</v>
      </c>
      <c r="Z41" s="12">
        <v>0</v>
      </c>
      <c r="AA41" s="73">
        <v>0</v>
      </c>
      <c r="AB41" s="73">
        <v>0</v>
      </c>
    </row>
    <row r="42" spans="1:29" x14ac:dyDescent="0.3">
      <c r="A42" t="s">
        <v>138</v>
      </c>
      <c r="B42">
        <v>110</v>
      </c>
      <c r="C42">
        <v>320</v>
      </c>
      <c r="D42">
        <v>4148</v>
      </c>
      <c r="E42" t="s">
        <v>101</v>
      </c>
      <c r="F42" t="s">
        <v>35</v>
      </c>
      <c r="G42" t="s">
        <v>963</v>
      </c>
      <c r="H42" t="s">
        <v>101</v>
      </c>
      <c r="I42" t="s">
        <v>808</v>
      </c>
      <c r="J42" t="s">
        <v>972</v>
      </c>
      <c r="K42" t="s">
        <v>844</v>
      </c>
      <c r="L42" t="s">
        <v>910</v>
      </c>
      <c r="M42" t="s">
        <v>964</v>
      </c>
      <c r="N42" t="s">
        <v>973</v>
      </c>
      <c r="O42" s="2">
        <v>7407</v>
      </c>
      <c r="P42" s="2">
        <v>5589</v>
      </c>
      <c r="Q42" s="2">
        <v>6616</v>
      </c>
      <c r="R42" s="2">
        <v>4386</v>
      </c>
      <c r="S42" s="2">
        <v>4386</v>
      </c>
      <c r="T42" s="2">
        <v>4386</v>
      </c>
      <c r="U42" s="2">
        <v>4605</v>
      </c>
      <c r="V42" s="2">
        <v>4964</v>
      </c>
      <c r="W42" s="68">
        <v>6140</v>
      </c>
      <c r="X42" s="68">
        <v>5298</v>
      </c>
      <c r="Y42" s="68">
        <v>-842</v>
      </c>
      <c r="Z42" s="12">
        <v>6000</v>
      </c>
      <c r="AA42" s="73">
        <v>6000</v>
      </c>
      <c r="AB42" s="73">
        <v>6000</v>
      </c>
    </row>
    <row r="43" spans="1:29" x14ac:dyDescent="0.3">
      <c r="A43" t="s">
        <v>2541</v>
      </c>
      <c r="B43">
        <v>110</v>
      </c>
      <c r="C43">
        <v>3250</v>
      </c>
      <c r="E43" t="s">
        <v>949</v>
      </c>
      <c r="F43" t="s">
        <v>35</v>
      </c>
      <c r="G43" t="s">
        <v>975</v>
      </c>
      <c r="H43" t="s">
        <v>975</v>
      </c>
      <c r="I43" t="s">
        <v>975</v>
      </c>
      <c r="J43" t="s">
        <v>974</v>
      </c>
      <c r="K43" t="s">
        <v>844</v>
      </c>
      <c r="L43" t="s">
        <v>845</v>
      </c>
      <c r="M43" t="s">
        <v>845</v>
      </c>
      <c r="N43" t="s">
        <v>977</v>
      </c>
      <c r="O43" s="2">
        <v>0</v>
      </c>
      <c r="P43" s="2">
        <v>0</v>
      </c>
      <c r="Q43" s="2">
        <v>0</v>
      </c>
      <c r="R43" s="2">
        <v>0</v>
      </c>
      <c r="S43" s="2">
        <v>0</v>
      </c>
      <c r="T43" s="2">
        <v>0</v>
      </c>
      <c r="U43" s="2">
        <v>0</v>
      </c>
      <c r="V43" s="2">
        <v>0</v>
      </c>
      <c r="W43" s="68">
        <v>0</v>
      </c>
      <c r="X43" s="68">
        <v>0</v>
      </c>
      <c r="Y43" s="68">
        <v>0</v>
      </c>
      <c r="Z43" s="2">
        <v>0</v>
      </c>
      <c r="AA43" s="70">
        <v>0</v>
      </c>
      <c r="AB43" s="70">
        <v>0</v>
      </c>
    </row>
    <row r="44" spans="1:29" x14ac:dyDescent="0.3">
      <c r="A44" t="s">
        <v>116</v>
      </c>
      <c r="B44">
        <v>110</v>
      </c>
      <c r="C44">
        <v>325</v>
      </c>
      <c r="D44">
        <v>4151</v>
      </c>
      <c r="E44" t="s">
        <v>101</v>
      </c>
      <c r="F44" t="s">
        <v>35</v>
      </c>
      <c r="G44" t="s">
        <v>979</v>
      </c>
      <c r="H44" t="s">
        <v>101</v>
      </c>
      <c r="I44" t="s">
        <v>807</v>
      </c>
      <c r="J44" t="s">
        <v>978</v>
      </c>
      <c r="K44" t="s">
        <v>844</v>
      </c>
      <c r="L44" t="s">
        <v>910</v>
      </c>
      <c r="M44" t="s">
        <v>964</v>
      </c>
      <c r="N44" t="s">
        <v>980</v>
      </c>
      <c r="O44" s="2">
        <v>0</v>
      </c>
      <c r="P44" s="2">
        <v>5000</v>
      </c>
      <c r="Q44" s="2">
        <v>0</v>
      </c>
      <c r="R44" s="2">
        <v>214243</v>
      </c>
      <c r="S44" s="2">
        <v>264243</v>
      </c>
      <c r="T44" s="2">
        <v>264243</v>
      </c>
      <c r="U44" s="2">
        <v>44265</v>
      </c>
      <c r="V44" s="2">
        <v>50671</v>
      </c>
      <c r="W44" s="68">
        <v>44265</v>
      </c>
      <c r="X44" s="68">
        <v>54079</v>
      </c>
      <c r="Y44" s="68">
        <v>9814</v>
      </c>
      <c r="Z44" s="12">
        <v>0</v>
      </c>
      <c r="AA44" s="73">
        <v>140000</v>
      </c>
      <c r="AB44" s="73">
        <v>140000</v>
      </c>
      <c r="AC44" s="2" t="s">
        <v>981</v>
      </c>
    </row>
    <row r="45" spans="1:29" x14ac:dyDescent="0.3">
      <c r="A45" t="s">
        <v>131</v>
      </c>
      <c r="B45">
        <v>110</v>
      </c>
      <c r="C45">
        <v>325</v>
      </c>
      <c r="D45">
        <v>4152</v>
      </c>
      <c r="E45" t="s">
        <v>101</v>
      </c>
      <c r="F45" t="s">
        <v>35</v>
      </c>
      <c r="G45" t="s">
        <v>979</v>
      </c>
      <c r="H45" t="s">
        <v>101</v>
      </c>
      <c r="I45" t="s">
        <v>807</v>
      </c>
      <c r="J45" t="s">
        <v>982</v>
      </c>
      <c r="K45" t="s">
        <v>844</v>
      </c>
      <c r="L45" t="s">
        <v>983</v>
      </c>
      <c r="M45" t="s">
        <v>964</v>
      </c>
      <c r="N45" t="s">
        <v>984</v>
      </c>
      <c r="O45" s="2">
        <v>8761</v>
      </c>
      <c r="P45" s="2">
        <v>9639</v>
      </c>
      <c r="Q45" s="2">
        <v>10137</v>
      </c>
      <c r="R45" s="2">
        <v>7603</v>
      </c>
      <c r="S45" s="2">
        <v>7603</v>
      </c>
      <c r="T45" s="2">
        <v>7603</v>
      </c>
      <c r="U45" s="2">
        <v>10274</v>
      </c>
      <c r="V45" s="2">
        <v>10274</v>
      </c>
      <c r="W45" s="68">
        <v>13698.666666666666</v>
      </c>
      <c r="X45" s="68">
        <v>10965</v>
      </c>
      <c r="Y45" s="68">
        <v>-2733.6666666666661</v>
      </c>
      <c r="Z45" s="12">
        <v>10200</v>
      </c>
      <c r="AA45" s="73">
        <v>10200</v>
      </c>
      <c r="AB45" s="73">
        <v>10200</v>
      </c>
    </row>
    <row r="46" spans="1:29" x14ac:dyDescent="0.3">
      <c r="A46" t="s">
        <v>202</v>
      </c>
      <c r="B46">
        <v>110</v>
      </c>
      <c r="C46">
        <v>325</v>
      </c>
      <c r="D46">
        <v>4154</v>
      </c>
      <c r="E46" t="s">
        <v>101</v>
      </c>
      <c r="F46" t="s">
        <v>35</v>
      </c>
      <c r="G46" t="s">
        <v>979</v>
      </c>
      <c r="H46" t="s">
        <v>101</v>
      </c>
      <c r="I46" t="s">
        <v>807</v>
      </c>
      <c r="J46" t="s">
        <v>985</v>
      </c>
      <c r="K46" t="s">
        <v>844</v>
      </c>
      <c r="L46" t="s">
        <v>986</v>
      </c>
      <c r="M46" t="s">
        <v>964</v>
      </c>
      <c r="N46" t="s">
        <v>987</v>
      </c>
      <c r="O46" s="2">
        <v>1000</v>
      </c>
      <c r="P46" s="2">
        <v>2000</v>
      </c>
      <c r="Q46" s="2">
        <v>0</v>
      </c>
      <c r="R46" s="2">
        <v>1000</v>
      </c>
      <c r="S46" s="2">
        <v>1000</v>
      </c>
      <c r="T46" s="2">
        <v>1000</v>
      </c>
      <c r="U46" s="2">
        <v>0</v>
      </c>
      <c r="V46" s="2">
        <v>0</v>
      </c>
      <c r="W46" s="68">
        <v>0</v>
      </c>
      <c r="X46" s="68">
        <v>0</v>
      </c>
      <c r="Y46" s="68">
        <v>0</v>
      </c>
      <c r="Z46" s="12">
        <v>0</v>
      </c>
      <c r="AA46" s="73">
        <v>0</v>
      </c>
      <c r="AB46" s="73">
        <v>0</v>
      </c>
    </row>
    <row r="47" spans="1:29" x14ac:dyDescent="0.3">
      <c r="A47" t="s">
        <v>114</v>
      </c>
      <c r="B47">
        <v>110</v>
      </c>
      <c r="C47">
        <v>325</v>
      </c>
      <c r="D47">
        <v>4155</v>
      </c>
      <c r="E47" t="s">
        <v>101</v>
      </c>
      <c r="F47" t="s">
        <v>35</v>
      </c>
      <c r="G47" t="s">
        <v>979</v>
      </c>
      <c r="H47" t="s">
        <v>101</v>
      </c>
      <c r="I47" t="s">
        <v>807</v>
      </c>
      <c r="J47" t="s">
        <v>988</v>
      </c>
      <c r="K47" t="s">
        <v>844</v>
      </c>
      <c r="L47" t="s">
        <v>986</v>
      </c>
      <c r="M47" t="s">
        <v>989</v>
      </c>
      <c r="N47" t="s">
        <v>990</v>
      </c>
      <c r="O47" s="2">
        <v>0</v>
      </c>
      <c r="P47" s="2">
        <v>0</v>
      </c>
      <c r="Q47" s="2">
        <v>0</v>
      </c>
      <c r="R47" s="2">
        <v>200000</v>
      </c>
      <c r="S47" s="2">
        <v>200000</v>
      </c>
      <c r="T47" s="2">
        <v>200000</v>
      </c>
      <c r="U47" s="2">
        <v>0</v>
      </c>
      <c r="V47" s="2">
        <v>0</v>
      </c>
      <c r="W47" s="68">
        <v>0</v>
      </c>
      <c r="X47" s="68">
        <v>0</v>
      </c>
      <c r="Y47" s="68">
        <v>0</v>
      </c>
      <c r="Z47" s="12">
        <v>262500</v>
      </c>
      <c r="AA47" s="73">
        <v>225500</v>
      </c>
      <c r="AB47" s="73">
        <v>225500</v>
      </c>
      <c r="AC47" s="2" t="s">
        <v>991</v>
      </c>
    </row>
    <row r="48" spans="1:29" x14ac:dyDescent="0.3">
      <c r="A48" t="s">
        <v>215</v>
      </c>
      <c r="B48">
        <v>110</v>
      </c>
      <c r="C48">
        <v>325</v>
      </c>
      <c r="D48">
        <v>4158</v>
      </c>
      <c r="E48" t="s">
        <v>101</v>
      </c>
      <c r="F48" t="s">
        <v>35</v>
      </c>
      <c r="G48" t="s">
        <v>979</v>
      </c>
      <c r="H48" t="s">
        <v>101</v>
      </c>
      <c r="I48" t="s">
        <v>807</v>
      </c>
      <c r="J48" t="s">
        <v>992</v>
      </c>
      <c r="K48" t="s">
        <v>844</v>
      </c>
      <c r="L48" t="s">
        <v>993</v>
      </c>
      <c r="M48" t="s">
        <v>964</v>
      </c>
      <c r="N48" t="s">
        <v>994</v>
      </c>
      <c r="O48" s="2">
        <v>1000</v>
      </c>
      <c r="P48" s="2">
        <v>0</v>
      </c>
      <c r="Q48" s="2">
        <v>30000</v>
      </c>
      <c r="R48" s="2">
        <v>1000</v>
      </c>
      <c r="S48" s="2">
        <v>1000</v>
      </c>
      <c r="T48" s="2">
        <v>1000</v>
      </c>
      <c r="U48" s="2">
        <v>0</v>
      </c>
      <c r="V48" s="2">
        <v>0</v>
      </c>
      <c r="W48" s="68">
        <v>0</v>
      </c>
      <c r="X48" s="68">
        <v>0</v>
      </c>
      <c r="Y48" s="68">
        <v>0</v>
      </c>
      <c r="Z48" s="12">
        <v>0</v>
      </c>
      <c r="AA48" s="73">
        <v>0</v>
      </c>
      <c r="AB48" s="73">
        <v>0</v>
      </c>
    </row>
    <row r="49" spans="1:29" x14ac:dyDescent="0.3">
      <c r="A49" t="s">
        <v>113</v>
      </c>
      <c r="B49">
        <v>110</v>
      </c>
      <c r="C49">
        <v>325</v>
      </c>
      <c r="D49">
        <v>4160</v>
      </c>
      <c r="E49" t="s">
        <v>101</v>
      </c>
      <c r="F49" t="s">
        <v>35</v>
      </c>
      <c r="G49" t="s">
        <v>979</v>
      </c>
      <c r="H49" t="s">
        <v>101</v>
      </c>
      <c r="I49" t="s">
        <v>807</v>
      </c>
      <c r="J49" t="s">
        <v>995</v>
      </c>
      <c r="K49" t="s">
        <v>844</v>
      </c>
      <c r="L49" t="s">
        <v>986</v>
      </c>
      <c r="M49" t="s">
        <v>964</v>
      </c>
      <c r="N49" t="s">
        <v>996</v>
      </c>
      <c r="O49" s="2">
        <v>0</v>
      </c>
      <c r="P49" s="2">
        <v>0</v>
      </c>
      <c r="Q49" s="2">
        <v>32000</v>
      </c>
      <c r="R49" s="2">
        <v>0</v>
      </c>
      <c r="S49" s="2">
        <v>0</v>
      </c>
      <c r="T49" s="2">
        <v>0</v>
      </c>
      <c r="U49" s="2">
        <v>0</v>
      </c>
      <c r="V49" s="2">
        <v>0</v>
      </c>
      <c r="W49" s="68">
        <v>0</v>
      </c>
      <c r="X49" s="68">
        <v>0</v>
      </c>
      <c r="Y49" s="68">
        <v>0</v>
      </c>
      <c r="Z49" s="12">
        <v>0</v>
      </c>
      <c r="AA49" s="73">
        <v>240000</v>
      </c>
      <c r="AB49" s="73">
        <v>240000</v>
      </c>
      <c r="AC49" s="2" t="s">
        <v>997</v>
      </c>
    </row>
    <row r="50" spans="1:29" x14ac:dyDescent="0.3">
      <c r="A50" t="s">
        <v>2542</v>
      </c>
      <c r="B50">
        <v>110</v>
      </c>
      <c r="C50">
        <v>3275</v>
      </c>
      <c r="E50" t="s">
        <v>949</v>
      </c>
      <c r="F50" t="s">
        <v>35</v>
      </c>
      <c r="G50" t="s">
        <v>975</v>
      </c>
      <c r="H50" t="s">
        <v>975</v>
      </c>
      <c r="I50" t="s">
        <v>975</v>
      </c>
      <c r="J50" t="s">
        <v>998</v>
      </c>
      <c r="K50" t="s">
        <v>844</v>
      </c>
      <c r="L50" t="s">
        <v>845</v>
      </c>
      <c r="M50" t="s">
        <v>845</v>
      </c>
      <c r="N50" t="s">
        <v>1000</v>
      </c>
      <c r="O50" s="2">
        <v>0</v>
      </c>
      <c r="P50" s="2">
        <v>2944086</v>
      </c>
      <c r="Q50" s="2">
        <v>2945113</v>
      </c>
      <c r="R50" s="2">
        <v>0</v>
      </c>
      <c r="S50" s="2">
        <v>0</v>
      </c>
      <c r="T50" s="2">
        <v>0</v>
      </c>
      <c r="U50" s="2">
        <v>2945113</v>
      </c>
      <c r="V50" s="2">
        <v>2945113</v>
      </c>
      <c r="W50" s="68">
        <v>2945113</v>
      </c>
      <c r="X50" s="68">
        <v>0</v>
      </c>
      <c r="Y50" s="68">
        <v>-2945113</v>
      </c>
      <c r="Z50" s="2">
        <v>2945113</v>
      </c>
      <c r="AA50" s="70">
        <v>2945113</v>
      </c>
      <c r="AB50" s="70">
        <v>2945113</v>
      </c>
    </row>
    <row r="51" spans="1:29" x14ac:dyDescent="0.3">
      <c r="A51" t="s">
        <v>2543</v>
      </c>
      <c r="B51">
        <v>110</v>
      </c>
      <c r="C51">
        <v>3277</v>
      </c>
      <c r="E51" t="s">
        <v>949</v>
      </c>
      <c r="F51" t="s">
        <v>35</v>
      </c>
      <c r="G51" t="s">
        <v>975</v>
      </c>
      <c r="H51" t="s">
        <v>975</v>
      </c>
      <c r="I51" t="s">
        <v>975</v>
      </c>
      <c r="J51" t="s">
        <v>1001</v>
      </c>
      <c r="K51" t="s">
        <v>844</v>
      </c>
      <c r="L51" t="s">
        <v>845</v>
      </c>
      <c r="M51" t="s">
        <v>845</v>
      </c>
      <c r="N51" t="s">
        <v>1003</v>
      </c>
      <c r="O51" s="2">
        <v>0</v>
      </c>
      <c r="P51" s="2">
        <v>0</v>
      </c>
      <c r="Q51" s="2">
        <v>512905</v>
      </c>
      <c r="R51" s="2">
        <v>0</v>
      </c>
      <c r="S51" s="2">
        <v>0</v>
      </c>
      <c r="T51" s="2">
        <v>0</v>
      </c>
      <c r="U51" s="2">
        <v>820882</v>
      </c>
      <c r="V51" s="2">
        <v>803037</v>
      </c>
      <c r="W51" s="68">
        <v>820882</v>
      </c>
      <c r="X51" s="68">
        <v>0</v>
      </c>
      <c r="Y51" s="68">
        <v>-820882</v>
      </c>
      <c r="Z51" s="2">
        <v>820882</v>
      </c>
      <c r="AA51" s="70">
        <v>820882</v>
      </c>
      <c r="AB51" s="70">
        <v>820882</v>
      </c>
    </row>
    <row r="52" spans="1:29" x14ac:dyDescent="0.3">
      <c r="A52" t="s">
        <v>2544</v>
      </c>
      <c r="B52">
        <v>110</v>
      </c>
      <c r="C52">
        <v>3300</v>
      </c>
      <c r="E52" t="s">
        <v>949</v>
      </c>
      <c r="F52" t="s">
        <v>35</v>
      </c>
      <c r="G52" t="s">
        <v>1005</v>
      </c>
      <c r="H52" t="s">
        <v>1005</v>
      </c>
      <c r="I52" t="s">
        <v>1005</v>
      </c>
      <c r="J52" t="s">
        <v>1004</v>
      </c>
      <c r="K52" t="s">
        <v>844</v>
      </c>
      <c r="L52" t="s">
        <v>845</v>
      </c>
      <c r="M52" t="s">
        <v>845</v>
      </c>
      <c r="N52" t="s">
        <v>1007</v>
      </c>
      <c r="O52" s="2">
        <v>0</v>
      </c>
      <c r="P52" s="2">
        <v>0</v>
      </c>
      <c r="Q52" s="2">
        <v>0</v>
      </c>
      <c r="R52" s="2">
        <v>0</v>
      </c>
      <c r="S52" s="2">
        <v>0</v>
      </c>
      <c r="T52" s="2">
        <v>0</v>
      </c>
      <c r="U52" s="2">
        <v>0</v>
      </c>
      <c r="V52" s="2">
        <v>0</v>
      </c>
      <c r="W52" s="68">
        <v>0</v>
      </c>
      <c r="X52" s="68">
        <v>0</v>
      </c>
      <c r="Y52" s="68">
        <v>0</v>
      </c>
      <c r="Z52" s="2">
        <v>0</v>
      </c>
      <c r="AA52" s="70">
        <v>0</v>
      </c>
      <c r="AB52" s="70">
        <v>0</v>
      </c>
    </row>
    <row r="53" spans="1:29" x14ac:dyDescent="0.3">
      <c r="A53" t="s">
        <v>139</v>
      </c>
      <c r="B53">
        <v>110</v>
      </c>
      <c r="C53">
        <v>330</v>
      </c>
      <c r="D53">
        <v>4310</v>
      </c>
      <c r="E53" t="s">
        <v>101</v>
      </c>
      <c r="F53" t="s">
        <v>35</v>
      </c>
      <c r="G53" t="s">
        <v>805</v>
      </c>
      <c r="H53" t="s">
        <v>101</v>
      </c>
      <c r="I53" t="s">
        <v>805</v>
      </c>
      <c r="J53" t="s">
        <v>1008</v>
      </c>
      <c r="K53" t="s">
        <v>954</v>
      </c>
      <c r="L53" t="s">
        <v>805</v>
      </c>
      <c r="M53" t="s">
        <v>910</v>
      </c>
      <c r="N53" t="s">
        <v>1009</v>
      </c>
      <c r="O53" s="2">
        <v>2188</v>
      </c>
      <c r="P53" s="2">
        <v>4391</v>
      </c>
      <c r="Q53" s="2">
        <v>5853</v>
      </c>
      <c r="R53" s="2">
        <v>5938</v>
      </c>
      <c r="S53" s="2">
        <v>5938</v>
      </c>
      <c r="T53" s="2">
        <v>5938</v>
      </c>
      <c r="U53" s="2">
        <v>4902</v>
      </c>
      <c r="V53" s="2">
        <v>6480</v>
      </c>
      <c r="W53" s="68">
        <v>6536</v>
      </c>
      <c r="X53" s="68">
        <v>6916</v>
      </c>
      <c r="Y53" s="68">
        <v>380</v>
      </c>
      <c r="Z53" s="12">
        <v>5900</v>
      </c>
      <c r="AA53" s="73">
        <v>5900</v>
      </c>
      <c r="AB53" s="73">
        <v>5900</v>
      </c>
    </row>
    <row r="54" spans="1:29" x14ac:dyDescent="0.3">
      <c r="A54" t="s">
        <v>120</v>
      </c>
      <c r="B54">
        <v>110</v>
      </c>
      <c r="C54">
        <v>330</v>
      </c>
      <c r="D54">
        <v>4312</v>
      </c>
      <c r="E54" t="s">
        <v>101</v>
      </c>
      <c r="F54" t="s">
        <v>35</v>
      </c>
      <c r="G54" t="s">
        <v>805</v>
      </c>
      <c r="H54" t="s">
        <v>101</v>
      </c>
      <c r="I54" t="s">
        <v>805</v>
      </c>
      <c r="J54" t="s">
        <v>1010</v>
      </c>
      <c r="K54" t="s">
        <v>954</v>
      </c>
      <c r="L54" t="s">
        <v>805</v>
      </c>
      <c r="M54" t="s">
        <v>910</v>
      </c>
      <c r="N54" t="s">
        <v>1011</v>
      </c>
      <c r="O54" s="2">
        <v>47775</v>
      </c>
      <c r="P54" s="2">
        <v>45920</v>
      </c>
      <c r="Q54" s="2">
        <v>47619</v>
      </c>
      <c r="R54" s="2">
        <v>49048</v>
      </c>
      <c r="S54" s="2">
        <v>49048</v>
      </c>
      <c r="T54" s="2">
        <v>49048</v>
      </c>
      <c r="U54" s="2">
        <v>51266</v>
      </c>
      <c r="V54" s="2">
        <v>51266</v>
      </c>
      <c r="W54" s="68">
        <v>68354.666666666657</v>
      </c>
      <c r="X54" s="68">
        <v>54714</v>
      </c>
      <c r="Y54" s="68">
        <v>-13640.666666666657</v>
      </c>
      <c r="Z54" s="12">
        <v>53000</v>
      </c>
      <c r="AA54" s="73">
        <v>53000</v>
      </c>
      <c r="AB54" s="73">
        <v>53000</v>
      </c>
    </row>
    <row r="55" spans="1:29" x14ac:dyDescent="0.3">
      <c r="A55" t="s">
        <v>179</v>
      </c>
      <c r="B55">
        <v>110</v>
      </c>
      <c r="C55">
        <v>330</v>
      </c>
      <c r="D55">
        <v>4314</v>
      </c>
      <c r="E55" t="s">
        <v>101</v>
      </c>
      <c r="F55" t="s">
        <v>35</v>
      </c>
      <c r="G55" t="s">
        <v>805</v>
      </c>
      <c r="H55" t="s">
        <v>101</v>
      </c>
      <c r="I55" t="s">
        <v>805</v>
      </c>
      <c r="J55" t="s">
        <v>1012</v>
      </c>
      <c r="K55" t="s">
        <v>954</v>
      </c>
      <c r="L55" t="s">
        <v>805</v>
      </c>
      <c r="M55" t="s">
        <v>910</v>
      </c>
      <c r="N55" t="s">
        <v>1013</v>
      </c>
      <c r="O55" s="2">
        <v>300</v>
      </c>
      <c r="P55" s="2">
        <v>0</v>
      </c>
      <c r="Q55" s="2">
        <v>0</v>
      </c>
      <c r="R55" s="2">
        <v>4000</v>
      </c>
      <c r="S55" s="2">
        <v>4000</v>
      </c>
      <c r="T55" s="2">
        <v>4000</v>
      </c>
      <c r="U55" s="2">
        <v>0</v>
      </c>
      <c r="V55" s="2">
        <v>0</v>
      </c>
      <c r="W55" s="68">
        <v>0</v>
      </c>
      <c r="X55" s="68">
        <v>0</v>
      </c>
      <c r="Y55" s="68">
        <v>0</v>
      </c>
      <c r="Z55" s="12">
        <v>4000</v>
      </c>
      <c r="AA55" s="73">
        <v>0</v>
      </c>
      <c r="AB55" s="73">
        <v>0</v>
      </c>
    </row>
    <row r="56" spans="1:29" x14ac:dyDescent="0.3">
      <c r="A56" t="s">
        <v>145</v>
      </c>
      <c r="B56">
        <v>110</v>
      </c>
      <c r="C56">
        <v>330</v>
      </c>
      <c r="D56">
        <v>4316</v>
      </c>
      <c r="E56" t="s">
        <v>101</v>
      </c>
      <c r="F56" t="s">
        <v>35</v>
      </c>
      <c r="G56" t="s">
        <v>805</v>
      </c>
      <c r="H56" t="s">
        <v>101</v>
      </c>
      <c r="I56" t="s">
        <v>805</v>
      </c>
      <c r="J56" t="s">
        <v>1014</v>
      </c>
      <c r="K56" t="s">
        <v>954</v>
      </c>
      <c r="L56" t="s">
        <v>805</v>
      </c>
      <c r="M56" t="s">
        <v>910</v>
      </c>
      <c r="N56" t="s">
        <v>1015</v>
      </c>
      <c r="O56" s="2">
        <v>2458</v>
      </c>
      <c r="P56" s="2">
        <v>1895</v>
      </c>
      <c r="Q56" s="2">
        <v>9455</v>
      </c>
      <c r="R56" s="2">
        <v>1650</v>
      </c>
      <c r="S56" s="2">
        <v>1650</v>
      </c>
      <c r="T56" s="2">
        <v>1650</v>
      </c>
      <c r="U56" s="2">
        <v>1412</v>
      </c>
      <c r="V56" s="2">
        <v>1412</v>
      </c>
      <c r="W56" s="68">
        <v>1882.6666666666665</v>
      </c>
      <c r="X56" s="68">
        <v>1507</v>
      </c>
      <c r="Y56" s="68">
        <v>-375.66666666666652</v>
      </c>
      <c r="Z56" s="12">
        <v>3000</v>
      </c>
      <c r="AA56" s="73">
        <v>3000</v>
      </c>
      <c r="AB56" s="73">
        <v>3000</v>
      </c>
    </row>
    <row r="57" spans="1:29" x14ac:dyDescent="0.3">
      <c r="A57" t="s">
        <v>126</v>
      </c>
      <c r="B57">
        <v>110</v>
      </c>
      <c r="C57">
        <v>330</v>
      </c>
      <c r="D57">
        <v>4318</v>
      </c>
      <c r="E57" t="s">
        <v>101</v>
      </c>
      <c r="F57" t="s">
        <v>35</v>
      </c>
      <c r="G57" t="s">
        <v>805</v>
      </c>
      <c r="H57" t="s">
        <v>101</v>
      </c>
      <c r="I57" t="s">
        <v>805</v>
      </c>
      <c r="J57" t="s">
        <v>1016</v>
      </c>
      <c r="K57" t="s">
        <v>954</v>
      </c>
      <c r="L57" t="s">
        <v>805</v>
      </c>
      <c r="M57" t="s">
        <v>910</v>
      </c>
      <c r="N57" t="s">
        <v>1017</v>
      </c>
      <c r="O57" s="2">
        <v>0</v>
      </c>
      <c r="P57" s="2">
        <v>0</v>
      </c>
      <c r="Q57" s="2">
        <v>0</v>
      </c>
      <c r="R57" s="2">
        <v>17776</v>
      </c>
      <c r="S57" s="2">
        <v>17776</v>
      </c>
      <c r="T57" s="2">
        <v>17776</v>
      </c>
      <c r="U57" s="2">
        <v>0</v>
      </c>
      <c r="V57" s="2">
        <v>0</v>
      </c>
      <c r="W57" s="68">
        <v>0</v>
      </c>
      <c r="X57" s="68">
        <v>0</v>
      </c>
      <c r="Y57" s="68">
        <v>0</v>
      </c>
      <c r="Z57" s="12">
        <v>18500</v>
      </c>
      <c r="AA57" s="73">
        <v>18500</v>
      </c>
      <c r="AB57" s="73">
        <v>18500</v>
      </c>
    </row>
    <row r="58" spans="1:29" x14ac:dyDescent="0.3">
      <c r="A58" t="s">
        <v>124</v>
      </c>
      <c r="B58">
        <v>110</v>
      </c>
      <c r="C58">
        <v>330</v>
      </c>
      <c r="D58">
        <v>4320</v>
      </c>
      <c r="E58" t="s">
        <v>101</v>
      </c>
      <c r="F58" t="s">
        <v>35</v>
      </c>
      <c r="G58" t="s">
        <v>805</v>
      </c>
      <c r="H58" t="s">
        <v>101</v>
      </c>
      <c r="I58" t="s">
        <v>805</v>
      </c>
      <c r="J58" t="s">
        <v>1018</v>
      </c>
      <c r="K58" t="s">
        <v>954</v>
      </c>
      <c r="L58" t="s">
        <v>805</v>
      </c>
      <c r="M58" t="s">
        <v>910</v>
      </c>
      <c r="N58" t="s">
        <v>1019</v>
      </c>
      <c r="O58" s="2">
        <v>0</v>
      </c>
      <c r="P58" s="2">
        <v>0</v>
      </c>
      <c r="Q58" s="2">
        <v>0</v>
      </c>
      <c r="R58" s="2">
        <v>19344</v>
      </c>
      <c r="S58" s="2">
        <v>19344</v>
      </c>
      <c r="T58" s="2">
        <v>19344</v>
      </c>
      <c r="U58" s="2">
        <v>0</v>
      </c>
      <c r="V58" s="2">
        <v>0</v>
      </c>
      <c r="W58" s="68">
        <v>0</v>
      </c>
      <c r="X58" s="68">
        <v>0</v>
      </c>
      <c r="Y58" s="68">
        <v>0</v>
      </c>
      <c r="Z58" s="12">
        <v>20335</v>
      </c>
      <c r="AA58" s="73">
        <v>20335</v>
      </c>
      <c r="AB58" s="73">
        <v>20335</v>
      </c>
    </row>
    <row r="59" spans="1:29" x14ac:dyDescent="0.3">
      <c r="A59" t="s">
        <v>128</v>
      </c>
      <c r="B59">
        <v>110</v>
      </c>
      <c r="C59">
        <v>335</v>
      </c>
      <c r="D59">
        <v>4352</v>
      </c>
      <c r="E59" t="s">
        <v>101</v>
      </c>
      <c r="F59" t="s">
        <v>35</v>
      </c>
      <c r="G59" t="s">
        <v>810</v>
      </c>
      <c r="H59" t="s">
        <v>101</v>
      </c>
      <c r="I59" t="s">
        <v>810</v>
      </c>
      <c r="J59" t="s">
        <v>1020</v>
      </c>
      <c r="K59" t="s">
        <v>844</v>
      </c>
      <c r="L59" t="s">
        <v>993</v>
      </c>
      <c r="M59" t="s">
        <v>803</v>
      </c>
      <c r="N59" t="s">
        <v>1021</v>
      </c>
      <c r="O59" s="2">
        <v>1044</v>
      </c>
      <c r="P59" s="2">
        <v>5354</v>
      </c>
      <c r="Q59" s="2">
        <v>35768</v>
      </c>
      <c r="R59" s="2">
        <v>15000</v>
      </c>
      <c r="S59" s="2">
        <v>15000</v>
      </c>
      <c r="T59" s="2">
        <v>15000</v>
      </c>
      <c r="U59" s="2">
        <v>292</v>
      </c>
      <c r="V59" s="2">
        <v>292</v>
      </c>
      <c r="W59" s="68">
        <v>389.33333333333331</v>
      </c>
      <c r="X59" s="68">
        <v>312</v>
      </c>
      <c r="Y59" s="68">
        <v>-77.333333333333314</v>
      </c>
      <c r="Z59" s="12">
        <v>15000</v>
      </c>
      <c r="AA59" s="73">
        <v>15000</v>
      </c>
      <c r="AB59" s="73">
        <v>15000</v>
      </c>
    </row>
    <row r="60" spans="1:29" x14ac:dyDescent="0.3">
      <c r="A60" t="s">
        <v>166</v>
      </c>
      <c r="B60">
        <v>110</v>
      </c>
      <c r="C60">
        <v>335</v>
      </c>
      <c r="D60">
        <v>4354</v>
      </c>
      <c r="E60" t="s">
        <v>101</v>
      </c>
      <c r="F60" t="s">
        <v>35</v>
      </c>
      <c r="G60" t="s">
        <v>810</v>
      </c>
      <c r="H60" t="s">
        <v>101</v>
      </c>
      <c r="I60" t="s">
        <v>810</v>
      </c>
      <c r="J60" t="s">
        <v>1022</v>
      </c>
      <c r="K60" t="s">
        <v>844</v>
      </c>
      <c r="L60" t="s">
        <v>993</v>
      </c>
      <c r="M60" t="s">
        <v>803</v>
      </c>
      <c r="N60" t="s">
        <v>1023</v>
      </c>
      <c r="O60" s="2">
        <v>750</v>
      </c>
      <c r="P60" s="2">
        <v>440</v>
      </c>
      <c r="Q60" s="2">
        <v>480</v>
      </c>
      <c r="R60" s="2">
        <v>275</v>
      </c>
      <c r="S60" s="2">
        <v>275</v>
      </c>
      <c r="T60" s="2">
        <v>275</v>
      </c>
      <c r="U60" s="2">
        <v>220</v>
      </c>
      <c r="V60" s="2">
        <v>688</v>
      </c>
      <c r="W60" s="68">
        <v>293.33333333333331</v>
      </c>
      <c r="X60" s="68">
        <v>735</v>
      </c>
      <c r="Y60" s="68">
        <v>441.66666666666669</v>
      </c>
      <c r="Z60" s="12">
        <v>275</v>
      </c>
      <c r="AA60" s="73">
        <v>275</v>
      </c>
      <c r="AB60" s="73">
        <v>275</v>
      </c>
    </row>
    <row r="61" spans="1:29" x14ac:dyDescent="0.3">
      <c r="A61" t="s">
        <v>216</v>
      </c>
      <c r="B61">
        <v>110</v>
      </c>
      <c r="C61">
        <v>335</v>
      </c>
      <c r="D61">
        <v>4356</v>
      </c>
      <c r="E61" t="s">
        <v>101</v>
      </c>
      <c r="F61" t="s">
        <v>35</v>
      </c>
      <c r="G61" t="s">
        <v>810</v>
      </c>
      <c r="H61" t="s">
        <v>101</v>
      </c>
      <c r="I61" t="s">
        <v>810</v>
      </c>
      <c r="J61" t="s">
        <v>1024</v>
      </c>
      <c r="K61" t="s">
        <v>844</v>
      </c>
      <c r="L61" t="s">
        <v>993</v>
      </c>
      <c r="M61" t="s">
        <v>803</v>
      </c>
      <c r="N61" t="s">
        <v>1025</v>
      </c>
      <c r="O61" s="2">
        <v>32081</v>
      </c>
      <c r="P61" s="2">
        <v>151940</v>
      </c>
      <c r="Q61" s="2">
        <v>31408</v>
      </c>
      <c r="R61" s="2">
        <v>0</v>
      </c>
      <c r="S61" s="2">
        <v>0</v>
      </c>
      <c r="T61" s="2">
        <v>0</v>
      </c>
      <c r="U61" s="2">
        <v>0</v>
      </c>
      <c r="V61" s="2">
        <v>0</v>
      </c>
      <c r="W61" s="68">
        <v>0</v>
      </c>
      <c r="X61" s="68">
        <v>0</v>
      </c>
      <c r="Y61" s="68">
        <v>0</v>
      </c>
      <c r="Z61" s="12">
        <v>0</v>
      </c>
      <c r="AA61" s="73">
        <v>0</v>
      </c>
      <c r="AB61" s="73">
        <v>0</v>
      </c>
    </row>
    <row r="62" spans="1:29" x14ac:dyDescent="0.3">
      <c r="A62" t="s">
        <v>279</v>
      </c>
      <c r="B62">
        <v>110</v>
      </c>
      <c r="C62">
        <v>335</v>
      </c>
      <c r="D62">
        <v>4358</v>
      </c>
      <c r="E62" t="s">
        <v>101</v>
      </c>
      <c r="F62" t="s">
        <v>35</v>
      </c>
      <c r="G62" t="s">
        <v>810</v>
      </c>
      <c r="H62" t="s">
        <v>101</v>
      </c>
      <c r="I62" t="s">
        <v>810</v>
      </c>
      <c r="J62" t="s">
        <v>1026</v>
      </c>
      <c r="K62" t="s">
        <v>844</v>
      </c>
      <c r="L62" t="s">
        <v>993</v>
      </c>
      <c r="M62" t="s">
        <v>803</v>
      </c>
      <c r="N62" t="s">
        <v>1027</v>
      </c>
      <c r="O62" s="2">
        <v>3886</v>
      </c>
      <c r="P62" s="2">
        <v>17893</v>
      </c>
      <c r="Q62" s="2">
        <v>5461</v>
      </c>
      <c r="R62" s="2">
        <v>0</v>
      </c>
      <c r="S62" s="2">
        <v>0</v>
      </c>
      <c r="T62" s="2">
        <v>0</v>
      </c>
      <c r="U62" s="2">
        <v>0</v>
      </c>
      <c r="V62" s="2">
        <v>0</v>
      </c>
      <c r="W62" s="68">
        <v>0</v>
      </c>
      <c r="X62" s="68">
        <v>0</v>
      </c>
      <c r="Y62" s="68">
        <v>0</v>
      </c>
      <c r="Z62" s="12">
        <v>0</v>
      </c>
      <c r="AA62" s="73">
        <v>0</v>
      </c>
      <c r="AB62" s="73">
        <v>0</v>
      </c>
    </row>
    <row r="63" spans="1:29" x14ac:dyDescent="0.3">
      <c r="A63" t="s">
        <v>160</v>
      </c>
      <c r="B63">
        <v>110</v>
      </c>
      <c r="C63">
        <v>335</v>
      </c>
      <c r="D63">
        <v>4360</v>
      </c>
      <c r="E63" t="s">
        <v>101</v>
      </c>
      <c r="F63" t="s">
        <v>35</v>
      </c>
      <c r="G63" t="s">
        <v>810</v>
      </c>
      <c r="H63" t="s">
        <v>101</v>
      </c>
      <c r="I63" t="s">
        <v>810</v>
      </c>
      <c r="J63" t="s">
        <v>1028</v>
      </c>
      <c r="K63" t="s">
        <v>844</v>
      </c>
      <c r="L63" t="s">
        <v>1029</v>
      </c>
      <c r="M63" t="s">
        <v>803</v>
      </c>
      <c r="N63" t="s">
        <v>1030</v>
      </c>
      <c r="O63" s="2">
        <v>652</v>
      </c>
      <c r="P63" s="2">
        <v>806</v>
      </c>
      <c r="Q63" s="2">
        <v>876</v>
      </c>
      <c r="R63" s="2">
        <v>876</v>
      </c>
      <c r="S63" s="2">
        <v>876</v>
      </c>
      <c r="T63" s="2">
        <v>876</v>
      </c>
      <c r="U63" s="2">
        <v>412</v>
      </c>
      <c r="V63" s="2">
        <v>855</v>
      </c>
      <c r="W63" s="68">
        <v>549.33333333333326</v>
      </c>
      <c r="X63" s="68">
        <v>913</v>
      </c>
      <c r="Y63" s="68">
        <v>363.66666666666674</v>
      </c>
      <c r="Z63" s="12">
        <v>800</v>
      </c>
      <c r="AA63" s="73">
        <v>800</v>
      </c>
      <c r="AB63" s="73">
        <v>800</v>
      </c>
    </row>
    <row r="64" spans="1:29" x14ac:dyDescent="0.3">
      <c r="A64" t="s">
        <v>157</v>
      </c>
      <c r="B64">
        <v>110</v>
      </c>
      <c r="C64">
        <v>340</v>
      </c>
      <c r="D64">
        <v>4410</v>
      </c>
      <c r="E64" t="s">
        <v>101</v>
      </c>
      <c r="F64" t="s">
        <v>35</v>
      </c>
      <c r="G64" t="s">
        <v>1032</v>
      </c>
      <c r="H64" t="s">
        <v>101</v>
      </c>
      <c r="I64" t="s">
        <v>803</v>
      </c>
      <c r="J64" t="s">
        <v>1031</v>
      </c>
      <c r="K64" t="s">
        <v>844</v>
      </c>
      <c r="L64" t="s">
        <v>910</v>
      </c>
      <c r="M64" t="s">
        <v>803</v>
      </c>
      <c r="N64" t="s">
        <v>1033</v>
      </c>
      <c r="O64" s="2">
        <v>0</v>
      </c>
      <c r="P64" s="2">
        <v>332</v>
      </c>
      <c r="Q64" s="2">
        <v>1104</v>
      </c>
      <c r="R64" s="2">
        <v>1030</v>
      </c>
      <c r="S64" s="2">
        <v>1030</v>
      </c>
      <c r="T64" s="2">
        <v>1030</v>
      </c>
      <c r="U64" s="2">
        <v>716</v>
      </c>
      <c r="V64" s="2">
        <v>804</v>
      </c>
      <c r="W64" s="68">
        <v>954.66666666666663</v>
      </c>
      <c r="X64" s="68">
        <v>859</v>
      </c>
      <c r="Y64" s="68">
        <v>-95.666666666666629</v>
      </c>
      <c r="Z64" s="12">
        <v>1030</v>
      </c>
      <c r="AA64" s="73">
        <v>1030</v>
      </c>
      <c r="AB64" s="73">
        <v>1030</v>
      </c>
    </row>
    <row r="65" spans="1:29" x14ac:dyDescent="0.3">
      <c r="A65" t="s">
        <v>181</v>
      </c>
      <c r="B65">
        <v>110</v>
      </c>
      <c r="C65">
        <v>340</v>
      </c>
      <c r="D65">
        <v>4413</v>
      </c>
      <c r="E65" t="s">
        <v>101</v>
      </c>
      <c r="F65" t="s">
        <v>35</v>
      </c>
      <c r="G65" t="s">
        <v>1032</v>
      </c>
      <c r="H65" t="s">
        <v>101</v>
      </c>
      <c r="I65" t="s">
        <v>803</v>
      </c>
      <c r="J65" t="s">
        <v>1034</v>
      </c>
      <c r="K65" t="s">
        <v>844</v>
      </c>
      <c r="L65" t="s">
        <v>986</v>
      </c>
      <c r="M65" t="s">
        <v>803</v>
      </c>
      <c r="N65" t="s">
        <v>1035</v>
      </c>
      <c r="O65" s="2">
        <v>0</v>
      </c>
      <c r="P65" s="2">
        <v>0</v>
      </c>
      <c r="Q65" s="2">
        <v>0</v>
      </c>
      <c r="R65" s="2">
        <v>1250</v>
      </c>
      <c r="S65" s="2">
        <v>1250</v>
      </c>
      <c r="T65" s="2">
        <v>1250</v>
      </c>
      <c r="U65" s="2">
        <v>300</v>
      </c>
      <c r="V65" s="2">
        <v>300</v>
      </c>
      <c r="W65" s="68">
        <v>400</v>
      </c>
      <c r="X65" s="68">
        <v>321</v>
      </c>
      <c r="Y65" s="68">
        <v>-79</v>
      </c>
      <c r="Z65" s="12">
        <v>0</v>
      </c>
      <c r="AA65" s="73">
        <v>0</v>
      </c>
      <c r="AB65" s="73">
        <v>0</v>
      </c>
    </row>
    <row r="66" spans="1:29" x14ac:dyDescent="0.3">
      <c r="A66" t="s">
        <v>167</v>
      </c>
      <c r="B66">
        <v>110</v>
      </c>
      <c r="C66">
        <v>340</v>
      </c>
      <c r="D66">
        <v>4415</v>
      </c>
      <c r="E66" t="s">
        <v>101</v>
      </c>
      <c r="F66" t="s">
        <v>35</v>
      </c>
      <c r="G66" t="s">
        <v>1032</v>
      </c>
      <c r="H66" t="s">
        <v>101</v>
      </c>
      <c r="I66" t="s">
        <v>803</v>
      </c>
      <c r="J66" t="s">
        <v>1036</v>
      </c>
      <c r="K66" t="s">
        <v>844</v>
      </c>
      <c r="L66" t="s">
        <v>986</v>
      </c>
      <c r="M66" t="s">
        <v>803</v>
      </c>
      <c r="N66" t="s">
        <v>1037</v>
      </c>
      <c r="O66" s="2">
        <v>1094</v>
      </c>
      <c r="P66" s="2">
        <v>339</v>
      </c>
      <c r="Q66" s="2">
        <v>0</v>
      </c>
      <c r="R66" s="2">
        <v>250</v>
      </c>
      <c r="S66" s="2">
        <v>250</v>
      </c>
      <c r="T66" s="2">
        <v>250</v>
      </c>
      <c r="U66" s="2">
        <v>0</v>
      </c>
      <c r="V66" s="2">
        <v>0</v>
      </c>
      <c r="W66" s="68">
        <v>0</v>
      </c>
      <c r="X66" s="68">
        <v>0</v>
      </c>
      <c r="Y66" s="68">
        <v>0</v>
      </c>
      <c r="Z66" s="12">
        <v>250</v>
      </c>
      <c r="AA66" s="73">
        <v>250</v>
      </c>
      <c r="AB66" s="73">
        <v>250</v>
      </c>
    </row>
    <row r="67" spans="1:29" x14ac:dyDescent="0.3">
      <c r="A67" t="s">
        <v>163</v>
      </c>
      <c r="B67">
        <v>110</v>
      </c>
      <c r="C67">
        <v>340</v>
      </c>
      <c r="D67">
        <v>4417</v>
      </c>
      <c r="E67" t="s">
        <v>101</v>
      </c>
      <c r="F67" t="s">
        <v>35</v>
      </c>
      <c r="G67" t="s">
        <v>1032</v>
      </c>
      <c r="H67" t="s">
        <v>101</v>
      </c>
      <c r="I67" t="s">
        <v>803</v>
      </c>
      <c r="J67" t="s">
        <v>1038</v>
      </c>
      <c r="K67" t="s">
        <v>844</v>
      </c>
      <c r="L67" t="s">
        <v>910</v>
      </c>
      <c r="M67" t="s">
        <v>803</v>
      </c>
      <c r="N67" t="s">
        <v>1039</v>
      </c>
      <c r="O67" s="2">
        <v>500</v>
      </c>
      <c r="P67" s="2">
        <v>740</v>
      </c>
      <c r="Q67" s="2">
        <v>580</v>
      </c>
      <c r="R67" s="2">
        <v>515</v>
      </c>
      <c r="S67" s="2">
        <v>515</v>
      </c>
      <c r="T67" s="2">
        <v>515</v>
      </c>
      <c r="U67" s="2">
        <v>390</v>
      </c>
      <c r="V67" s="2">
        <v>500</v>
      </c>
      <c r="W67" s="68">
        <v>520</v>
      </c>
      <c r="X67" s="68">
        <v>534</v>
      </c>
      <c r="Y67" s="68">
        <v>14</v>
      </c>
      <c r="Z67" s="12">
        <v>515</v>
      </c>
      <c r="AA67" s="73">
        <v>515</v>
      </c>
      <c r="AB67" s="73">
        <v>515</v>
      </c>
    </row>
    <row r="68" spans="1:29" x14ac:dyDescent="0.3">
      <c r="A68" t="s">
        <v>171</v>
      </c>
      <c r="B68">
        <v>110</v>
      </c>
      <c r="C68">
        <v>340</v>
      </c>
      <c r="D68">
        <v>4419</v>
      </c>
      <c r="E68" t="s">
        <v>101</v>
      </c>
      <c r="F68" t="s">
        <v>35</v>
      </c>
      <c r="G68" t="s">
        <v>1032</v>
      </c>
      <c r="H68" t="s">
        <v>101</v>
      </c>
      <c r="I68" t="s">
        <v>803</v>
      </c>
      <c r="J68" t="s">
        <v>1040</v>
      </c>
      <c r="K68" t="s">
        <v>844</v>
      </c>
      <c r="L68" t="s">
        <v>910</v>
      </c>
      <c r="M68" t="s">
        <v>803</v>
      </c>
      <c r="N68" t="s">
        <v>1041</v>
      </c>
      <c r="O68" s="2">
        <v>25</v>
      </c>
      <c r="P68" s="2">
        <v>50</v>
      </c>
      <c r="Q68" s="2">
        <v>0</v>
      </c>
      <c r="R68" s="2">
        <v>50</v>
      </c>
      <c r="S68" s="2">
        <v>50</v>
      </c>
      <c r="T68" s="2">
        <v>50</v>
      </c>
      <c r="U68" s="2">
        <v>100</v>
      </c>
      <c r="V68" s="2">
        <v>100</v>
      </c>
      <c r="W68" s="68">
        <v>133.33333333333331</v>
      </c>
      <c r="X68" s="68">
        <v>107</v>
      </c>
      <c r="Y68" s="68">
        <v>-26.333333333333314</v>
      </c>
      <c r="Z68" s="12">
        <v>100</v>
      </c>
      <c r="AA68" s="73">
        <v>100</v>
      </c>
      <c r="AB68" s="73">
        <v>100</v>
      </c>
    </row>
    <row r="69" spans="1:29" x14ac:dyDescent="0.3">
      <c r="A69" t="s">
        <v>141</v>
      </c>
      <c r="B69">
        <v>110</v>
      </c>
      <c r="C69">
        <v>340</v>
      </c>
      <c r="D69">
        <v>4421</v>
      </c>
      <c r="E69" t="s">
        <v>101</v>
      </c>
      <c r="F69" t="s">
        <v>35</v>
      </c>
      <c r="G69" t="s">
        <v>1032</v>
      </c>
      <c r="H69" t="s">
        <v>101</v>
      </c>
      <c r="I69" t="s">
        <v>803</v>
      </c>
      <c r="J69" t="s">
        <v>1042</v>
      </c>
      <c r="K69" t="s">
        <v>844</v>
      </c>
      <c r="L69" t="s">
        <v>910</v>
      </c>
      <c r="M69" t="s">
        <v>803</v>
      </c>
      <c r="N69" t="s">
        <v>1043</v>
      </c>
      <c r="O69" s="2">
        <v>2756</v>
      </c>
      <c r="P69" s="2">
        <v>4790</v>
      </c>
      <c r="Q69" s="2">
        <v>3214</v>
      </c>
      <c r="R69" s="2">
        <v>4005</v>
      </c>
      <c r="S69" s="2">
        <v>4005</v>
      </c>
      <c r="T69" s="2">
        <v>4005</v>
      </c>
      <c r="U69" s="2">
        <v>995</v>
      </c>
      <c r="V69" s="2">
        <v>1299</v>
      </c>
      <c r="W69" s="68">
        <v>1326.6666666666665</v>
      </c>
      <c r="X69" s="68">
        <v>1387</v>
      </c>
      <c r="Y69" s="68">
        <v>60.333333333333485</v>
      </c>
      <c r="Z69" s="12">
        <v>4005</v>
      </c>
      <c r="AA69" s="73">
        <v>4005</v>
      </c>
      <c r="AB69" s="73">
        <v>4005</v>
      </c>
    </row>
    <row r="70" spans="1:29" x14ac:dyDescent="0.3">
      <c r="A70" t="s">
        <v>170</v>
      </c>
      <c r="B70">
        <v>110</v>
      </c>
      <c r="C70">
        <v>340</v>
      </c>
      <c r="D70">
        <v>4423</v>
      </c>
      <c r="E70" t="s">
        <v>101</v>
      </c>
      <c r="F70" t="s">
        <v>35</v>
      </c>
      <c r="G70" t="s">
        <v>1032</v>
      </c>
      <c r="H70" t="s">
        <v>101</v>
      </c>
      <c r="I70" t="s">
        <v>803</v>
      </c>
      <c r="J70" t="s">
        <v>1044</v>
      </c>
      <c r="K70" t="s">
        <v>844</v>
      </c>
      <c r="L70" t="s">
        <v>910</v>
      </c>
      <c r="M70" t="s">
        <v>803</v>
      </c>
      <c r="N70" t="s">
        <v>1045</v>
      </c>
      <c r="O70" s="2">
        <v>82</v>
      </c>
      <c r="P70" s="2">
        <v>0</v>
      </c>
      <c r="Q70" s="2">
        <v>209</v>
      </c>
      <c r="R70" s="2">
        <v>125</v>
      </c>
      <c r="S70" s="2">
        <v>125</v>
      </c>
      <c r="T70" s="2">
        <v>125</v>
      </c>
      <c r="U70" s="2">
        <v>95</v>
      </c>
      <c r="V70" s="2">
        <v>143</v>
      </c>
      <c r="W70" s="68">
        <v>126.66666666666666</v>
      </c>
      <c r="X70" s="68">
        <v>153</v>
      </c>
      <c r="Y70" s="68">
        <v>26.333333333333343</v>
      </c>
      <c r="Z70" s="12">
        <v>125</v>
      </c>
      <c r="AA70" s="73">
        <v>125</v>
      </c>
      <c r="AB70" s="73">
        <v>125</v>
      </c>
    </row>
    <row r="71" spans="1:29" x14ac:dyDescent="0.3">
      <c r="A71" t="s">
        <v>161</v>
      </c>
      <c r="B71">
        <v>110</v>
      </c>
      <c r="C71">
        <v>345</v>
      </c>
      <c r="D71">
        <v>4511</v>
      </c>
      <c r="E71" t="s">
        <v>101</v>
      </c>
      <c r="F71" t="s">
        <v>35</v>
      </c>
      <c r="G71" t="s">
        <v>1047</v>
      </c>
      <c r="H71" t="s">
        <v>101</v>
      </c>
      <c r="I71" t="s">
        <v>803</v>
      </c>
      <c r="J71" t="s">
        <v>1046</v>
      </c>
      <c r="K71" t="s">
        <v>844</v>
      </c>
      <c r="L71" t="s">
        <v>986</v>
      </c>
      <c r="M71" t="s">
        <v>803</v>
      </c>
      <c r="N71" t="s">
        <v>1048</v>
      </c>
      <c r="O71" s="2">
        <v>425</v>
      </c>
      <c r="P71" s="2">
        <v>376</v>
      </c>
      <c r="Q71" s="2">
        <v>376</v>
      </c>
      <c r="R71" s="2">
        <v>735</v>
      </c>
      <c r="S71" s="2">
        <v>735</v>
      </c>
      <c r="T71" s="2">
        <v>735</v>
      </c>
      <c r="U71" s="2">
        <v>141</v>
      </c>
      <c r="V71" s="2">
        <v>188</v>
      </c>
      <c r="W71" s="68">
        <v>188</v>
      </c>
      <c r="X71" s="68">
        <v>201</v>
      </c>
      <c r="Y71" s="68">
        <v>13</v>
      </c>
      <c r="Z71" s="12">
        <v>735</v>
      </c>
      <c r="AA71" s="73">
        <v>735</v>
      </c>
      <c r="AB71" s="73">
        <v>735</v>
      </c>
    </row>
    <row r="72" spans="1:29" x14ac:dyDescent="0.3">
      <c r="A72" t="s">
        <v>144</v>
      </c>
      <c r="B72">
        <v>110</v>
      </c>
      <c r="C72">
        <v>350</v>
      </c>
      <c r="D72">
        <v>4625</v>
      </c>
      <c r="E72" t="s">
        <v>101</v>
      </c>
      <c r="F72" t="s">
        <v>35</v>
      </c>
      <c r="G72" t="s">
        <v>804</v>
      </c>
      <c r="H72" t="s">
        <v>101</v>
      </c>
      <c r="I72" t="s">
        <v>804</v>
      </c>
      <c r="J72" t="s">
        <v>1049</v>
      </c>
      <c r="K72" t="s">
        <v>844</v>
      </c>
      <c r="L72" t="s">
        <v>1050</v>
      </c>
      <c r="M72" t="s">
        <v>803</v>
      </c>
      <c r="N72" t="s">
        <v>1051</v>
      </c>
      <c r="O72" s="2">
        <v>3726</v>
      </c>
      <c r="P72" s="2">
        <v>1940</v>
      </c>
      <c r="Q72" s="2">
        <v>2824</v>
      </c>
      <c r="R72" s="2">
        <v>2500</v>
      </c>
      <c r="S72" s="2">
        <v>2500</v>
      </c>
      <c r="T72" s="2">
        <v>2500</v>
      </c>
      <c r="U72" s="2">
        <v>3822</v>
      </c>
      <c r="V72" s="2">
        <v>5670</v>
      </c>
      <c r="W72" s="68">
        <v>5096</v>
      </c>
      <c r="X72" s="68">
        <v>6052</v>
      </c>
      <c r="Y72" s="68">
        <v>956</v>
      </c>
      <c r="Z72" s="12">
        <v>3146</v>
      </c>
      <c r="AA72" s="73">
        <v>3146</v>
      </c>
      <c r="AB72" s="73">
        <v>3146</v>
      </c>
    </row>
    <row r="73" spans="1:29" x14ac:dyDescent="0.3">
      <c r="A73" t="s">
        <v>109</v>
      </c>
      <c r="B73">
        <v>110</v>
      </c>
      <c r="C73">
        <v>360</v>
      </c>
      <c r="D73">
        <v>4225</v>
      </c>
      <c r="E73" t="s">
        <v>101</v>
      </c>
      <c r="F73" t="s">
        <v>35</v>
      </c>
      <c r="G73" t="s">
        <v>811</v>
      </c>
      <c r="H73" t="s">
        <v>101</v>
      </c>
      <c r="I73" t="s">
        <v>811</v>
      </c>
      <c r="J73" t="s">
        <v>1052</v>
      </c>
      <c r="K73" t="s">
        <v>844</v>
      </c>
      <c r="L73" t="s">
        <v>910</v>
      </c>
      <c r="M73" t="s">
        <v>910</v>
      </c>
      <c r="N73" t="s">
        <v>1053</v>
      </c>
      <c r="O73" s="2">
        <v>0</v>
      </c>
      <c r="P73" s="2">
        <v>530000</v>
      </c>
      <c r="Q73" s="2">
        <v>0</v>
      </c>
      <c r="R73" s="2">
        <v>240743</v>
      </c>
      <c r="S73" s="2">
        <v>568743</v>
      </c>
      <c r="T73" s="2">
        <v>568743</v>
      </c>
      <c r="U73" s="2">
        <v>307978</v>
      </c>
      <c r="V73" s="2">
        <v>307978</v>
      </c>
      <c r="W73" s="68">
        <v>307978</v>
      </c>
      <c r="X73" s="68">
        <v>307798</v>
      </c>
      <c r="Y73" s="68">
        <v>-180</v>
      </c>
      <c r="Z73" s="12">
        <v>0</v>
      </c>
      <c r="AA73" s="73">
        <v>500000</v>
      </c>
      <c r="AB73" s="73">
        <v>500000</v>
      </c>
      <c r="AC73" s="2" t="s">
        <v>1054</v>
      </c>
    </row>
    <row r="74" spans="1:29" x14ac:dyDescent="0.3">
      <c r="A74" t="s">
        <v>193</v>
      </c>
      <c r="B74">
        <v>110</v>
      </c>
      <c r="C74">
        <v>365</v>
      </c>
      <c r="D74">
        <v>4752</v>
      </c>
      <c r="E74" t="s">
        <v>101</v>
      </c>
      <c r="F74" t="s">
        <v>35</v>
      </c>
      <c r="G74" t="s">
        <v>814</v>
      </c>
      <c r="H74" t="s">
        <v>101</v>
      </c>
      <c r="I74" t="s">
        <v>814</v>
      </c>
      <c r="J74" t="s">
        <v>1055</v>
      </c>
      <c r="K74" t="s">
        <v>844</v>
      </c>
      <c r="L74" t="s">
        <v>910</v>
      </c>
      <c r="M74" t="s">
        <v>803</v>
      </c>
      <c r="N74" t="s">
        <v>814</v>
      </c>
      <c r="O74" s="2">
        <v>1293</v>
      </c>
      <c r="P74" s="2">
        <v>0</v>
      </c>
      <c r="Q74" s="2">
        <v>0</v>
      </c>
      <c r="R74" s="2">
        <v>0</v>
      </c>
      <c r="S74" s="2">
        <v>0</v>
      </c>
      <c r="T74" s="2">
        <v>0</v>
      </c>
      <c r="U74" s="2">
        <v>0</v>
      </c>
      <c r="V74" s="2">
        <v>0</v>
      </c>
      <c r="W74" s="68">
        <v>0</v>
      </c>
      <c r="X74" s="68">
        <v>0</v>
      </c>
      <c r="Y74" s="68">
        <v>0</v>
      </c>
      <c r="Z74" s="12">
        <v>0</v>
      </c>
      <c r="AA74" s="73">
        <v>0</v>
      </c>
      <c r="AB74" s="73">
        <v>0</v>
      </c>
    </row>
    <row r="75" spans="1:29" x14ac:dyDescent="0.3">
      <c r="A75" t="s">
        <v>240</v>
      </c>
      <c r="B75">
        <v>110</v>
      </c>
      <c r="C75">
        <v>365</v>
      </c>
      <c r="D75">
        <v>4790</v>
      </c>
      <c r="E75" t="s">
        <v>101</v>
      </c>
      <c r="F75" t="s">
        <v>35</v>
      </c>
      <c r="G75" t="s">
        <v>814</v>
      </c>
      <c r="H75" t="s">
        <v>101</v>
      </c>
      <c r="I75" t="s">
        <v>814</v>
      </c>
      <c r="J75" t="s">
        <v>1056</v>
      </c>
      <c r="K75" t="s">
        <v>844</v>
      </c>
      <c r="L75" t="s">
        <v>910</v>
      </c>
      <c r="M75" t="s">
        <v>803</v>
      </c>
      <c r="N75" t="s">
        <v>1057</v>
      </c>
      <c r="O75" s="2">
        <v>0</v>
      </c>
      <c r="P75" s="2">
        <v>0</v>
      </c>
      <c r="Q75" s="2">
        <v>0</v>
      </c>
      <c r="R75" s="2">
        <v>0</v>
      </c>
      <c r="S75" s="2">
        <v>0</v>
      </c>
      <c r="T75" s="2">
        <v>0</v>
      </c>
      <c r="U75" s="2">
        <v>0</v>
      </c>
      <c r="V75" s="2">
        <v>0</v>
      </c>
      <c r="W75" s="68">
        <v>0</v>
      </c>
      <c r="X75" s="68">
        <v>0</v>
      </c>
      <c r="Y75" s="68">
        <v>0</v>
      </c>
      <c r="Z75" s="12">
        <v>0</v>
      </c>
      <c r="AA75" s="73">
        <v>0</v>
      </c>
      <c r="AB75" s="73">
        <v>0</v>
      </c>
    </row>
    <row r="76" spans="1:29" x14ac:dyDescent="0.3">
      <c r="A76" t="s">
        <v>187</v>
      </c>
      <c r="B76">
        <v>110</v>
      </c>
      <c r="C76">
        <v>370</v>
      </c>
      <c r="D76">
        <v>4822</v>
      </c>
      <c r="E76" t="s">
        <v>101</v>
      </c>
      <c r="F76" t="s">
        <v>35</v>
      </c>
      <c r="G76" t="s">
        <v>1059</v>
      </c>
      <c r="H76" t="s">
        <v>101</v>
      </c>
      <c r="I76" t="s">
        <v>813</v>
      </c>
      <c r="J76" t="s">
        <v>1058</v>
      </c>
      <c r="K76" t="s">
        <v>844</v>
      </c>
      <c r="L76" t="s">
        <v>910</v>
      </c>
      <c r="M76" t="s">
        <v>803</v>
      </c>
      <c r="N76" t="s">
        <v>1060</v>
      </c>
      <c r="O76" s="2">
        <v>500</v>
      </c>
      <c r="P76" s="2">
        <v>0</v>
      </c>
      <c r="Q76" s="2">
        <v>0</v>
      </c>
      <c r="R76" s="2">
        <v>0</v>
      </c>
      <c r="S76" s="2">
        <v>0</v>
      </c>
      <c r="T76" s="2">
        <v>0</v>
      </c>
      <c r="U76" s="2">
        <v>0</v>
      </c>
      <c r="V76" s="2">
        <v>0</v>
      </c>
      <c r="W76" s="68">
        <v>0</v>
      </c>
      <c r="X76" s="68">
        <v>0</v>
      </c>
      <c r="Y76" s="68">
        <v>0</v>
      </c>
      <c r="Z76" s="12">
        <v>0</v>
      </c>
      <c r="AA76" s="73">
        <v>0</v>
      </c>
      <c r="AB76" s="73">
        <v>0</v>
      </c>
    </row>
    <row r="77" spans="1:29" x14ac:dyDescent="0.3">
      <c r="A77" t="s">
        <v>239</v>
      </c>
      <c r="B77">
        <v>110</v>
      </c>
      <c r="C77">
        <v>370</v>
      </c>
      <c r="D77">
        <v>4824</v>
      </c>
      <c r="E77" t="s">
        <v>101</v>
      </c>
      <c r="F77" t="s">
        <v>35</v>
      </c>
      <c r="G77" t="s">
        <v>1059</v>
      </c>
      <c r="H77" t="s">
        <v>101</v>
      </c>
      <c r="I77" t="s">
        <v>813</v>
      </c>
      <c r="J77" t="s">
        <v>1061</v>
      </c>
      <c r="K77" t="s">
        <v>844</v>
      </c>
      <c r="L77" t="s">
        <v>910</v>
      </c>
      <c r="M77" t="s">
        <v>964</v>
      </c>
      <c r="N77" t="s">
        <v>1062</v>
      </c>
      <c r="O77" s="2">
        <v>0</v>
      </c>
      <c r="P77" s="2">
        <v>0</v>
      </c>
      <c r="Q77" s="2">
        <v>85</v>
      </c>
      <c r="R77" s="2">
        <v>0</v>
      </c>
      <c r="S77" s="2">
        <v>0</v>
      </c>
      <c r="T77" s="2">
        <v>0</v>
      </c>
      <c r="U77" s="2">
        <v>0</v>
      </c>
      <c r="V77" s="2">
        <v>0</v>
      </c>
      <c r="W77" s="68">
        <v>0</v>
      </c>
      <c r="X77" s="68">
        <v>0</v>
      </c>
      <c r="Y77" s="68">
        <v>0</v>
      </c>
      <c r="Z77" s="12">
        <v>0</v>
      </c>
      <c r="AA77" s="73">
        <v>0</v>
      </c>
      <c r="AB77" s="73">
        <v>0</v>
      </c>
    </row>
    <row r="78" spans="1:29" x14ac:dyDescent="0.3">
      <c r="A78" t="s">
        <v>257</v>
      </c>
      <c r="B78">
        <v>110</v>
      </c>
      <c r="C78">
        <v>370</v>
      </c>
      <c r="D78">
        <v>4825</v>
      </c>
      <c r="E78" t="s">
        <v>101</v>
      </c>
      <c r="F78" t="s">
        <v>35</v>
      </c>
      <c r="G78" t="s">
        <v>1059</v>
      </c>
      <c r="H78" t="s">
        <v>101</v>
      </c>
      <c r="I78" t="s">
        <v>813</v>
      </c>
      <c r="J78" t="s">
        <v>1063</v>
      </c>
      <c r="K78" t="s">
        <v>844</v>
      </c>
      <c r="L78" t="s">
        <v>986</v>
      </c>
      <c r="M78" t="s">
        <v>964</v>
      </c>
      <c r="N78" t="s">
        <v>1064</v>
      </c>
      <c r="O78" s="2">
        <v>0</v>
      </c>
      <c r="P78" s="2">
        <v>0</v>
      </c>
      <c r="Q78" s="2">
        <v>0</v>
      </c>
      <c r="R78" s="2">
        <v>1000</v>
      </c>
      <c r="S78" s="2">
        <v>1000</v>
      </c>
      <c r="T78" s="2">
        <v>1000</v>
      </c>
      <c r="U78" s="2">
        <v>0</v>
      </c>
      <c r="V78" s="2">
        <v>0</v>
      </c>
      <c r="W78" s="68">
        <v>0</v>
      </c>
      <c r="X78" s="68">
        <v>0</v>
      </c>
      <c r="Y78" s="68">
        <v>0</v>
      </c>
      <c r="Z78" s="12">
        <v>0</v>
      </c>
      <c r="AA78" s="73">
        <v>0</v>
      </c>
      <c r="AB78" s="73">
        <v>0</v>
      </c>
    </row>
    <row r="79" spans="1:29" x14ac:dyDescent="0.3">
      <c r="A79" t="s">
        <v>110</v>
      </c>
      <c r="B79">
        <v>110</v>
      </c>
      <c r="C79">
        <v>370</v>
      </c>
      <c r="D79">
        <v>4849</v>
      </c>
      <c r="E79" t="s">
        <v>101</v>
      </c>
      <c r="F79" t="s">
        <v>35</v>
      </c>
      <c r="G79" t="s">
        <v>1059</v>
      </c>
      <c r="H79" t="s">
        <v>101</v>
      </c>
      <c r="I79" t="s">
        <v>813</v>
      </c>
      <c r="J79" t="s">
        <v>1065</v>
      </c>
      <c r="K79" t="s">
        <v>954</v>
      </c>
      <c r="L79" t="s">
        <v>1066</v>
      </c>
      <c r="M79" t="s">
        <v>910</v>
      </c>
      <c r="N79" t="s">
        <v>1067</v>
      </c>
      <c r="O79" s="2">
        <v>0</v>
      </c>
      <c r="P79" s="2">
        <v>0</v>
      </c>
      <c r="Q79" s="2">
        <v>0</v>
      </c>
      <c r="R79" s="2">
        <v>75000</v>
      </c>
      <c r="S79" s="2">
        <v>75000</v>
      </c>
      <c r="T79" s="2">
        <v>75000</v>
      </c>
      <c r="U79" s="2">
        <v>0</v>
      </c>
      <c r="V79" s="2">
        <v>0</v>
      </c>
      <c r="W79" s="68">
        <v>0</v>
      </c>
      <c r="X79" s="68">
        <v>0</v>
      </c>
      <c r="Y79" s="68">
        <v>0</v>
      </c>
      <c r="Z79" s="12">
        <v>90000</v>
      </c>
      <c r="AA79" s="73">
        <v>418700</v>
      </c>
      <c r="AB79" s="73">
        <v>418700</v>
      </c>
      <c r="AC79" s="2" t="s">
        <v>1068</v>
      </c>
    </row>
    <row r="80" spans="1:29" x14ac:dyDescent="0.3">
      <c r="A80" t="s">
        <v>261</v>
      </c>
      <c r="B80" s="32">
        <v>110</v>
      </c>
      <c r="C80" s="32">
        <v>370</v>
      </c>
      <c r="D80" s="32">
        <v>9999</v>
      </c>
      <c r="E80" s="32" t="s">
        <v>101</v>
      </c>
      <c r="F80" s="32" t="s">
        <v>35</v>
      </c>
      <c r="G80" s="32" t="s">
        <v>1032</v>
      </c>
      <c r="H80" t="s">
        <v>101</v>
      </c>
      <c r="I80" t="s">
        <v>813</v>
      </c>
      <c r="J80" s="32" t="s">
        <v>1069</v>
      </c>
      <c r="K80" t="s">
        <v>954</v>
      </c>
      <c r="L80" t="s">
        <v>1066</v>
      </c>
      <c r="M80" t="s">
        <v>910</v>
      </c>
      <c r="N80" s="32" t="s">
        <v>1070</v>
      </c>
      <c r="O80" s="2">
        <v>0</v>
      </c>
      <c r="P80" s="2">
        <v>0</v>
      </c>
      <c r="Q80" s="2">
        <v>0</v>
      </c>
      <c r="R80" s="33">
        <v>0</v>
      </c>
      <c r="S80" s="33">
        <v>0</v>
      </c>
      <c r="T80" s="33">
        <v>0</v>
      </c>
      <c r="U80" s="33">
        <v>0</v>
      </c>
      <c r="V80" s="33">
        <v>0</v>
      </c>
      <c r="W80" s="82">
        <v>0</v>
      </c>
      <c r="X80" s="68">
        <v>0</v>
      </c>
      <c r="Y80" s="68">
        <v>0</v>
      </c>
      <c r="Z80" s="30">
        <v>0</v>
      </c>
      <c r="AA80" s="74">
        <v>0</v>
      </c>
      <c r="AB80" s="74">
        <v>0</v>
      </c>
    </row>
    <row r="81" spans="1:28" x14ac:dyDescent="0.3">
      <c r="A81" t="s">
        <v>264</v>
      </c>
      <c r="B81">
        <v>110</v>
      </c>
      <c r="C81">
        <v>380</v>
      </c>
      <c r="D81">
        <v>4865</v>
      </c>
      <c r="E81" t="s">
        <v>101</v>
      </c>
      <c r="F81" t="s">
        <v>35</v>
      </c>
      <c r="G81" t="s">
        <v>806</v>
      </c>
      <c r="H81" t="s">
        <v>101</v>
      </c>
      <c r="I81" t="s">
        <v>806</v>
      </c>
      <c r="J81" t="s">
        <v>1071</v>
      </c>
      <c r="K81" t="s">
        <v>844</v>
      </c>
      <c r="L81" t="s">
        <v>986</v>
      </c>
      <c r="M81" t="s">
        <v>989</v>
      </c>
      <c r="N81" t="s">
        <v>1072</v>
      </c>
      <c r="O81" s="2">
        <v>0</v>
      </c>
      <c r="P81" s="2">
        <v>0</v>
      </c>
      <c r="Q81" s="2">
        <v>6100</v>
      </c>
      <c r="R81" s="2">
        <v>10000</v>
      </c>
      <c r="S81" s="2">
        <v>10000</v>
      </c>
      <c r="T81" s="2">
        <v>10000</v>
      </c>
      <c r="U81" s="2">
        <v>12366</v>
      </c>
      <c r="V81" s="2">
        <v>12366</v>
      </c>
      <c r="W81" s="68">
        <v>6100</v>
      </c>
      <c r="X81" s="68">
        <v>12366</v>
      </c>
      <c r="Y81" s="68">
        <v>6266</v>
      </c>
      <c r="Z81" s="12">
        <v>0</v>
      </c>
      <c r="AA81" s="73">
        <v>0</v>
      </c>
      <c r="AB81" s="73">
        <v>0</v>
      </c>
    </row>
    <row r="82" spans="1:28" x14ac:dyDescent="0.3">
      <c r="A82" t="s">
        <v>223</v>
      </c>
      <c r="B82">
        <v>110</v>
      </c>
      <c r="C82">
        <v>385</v>
      </c>
      <c r="D82">
        <v>4893</v>
      </c>
      <c r="E82" t="s">
        <v>101</v>
      </c>
      <c r="F82" t="s">
        <v>35</v>
      </c>
      <c r="G82" t="s">
        <v>812</v>
      </c>
      <c r="H82" t="s">
        <v>101</v>
      </c>
      <c r="I82" t="s">
        <v>812</v>
      </c>
      <c r="J82" t="s">
        <v>1073</v>
      </c>
      <c r="K82" t="s">
        <v>954</v>
      </c>
      <c r="L82" t="s">
        <v>1074</v>
      </c>
      <c r="M82" t="s">
        <v>910</v>
      </c>
      <c r="N82" t="s">
        <v>1075</v>
      </c>
      <c r="O82" s="2">
        <v>0</v>
      </c>
      <c r="P82" s="2">
        <v>0</v>
      </c>
      <c r="Q82" s="2">
        <v>0</v>
      </c>
      <c r="R82" s="2">
        <v>0</v>
      </c>
      <c r="S82" s="2">
        <v>0</v>
      </c>
      <c r="T82" s="2">
        <v>0</v>
      </c>
      <c r="U82" s="2">
        <v>5229</v>
      </c>
      <c r="V82" s="2">
        <v>5229</v>
      </c>
      <c r="W82" s="68">
        <v>5229</v>
      </c>
      <c r="X82" s="68">
        <v>5581</v>
      </c>
      <c r="Y82" s="68">
        <v>352</v>
      </c>
      <c r="Z82" s="12">
        <v>0</v>
      </c>
      <c r="AA82" s="73">
        <v>0</v>
      </c>
      <c r="AB82" s="73">
        <v>0</v>
      </c>
    </row>
    <row r="83" spans="1:28" x14ac:dyDescent="0.3">
      <c r="A83" t="s">
        <v>149</v>
      </c>
      <c r="B83">
        <v>110</v>
      </c>
      <c r="C83">
        <v>385</v>
      </c>
      <c r="D83">
        <v>4895</v>
      </c>
      <c r="E83" t="s">
        <v>101</v>
      </c>
      <c r="F83" t="s">
        <v>35</v>
      </c>
      <c r="G83" t="s">
        <v>812</v>
      </c>
      <c r="H83" t="s">
        <v>101</v>
      </c>
      <c r="I83" t="s">
        <v>812</v>
      </c>
      <c r="J83" t="s">
        <v>1076</v>
      </c>
      <c r="K83" t="s">
        <v>954</v>
      </c>
      <c r="L83" t="s">
        <v>1074</v>
      </c>
      <c r="M83" t="s">
        <v>910</v>
      </c>
      <c r="N83" t="s">
        <v>812</v>
      </c>
      <c r="O83" s="2">
        <v>2629</v>
      </c>
      <c r="P83" s="2">
        <v>227437</v>
      </c>
      <c r="Q83" s="2">
        <v>2262</v>
      </c>
      <c r="R83" s="2">
        <v>2250</v>
      </c>
      <c r="S83" s="2">
        <v>2250</v>
      </c>
      <c r="T83" s="2">
        <v>2250</v>
      </c>
      <c r="U83" s="2">
        <v>1044</v>
      </c>
      <c r="V83" s="2">
        <v>1044</v>
      </c>
      <c r="W83" s="68">
        <v>1392</v>
      </c>
      <c r="X83" s="68">
        <v>1115</v>
      </c>
      <c r="Y83" s="68">
        <v>-277</v>
      </c>
      <c r="Z83" s="12">
        <v>2250</v>
      </c>
      <c r="AA83" s="73">
        <v>2250</v>
      </c>
      <c r="AB83" s="73">
        <v>2250</v>
      </c>
    </row>
    <row r="84" spans="1:28" x14ac:dyDescent="0.3">
      <c r="A84" t="s">
        <v>188</v>
      </c>
      <c r="B84">
        <v>110</v>
      </c>
      <c r="C84">
        <v>390</v>
      </c>
      <c r="D84">
        <v>4912</v>
      </c>
      <c r="E84" t="s">
        <v>101</v>
      </c>
      <c r="F84" t="s">
        <v>35</v>
      </c>
      <c r="G84" t="s">
        <v>816</v>
      </c>
      <c r="H84" t="s">
        <v>101</v>
      </c>
      <c r="I84" t="s">
        <v>816</v>
      </c>
      <c r="J84" t="s">
        <v>1077</v>
      </c>
      <c r="K84" t="s">
        <v>954</v>
      </c>
      <c r="L84" t="s">
        <v>1078</v>
      </c>
      <c r="M84" t="s">
        <v>910</v>
      </c>
      <c r="N84" t="s">
        <v>1079</v>
      </c>
      <c r="O84" s="2">
        <v>0</v>
      </c>
      <c r="P84" s="2">
        <v>0</v>
      </c>
      <c r="Q84" s="2">
        <v>0</v>
      </c>
      <c r="R84" s="2">
        <v>0</v>
      </c>
      <c r="S84" s="2">
        <v>0</v>
      </c>
      <c r="T84" s="2">
        <v>0</v>
      </c>
      <c r="U84" s="2">
        <v>0</v>
      </c>
      <c r="V84" s="2">
        <v>0</v>
      </c>
      <c r="W84" s="68">
        <v>0</v>
      </c>
      <c r="X84" s="68">
        <v>0</v>
      </c>
      <c r="Y84" s="68">
        <v>0</v>
      </c>
      <c r="Z84" s="12">
        <v>0</v>
      </c>
      <c r="AA84" s="73">
        <v>0</v>
      </c>
      <c r="AB84" s="73">
        <v>0</v>
      </c>
    </row>
    <row r="85" spans="1:28" x14ac:dyDescent="0.3">
      <c r="A85" t="s">
        <v>200</v>
      </c>
      <c r="B85">
        <v>110</v>
      </c>
      <c r="C85">
        <v>390</v>
      </c>
      <c r="D85">
        <v>4914</v>
      </c>
      <c r="E85" t="s">
        <v>101</v>
      </c>
      <c r="F85" t="s">
        <v>35</v>
      </c>
      <c r="G85" t="s">
        <v>816</v>
      </c>
      <c r="H85" t="s">
        <v>101</v>
      </c>
      <c r="I85" t="s">
        <v>816</v>
      </c>
      <c r="J85" t="s">
        <v>1080</v>
      </c>
      <c r="K85" t="s">
        <v>954</v>
      </c>
      <c r="L85" t="s">
        <v>1078</v>
      </c>
      <c r="M85" t="s">
        <v>910</v>
      </c>
      <c r="N85" t="s">
        <v>1081</v>
      </c>
      <c r="O85" s="2">
        <v>0</v>
      </c>
      <c r="P85" s="2">
        <v>0</v>
      </c>
      <c r="Q85" s="2">
        <v>0</v>
      </c>
      <c r="R85" s="2">
        <v>0</v>
      </c>
      <c r="S85" s="2">
        <v>0</v>
      </c>
      <c r="T85" s="2">
        <v>0</v>
      </c>
      <c r="U85" s="2">
        <v>0</v>
      </c>
      <c r="V85" s="2">
        <v>0</v>
      </c>
      <c r="W85" s="68">
        <v>0</v>
      </c>
      <c r="X85" s="68">
        <v>0</v>
      </c>
      <c r="Y85" s="68">
        <v>0</v>
      </c>
      <c r="Z85" s="12">
        <v>0</v>
      </c>
      <c r="AA85" s="73">
        <v>0</v>
      </c>
      <c r="AB85" s="73">
        <v>0</v>
      </c>
    </row>
    <row r="86" spans="1:28" x14ac:dyDescent="0.3">
      <c r="A86" t="s">
        <v>208</v>
      </c>
      <c r="B86">
        <v>110</v>
      </c>
      <c r="C86">
        <v>390</v>
      </c>
      <c r="D86">
        <v>4917</v>
      </c>
      <c r="E86" t="s">
        <v>101</v>
      </c>
      <c r="F86" t="s">
        <v>35</v>
      </c>
      <c r="G86" t="s">
        <v>816</v>
      </c>
      <c r="H86" t="s">
        <v>101</v>
      </c>
      <c r="I86" t="s">
        <v>816</v>
      </c>
      <c r="J86" t="s">
        <v>1082</v>
      </c>
      <c r="K86" t="s">
        <v>954</v>
      </c>
      <c r="L86" t="s">
        <v>1078</v>
      </c>
      <c r="M86" t="s">
        <v>910</v>
      </c>
      <c r="N86" t="s">
        <v>1083</v>
      </c>
      <c r="O86" s="2">
        <v>0</v>
      </c>
      <c r="P86" s="2">
        <v>0</v>
      </c>
      <c r="Q86" s="2">
        <v>0</v>
      </c>
      <c r="R86" s="2">
        <v>0</v>
      </c>
      <c r="S86" s="2">
        <v>0</v>
      </c>
      <c r="T86" s="2">
        <v>0</v>
      </c>
      <c r="U86" s="2">
        <v>0</v>
      </c>
      <c r="V86" s="2">
        <v>0</v>
      </c>
      <c r="W86" s="68">
        <v>0</v>
      </c>
      <c r="X86" s="68">
        <v>0</v>
      </c>
      <c r="Y86" s="68">
        <v>0</v>
      </c>
      <c r="Z86" s="12">
        <v>0</v>
      </c>
      <c r="AA86" s="73">
        <v>0</v>
      </c>
      <c r="AB86" s="73">
        <v>0</v>
      </c>
    </row>
    <row r="87" spans="1:28" x14ac:dyDescent="0.3">
      <c r="A87" t="s">
        <v>210</v>
      </c>
      <c r="B87">
        <v>110</v>
      </c>
      <c r="C87">
        <v>390</v>
      </c>
      <c r="D87">
        <v>4950</v>
      </c>
      <c r="E87" t="s">
        <v>101</v>
      </c>
      <c r="F87" t="s">
        <v>35</v>
      </c>
      <c r="G87" t="s">
        <v>816</v>
      </c>
      <c r="H87" t="s">
        <v>101</v>
      </c>
      <c r="I87" t="s">
        <v>816</v>
      </c>
      <c r="J87" t="s">
        <v>1084</v>
      </c>
      <c r="K87" t="s">
        <v>844</v>
      </c>
      <c r="L87" t="s">
        <v>1078</v>
      </c>
      <c r="M87" t="s">
        <v>910</v>
      </c>
      <c r="N87" t="s">
        <v>1085</v>
      </c>
      <c r="O87" s="2">
        <v>0</v>
      </c>
      <c r="P87" s="2">
        <v>0</v>
      </c>
      <c r="Q87" s="2">
        <v>0</v>
      </c>
      <c r="R87" s="2">
        <v>6051</v>
      </c>
      <c r="S87" s="2">
        <v>6051</v>
      </c>
      <c r="T87" s="2">
        <v>6051</v>
      </c>
      <c r="U87" s="2">
        <v>6049</v>
      </c>
      <c r="V87" s="2">
        <v>6049</v>
      </c>
      <c r="W87" s="68">
        <v>6049</v>
      </c>
      <c r="X87" s="68">
        <v>6049</v>
      </c>
      <c r="Y87" s="68">
        <v>0</v>
      </c>
      <c r="Z87" s="12">
        <v>6051</v>
      </c>
      <c r="AA87" s="73">
        <v>0</v>
      </c>
      <c r="AB87" s="73">
        <v>0</v>
      </c>
    </row>
    <row r="88" spans="1:28" x14ac:dyDescent="0.3">
      <c r="A88" t="s">
        <v>724</v>
      </c>
      <c r="B88">
        <v>110</v>
      </c>
      <c r="C88">
        <v>410</v>
      </c>
      <c r="D88">
        <v>5110</v>
      </c>
      <c r="E88" t="s">
        <v>100</v>
      </c>
      <c r="F88" t="s">
        <v>35</v>
      </c>
      <c r="G88" t="s">
        <v>1087</v>
      </c>
      <c r="H88" t="s">
        <v>819</v>
      </c>
      <c r="I88" t="s">
        <v>1088</v>
      </c>
      <c r="J88" t="s">
        <v>1086</v>
      </c>
      <c r="K88" t="s">
        <v>844</v>
      </c>
      <c r="L88" t="s">
        <v>910</v>
      </c>
      <c r="M88" t="s">
        <v>1089</v>
      </c>
      <c r="N88" t="s">
        <v>284</v>
      </c>
      <c r="O88" s="2">
        <v>11355</v>
      </c>
      <c r="P88" s="2">
        <v>12826</v>
      </c>
      <c r="Q88" s="2">
        <v>17263</v>
      </c>
      <c r="R88" s="2">
        <v>18000</v>
      </c>
      <c r="S88" s="2">
        <v>18000</v>
      </c>
      <c r="T88" s="2">
        <v>18000</v>
      </c>
      <c r="U88" s="2">
        <v>14824</v>
      </c>
      <c r="V88" s="2">
        <v>17657</v>
      </c>
      <c r="W88" s="68">
        <v>19765.333333333332</v>
      </c>
      <c r="X88" s="68">
        <v>18845</v>
      </c>
      <c r="Y88" s="68">
        <v>-920.33333333333212</v>
      </c>
      <c r="Z88" s="2">
        <v>13388</v>
      </c>
      <c r="AA88" s="70">
        <v>17850</v>
      </c>
      <c r="AB88" s="70">
        <v>17850</v>
      </c>
    </row>
    <row r="89" spans="1:28" x14ac:dyDescent="0.3">
      <c r="A89" t="s">
        <v>580</v>
      </c>
      <c r="B89">
        <v>110</v>
      </c>
      <c r="C89">
        <v>410</v>
      </c>
      <c r="D89">
        <v>5112</v>
      </c>
      <c r="E89" t="s">
        <v>100</v>
      </c>
      <c r="F89" t="s">
        <v>35</v>
      </c>
      <c r="G89" t="s">
        <v>1087</v>
      </c>
      <c r="H89" t="s">
        <v>819</v>
      </c>
      <c r="I89" t="s">
        <v>1088</v>
      </c>
      <c r="J89" t="s">
        <v>1090</v>
      </c>
      <c r="K89" t="s">
        <v>844</v>
      </c>
      <c r="L89" t="s">
        <v>910</v>
      </c>
      <c r="M89" t="s">
        <v>1089</v>
      </c>
      <c r="N89" t="s">
        <v>287</v>
      </c>
      <c r="O89" s="2">
        <v>0</v>
      </c>
      <c r="P89" s="2">
        <v>0</v>
      </c>
      <c r="Q89" s="2">
        <v>0</v>
      </c>
      <c r="R89" s="2">
        <v>0</v>
      </c>
      <c r="S89" s="2">
        <v>0</v>
      </c>
      <c r="T89" s="2">
        <v>0</v>
      </c>
      <c r="U89" s="2">
        <v>0</v>
      </c>
      <c r="V89" s="2">
        <v>0</v>
      </c>
      <c r="W89" s="68">
        <v>0</v>
      </c>
      <c r="X89" s="68">
        <v>0</v>
      </c>
      <c r="Y89" s="68">
        <v>0</v>
      </c>
      <c r="Z89" s="2">
        <v>0</v>
      </c>
      <c r="AA89" s="70">
        <v>0</v>
      </c>
      <c r="AB89" s="70">
        <v>0</v>
      </c>
    </row>
    <row r="90" spans="1:28" x14ac:dyDescent="0.3">
      <c r="A90" t="s">
        <v>433</v>
      </c>
      <c r="B90">
        <v>110</v>
      </c>
      <c r="C90">
        <v>410</v>
      </c>
      <c r="D90">
        <v>5114</v>
      </c>
      <c r="E90" t="s">
        <v>100</v>
      </c>
      <c r="F90" t="s">
        <v>35</v>
      </c>
      <c r="G90" t="s">
        <v>1087</v>
      </c>
      <c r="H90" t="s">
        <v>819</v>
      </c>
      <c r="I90" t="s">
        <v>1088</v>
      </c>
      <c r="J90" t="s">
        <v>1091</v>
      </c>
      <c r="K90" t="s">
        <v>844</v>
      </c>
      <c r="L90" t="s">
        <v>910</v>
      </c>
      <c r="M90" t="s">
        <v>1089</v>
      </c>
      <c r="N90" t="s">
        <v>285</v>
      </c>
      <c r="O90" s="2">
        <v>4794</v>
      </c>
      <c r="P90" s="2">
        <v>5027</v>
      </c>
      <c r="Q90" s="2">
        <v>5275</v>
      </c>
      <c r="R90" s="2">
        <v>5550</v>
      </c>
      <c r="S90" s="2">
        <v>5550</v>
      </c>
      <c r="T90" s="2">
        <v>5550</v>
      </c>
      <c r="U90" s="2">
        <v>4393</v>
      </c>
      <c r="V90" s="2">
        <v>5318</v>
      </c>
      <c r="W90" s="68">
        <v>5857.333333333333</v>
      </c>
      <c r="X90" s="68">
        <v>5676</v>
      </c>
      <c r="Y90" s="68">
        <v>-181.33333333333303</v>
      </c>
      <c r="Z90" s="2">
        <v>5828</v>
      </c>
      <c r="AA90" s="70">
        <v>5828</v>
      </c>
      <c r="AB90" s="70">
        <v>5828</v>
      </c>
    </row>
    <row r="91" spans="1:28" x14ac:dyDescent="0.3">
      <c r="A91" t="s">
        <v>630</v>
      </c>
      <c r="B91">
        <v>110</v>
      </c>
      <c r="C91">
        <v>410</v>
      </c>
      <c r="D91">
        <v>5150</v>
      </c>
      <c r="E91" t="s">
        <v>100</v>
      </c>
      <c r="F91" t="s">
        <v>35</v>
      </c>
      <c r="G91" t="s">
        <v>1087</v>
      </c>
      <c r="H91" t="s">
        <v>819</v>
      </c>
      <c r="I91" t="s">
        <v>1088</v>
      </c>
      <c r="J91" t="s">
        <v>1092</v>
      </c>
      <c r="K91" t="s">
        <v>844</v>
      </c>
      <c r="L91" t="s">
        <v>910</v>
      </c>
      <c r="M91" t="s">
        <v>1089</v>
      </c>
      <c r="N91" t="s">
        <v>293</v>
      </c>
      <c r="O91" s="2">
        <v>3125</v>
      </c>
      <c r="P91" s="2">
        <v>5053</v>
      </c>
      <c r="Q91" s="2">
        <v>0</v>
      </c>
      <c r="R91" s="2">
        <v>0</v>
      </c>
      <c r="S91" s="2">
        <v>0</v>
      </c>
      <c r="T91" s="2">
        <v>0</v>
      </c>
      <c r="U91" s="2">
        <v>0</v>
      </c>
      <c r="V91" s="2">
        <v>0</v>
      </c>
      <c r="W91" s="68">
        <v>0</v>
      </c>
      <c r="X91" s="68">
        <v>0</v>
      </c>
      <c r="Y91" s="68">
        <v>0</v>
      </c>
      <c r="Z91" s="2">
        <v>0</v>
      </c>
      <c r="AA91" s="70">
        <v>0</v>
      </c>
      <c r="AB91" s="70">
        <v>0</v>
      </c>
    </row>
    <row r="92" spans="1:28" x14ac:dyDescent="0.3">
      <c r="A92" t="s">
        <v>536</v>
      </c>
      <c r="B92">
        <v>110</v>
      </c>
      <c r="C92">
        <v>410</v>
      </c>
      <c r="D92">
        <v>5152</v>
      </c>
      <c r="E92" t="s">
        <v>100</v>
      </c>
      <c r="F92" t="s">
        <v>35</v>
      </c>
      <c r="G92" t="s">
        <v>1087</v>
      </c>
      <c r="H92" t="s">
        <v>819</v>
      </c>
      <c r="I92" t="s">
        <v>1088</v>
      </c>
      <c r="J92" t="s">
        <v>1093</v>
      </c>
      <c r="K92" t="s">
        <v>844</v>
      </c>
      <c r="L92" t="s">
        <v>910</v>
      </c>
      <c r="M92" t="s">
        <v>1089</v>
      </c>
      <c r="N92" t="s">
        <v>298</v>
      </c>
      <c r="O92" s="2">
        <v>1552</v>
      </c>
      <c r="P92" s="2">
        <v>0</v>
      </c>
      <c r="Q92" s="2">
        <v>0</v>
      </c>
      <c r="R92" s="2">
        <v>0</v>
      </c>
      <c r="S92" s="2">
        <v>0</v>
      </c>
      <c r="T92" s="2">
        <v>0</v>
      </c>
      <c r="U92" s="2">
        <v>0</v>
      </c>
      <c r="V92" s="2">
        <v>0</v>
      </c>
      <c r="W92" s="68">
        <v>0</v>
      </c>
      <c r="X92" s="68">
        <v>0</v>
      </c>
      <c r="Y92" s="68">
        <v>0</v>
      </c>
      <c r="Z92" s="2">
        <v>0</v>
      </c>
      <c r="AA92" s="70">
        <v>0</v>
      </c>
      <c r="AB92" s="70">
        <v>0</v>
      </c>
    </row>
    <row r="93" spans="1:28" x14ac:dyDescent="0.3">
      <c r="A93" t="s">
        <v>636</v>
      </c>
      <c r="B93">
        <v>110</v>
      </c>
      <c r="C93">
        <v>410</v>
      </c>
      <c r="D93">
        <v>5154</v>
      </c>
      <c r="E93" t="s">
        <v>100</v>
      </c>
      <c r="F93" t="s">
        <v>35</v>
      </c>
      <c r="G93" t="s">
        <v>1087</v>
      </c>
      <c r="H93" t="s">
        <v>819</v>
      </c>
      <c r="I93" t="s">
        <v>1088</v>
      </c>
      <c r="J93" t="s">
        <v>1094</v>
      </c>
      <c r="K93" t="s">
        <v>844</v>
      </c>
      <c r="L93" t="s">
        <v>910</v>
      </c>
      <c r="M93" t="s">
        <v>1089</v>
      </c>
      <c r="N93" t="s">
        <v>299</v>
      </c>
      <c r="O93" s="2">
        <v>1811</v>
      </c>
      <c r="P93" s="2">
        <v>1968</v>
      </c>
      <c r="Q93" s="2">
        <v>0</v>
      </c>
      <c r="R93" s="2">
        <v>0</v>
      </c>
      <c r="S93" s="2">
        <v>0</v>
      </c>
      <c r="T93" s="2">
        <v>0</v>
      </c>
      <c r="U93" s="2">
        <v>0</v>
      </c>
      <c r="V93" s="2">
        <v>0</v>
      </c>
      <c r="W93" s="68">
        <v>0</v>
      </c>
      <c r="X93" s="68">
        <v>0</v>
      </c>
      <c r="Y93" s="68">
        <v>0</v>
      </c>
      <c r="Z93" s="2">
        <v>0</v>
      </c>
      <c r="AA93" s="70">
        <v>0</v>
      </c>
      <c r="AB93" s="70">
        <v>0</v>
      </c>
    </row>
    <row r="94" spans="1:28" x14ac:dyDescent="0.3">
      <c r="A94" t="s">
        <v>652</v>
      </c>
      <c r="B94">
        <v>110</v>
      </c>
      <c r="C94">
        <v>410</v>
      </c>
      <c r="D94">
        <v>5156</v>
      </c>
      <c r="E94" t="s">
        <v>100</v>
      </c>
      <c r="F94" t="s">
        <v>35</v>
      </c>
      <c r="G94" t="s">
        <v>1087</v>
      </c>
      <c r="H94" t="s">
        <v>819</v>
      </c>
      <c r="I94" t="s">
        <v>1088</v>
      </c>
      <c r="J94" t="s">
        <v>1095</v>
      </c>
      <c r="K94" t="s">
        <v>844</v>
      </c>
      <c r="L94" t="s">
        <v>910</v>
      </c>
      <c r="M94" t="s">
        <v>1089</v>
      </c>
      <c r="N94" t="s">
        <v>295</v>
      </c>
      <c r="O94" s="2">
        <v>0</v>
      </c>
      <c r="P94" s="2">
        <v>0</v>
      </c>
      <c r="Q94" s="2">
        <v>0</v>
      </c>
      <c r="R94" s="2">
        <v>0</v>
      </c>
      <c r="S94" s="2">
        <v>0</v>
      </c>
      <c r="T94" s="2">
        <v>0</v>
      </c>
      <c r="U94" s="2">
        <v>0</v>
      </c>
      <c r="V94" s="2">
        <v>0</v>
      </c>
      <c r="W94" s="68">
        <v>0</v>
      </c>
      <c r="X94" s="68">
        <v>0</v>
      </c>
      <c r="Y94" s="68">
        <v>0</v>
      </c>
      <c r="Z94" s="2">
        <v>0</v>
      </c>
      <c r="AA94" s="70">
        <v>0</v>
      </c>
      <c r="AB94" s="70">
        <v>0</v>
      </c>
    </row>
    <row r="95" spans="1:28" x14ac:dyDescent="0.3">
      <c r="A95" t="s">
        <v>462</v>
      </c>
      <c r="B95">
        <v>110</v>
      </c>
      <c r="C95">
        <v>410</v>
      </c>
      <c r="D95">
        <v>5158</v>
      </c>
      <c r="E95" t="s">
        <v>100</v>
      </c>
      <c r="F95" t="s">
        <v>35</v>
      </c>
      <c r="G95" t="s">
        <v>1087</v>
      </c>
      <c r="H95" t="s">
        <v>819</v>
      </c>
      <c r="I95" t="s">
        <v>1088</v>
      </c>
      <c r="J95" t="s">
        <v>1096</v>
      </c>
      <c r="K95" t="s">
        <v>844</v>
      </c>
      <c r="L95" t="s">
        <v>910</v>
      </c>
      <c r="M95" t="s">
        <v>1089</v>
      </c>
      <c r="N95" t="s">
        <v>290</v>
      </c>
      <c r="O95" s="2">
        <v>800</v>
      </c>
      <c r="P95" s="2">
        <v>938</v>
      </c>
      <c r="Q95" s="2">
        <v>1659</v>
      </c>
      <c r="R95" s="2">
        <v>1991</v>
      </c>
      <c r="S95" s="2">
        <v>1991</v>
      </c>
      <c r="T95" s="2">
        <v>1991</v>
      </c>
      <c r="U95" s="2">
        <v>1261</v>
      </c>
      <c r="V95" s="2">
        <v>1608</v>
      </c>
      <c r="W95" s="68">
        <v>1681.3333333333333</v>
      </c>
      <c r="X95" s="68">
        <v>1717</v>
      </c>
      <c r="Y95" s="68">
        <v>35.666666666666742</v>
      </c>
      <c r="Z95" s="2">
        <v>2091</v>
      </c>
      <c r="AA95" s="70">
        <v>2195</v>
      </c>
      <c r="AB95" s="70">
        <v>2195</v>
      </c>
    </row>
    <row r="96" spans="1:28" x14ac:dyDescent="0.3">
      <c r="A96" t="s">
        <v>478</v>
      </c>
      <c r="B96">
        <v>110</v>
      </c>
      <c r="C96">
        <v>410</v>
      </c>
      <c r="D96">
        <v>5220</v>
      </c>
      <c r="E96" t="s">
        <v>100</v>
      </c>
      <c r="F96" t="s">
        <v>35</v>
      </c>
      <c r="G96" t="s">
        <v>1087</v>
      </c>
      <c r="H96" t="s">
        <v>819</v>
      </c>
      <c r="I96" t="s">
        <v>1098</v>
      </c>
      <c r="J96" t="s">
        <v>1097</v>
      </c>
      <c r="K96" t="s">
        <v>844</v>
      </c>
      <c r="L96" t="s">
        <v>910</v>
      </c>
      <c r="M96" t="s">
        <v>1089</v>
      </c>
      <c r="N96" t="s">
        <v>291</v>
      </c>
      <c r="O96" s="2">
        <v>671</v>
      </c>
      <c r="P96" s="2">
        <v>1169</v>
      </c>
      <c r="Q96" s="2">
        <v>32</v>
      </c>
      <c r="R96" s="2">
        <v>80</v>
      </c>
      <c r="S96" s="2">
        <v>80</v>
      </c>
      <c r="T96" s="2">
        <v>80</v>
      </c>
      <c r="U96" s="2">
        <v>30</v>
      </c>
      <c r="V96" s="2">
        <v>30</v>
      </c>
      <c r="W96" s="68">
        <v>40</v>
      </c>
      <c r="X96" s="68">
        <v>33</v>
      </c>
      <c r="Y96" s="68">
        <v>-7</v>
      </c>
      <c r="Z96" s="2">
        <v>84</v>
      </c>
      <c r="AA96" s="70">
        <v>84</v>
      </c>
      <c r="AB96" s="70">
        <v>84</v>
      </c>
    </row>
    <row r="97" spans="1:29" x14ac:dyDescent="0.3">
      <c r="A97" t="s">
        <v>474</v>
      </c>
      <c r="B97">
        <v>110</v>
      </c>
      <c r="C97">
        <v>410</v>
      </c>
      <c r="D97">
        <v>5315</v>
      </c>
      <c r="E97" t="s">
        <v>100</v>
      </c>
      <c r="F97" t="s">
        <v>35</v>
      </c>
      <c r="G97" t="s">
        <v>1087</v>
      </c>
      <c r="H97" t="s">
        <v>819</v>
      </c>
      <c r="I97" t="s">
        <v>1100</v>
      </c>
      <c r="J97" t="s">
        <v>1099</v>
      </c>
      <c r="K97" t="s">
        <v>844</v>
      </c>
      <c r="L97" t="s">
        <v>910</v>
      </c>
      <c r="M97" t="s">
        <v>1089</v>
      </c>
      <c r="N97" t="s">
        <v>294</v>
      </c>
      <c r="O97" s="2">
        <v>1844</v>
      </c>
      <c r="P97" s="2">
        <v>1901</v>
      </c>
      <c r="Q97" s="2">
        <v>1854</v>
      </c>
      <c r="R97" s="2">
        <v>1960</v>
      </c>
      <c r="S97" s="2">
        <v>1960</v>
      </c>
      <c r="T97" s="2">
        <v>1960</v>
      </c>
      <c r="U97" s="2">
        <v>1569</v>
      </c>
      <c r="V97" s="2">
        <v>1883</v>
      </c>
      <c r="W97" s="68">
        <v>2092</v>
      </c>
      <c r="X97" s="68">
        <v>2010</v>
      </c>
      <c r="Y97" s="68">
        <v>-82</v>
      </c>
      <c r="Z97" s="2">
        <v>1636</v>
      </c>
      <c r="AA97" s="70">
        <v>1978</v>
      </c>
      <c r="AB97" s="70">
        <v>1978</v>
      </c>
    </row>
    <row r="98" spans="1:29" x14ac:dyDescent="0.3">
      <c r="A98" t="s">
        <v>505</v>
      </c>
      <c r="B98">
        <v>110</v>
      </c>
      <c r="C98">
        <v>410</v>
      </c>
      <c r="D98">
        <v>5320</v>
      </c>
      <c r="E98" t="s">
        <v>100</v>
      </c>
      <c r="F98" t="s">
        <v>35</v>
      </c>
      <c r="G98" t="s">
        <v>1087</v>
      </c>
      <c r="H98" t="s">
        <v>819</v>
      </c>
      <c r="I98" t="s">
        <v>1100</v>
      </c>
      <c r="J98" t="s">
        <v>1101</v>
      </c>
      <c r="K98" t="s">
        <v>844</v>
      </c>
      <c r="L98" t="s">
        <v>910</v>
      </c>
      <c r="M98" t="s">
        <v>1089</v>
      </c>
      <c r="N98" t="s">
        <v>300</v>
      </c>
      <c r="O98" s="2">
        <v>567</v>
      </c>
      <c r="P98" s="2">
        <v>491</v>
      </c>
      <c r="Q98" s="2">
        <v>189</v>
      </c>
      <c r="R98" s="2">
        <v>455</v>
      </c>
      <c r="S98" s="2">
        <v>455</v>
      </c>
      <c r="T98" s="2">
        <v>1455</v>
      </c>
      <c r="U98" s="2">
        <v>735</v>
      </c>
      <c r="V98" s="2">
        <v>737</v>
      </c>
      <c r="W98" s="68">
        <v>980</v>
      </c>
      <c r="X98" s="68">
        <v>787</v>
      </c>
      <c r="Y98" s="68">
        <v>-193</v>
      </c>
      <c r="Z98" s="2">
        <v>88</v>
      </c>
      <c r="AA98" s="70">
        <v>457</v>
      </c>
      <c r="AB98" s="70">
        <v>457</v>
      </c>
    </row>
    <row r="99" spans="1:29" x14ac:dyDescent="0.3">
      <c r="A99" t="s">
        <v>704</v>
      </c>
      <c r="B99">
        <v>110</v>
      </c>
      <c r="C99">
        <v>410</v>
      </c>
      <c r="D99">
        <v>5350</v>
      </c>
      <c r="E99" t="s">
        <v>100</v>
      </c>
      <c r="F99" t="s">
        <v>35</v>
      </c>
      <c r="G99" t="s">
        <v>1087</v>
      </c>
      <c r="H99" t="s">
        <v>819</v>
      </c>
      <c r="I99" t="s">
        <v>1100</v>
      </c>
      <c r="J99" t="s">
        <v>1102</v>
      </c>
      <c r="K99" t="s">
        <v>844</v>
      </c>
      <c r="L99" t="s">
        <v>910</v>
      </c>
      <c r="M99" t="s">
        <v>1089</v>
      </c>
      <c r="N99" t="s">
        <v>297</v>
      </c>
      <c r="O99" s="2">
        <v>0</v>
      </c>
      <c r="P99" s="2">
        <v>0</v>
      </c>
      <c r="Q99" s="2">
        <v>0</v>
      </c>
      <c r="R99" s="2">
        <v>1750</v>
      </c>
      <c r="S99" s="2">
        <v>1750</v>
      </c>
      <c r="T99" s="2">
        <v>1750</v>
      </c>
      <c r="U99" s="2">
        <v>0</v>
      </c>
      <c r="V99" s="2">
        <v>0</v>
      </c>
      <c r="W99" s="68">
        <v>1750</v>
      </c>
      <c r="X99" s="68">
        <v>0</v>
      </c>
      <c r="Y99" s="68">
        <v>-1750</v>
      </c>
      <c r="Z99" s="2">
        <v>1428</v>
      </c>
      <c r="AA99" s="70">
        <v>1728</v>
      </c>
      <c r="AB99" s="70">
        <v>1728</v>
      </c>
    </row>
    <row r="100" spans="1:29" x14ac:dyDescent="0.3">
      <c r="A100" t="s">
        <v>435</v>
      </c>
      <c r="B100">
        <v>110</v>
      </c>
      <c r="C100">
        <v>410</v>
      </c>
      <c r="D100">
        <v>5410</v>
      </c>
      <c r="E100" t="s">
        <v>100</v>
      </c>
      <c r="F100" t="s">
        <v>35</v>
      </c>
      <c r="G100" t="s">
        <v>1087</v>
      </c>
      <c r="H100" t="s">
        <v>819</v>
      </c>
      <c r="I100" t="s">
        <v>1104</v>
      </c>
      <c r="J100" t="s">
        <v>1103</v>
      </c>
      <c r="K100" t="s">
        <v>844</v>
      </c>
      <c r="L100" t="s">
        <v>910</v>
      </c>
      <c r="M100" t="s">
        <v>1089</v>
      </c>
      <c r="N100" t="s">
        <v>288</v>
      </c>
      <c r="O100" s="2">
        <v>5271</v>
      </c>
      <c r="P100" s="2">
        <v>4181</v>
      </c>
      <c r="Q100" s="2">
        <v>3773</v>
      </c>
      <c r="R100" s="2">
        <v>3646</v>
      </c>
      <c r="S100" s="2">
        <v>3646</v>
      </c>
      <c r="T100" s="2">
        <v>3646</v>
      </c>
      <c r="U100" s="2">
        <v>2602</v>
      </c>
      <c r="V100" s="2">
        <v>2835</v>
      </c>
      <c r="W100" s="68">
        <v>3469.333333333333</v>
      </c>
      <c r="X100" s="68">
        <v>3026</v>
      </c>
      <c r="Y100" s="68">
        <v>-443.33333333333303</v>
      </c>
      <c r="Z100" s="2">
        <v>2654</v>
      </c>
      <c r="AA100" s="70">
        <v>3901</v>
      </c>
      <c r="AB100" s="70">
        <v>3901</v>
      </c>
    </row>
    <row r="101" spans="1:29" x14ac:dyDescent="0.3">
      <c r="A101" t="s">
        <v>404</v>
      </c>
      <c r="B101">
        <v>110</v>
      </c>
      <c r="C101">
        <v>410</v>
      </c>
      <c r="D101">
        <v>5450</v>
      </c>
      <c r="E101" t="s">
        <v>100</v>
      </c>
      <c r="F101" t="s">
        <v>35</v>
      </c>
      <c r="G101" t="s">
        <v>1087</v>
      </c>
      <c r="H101" t="s">
        <v>819</v>
      </c>
      <c r="I101" t="s">
        <v>1104</v>
      </c>
      <c r="J101" t="s">
        <v>1105</v>
      </c>
      <c r="K101" t="s">
        <v>844</v>
      </c>
      <c r="L101" t="s">
        <v>910</v>
      </c>
      <c r="M101" t="s">
        <v>1089</v>
      </c>
      <c r="N101" t="s">
        <v>292</v>
      </c>
      <c r="O101" s="2">
        <v>2767</v>
      </c>
      <c r="P101" s="2">
        <v>2814</v>
      </c>
      <c r="Q101" s="2">
        <v>4180</v>
      </c>
      <c r="R101" s="2">
        <v>4417</v>
      </c>
      <c r="S101" s="2">
        <v>4417</v>
      </c>
      <c r="T101" s="2">
        <v>4417</v>
      </c>
      <c r="U101" s="2">
        <v>2937</v>
      </c>
      <c r="V101" s="2">
        <v>3156</v>
      </c>
      <c r="W101" s="68">
        <v>3916</v>
      </c>
      <c r="X101" s="68">
        <v>3369</v>
      </c>
      <c r="Y101" s="68">
        <v>-547</v>
      </c>
      <c r="Z101" s="2">
        <v>4198</v>
      </c>
      <c r="AA101" s="70">
        <v>5095</v>
      </c>
      <c r="AB101" s="70">
        <v>5095</v>
      </c>
    </row>
    <row r="102" spans="1:29" x14ac:dyDescent="0.3">
      <c r="A102" t="s">
        <v>576</v>
      </c>
      <c r="B102">
        <v>110</v>
      </c>
      <c r="C102">
        <v>410</v>
      </c>
      <c r="D102">
        <v>5910</v>
      </c>
      <c r="E102" t="s">
        <v>100</v>
      </c>
      <c r="F102" t="s">
        <v>35</v>
      </c>
      <c r="G102" t="s">
        <v>1087</v>
      </c>
      <c r="H102" t="s">
        <v>819</v>
      </c>
      <c r="I102" t="s">
        <v>1104</v>
      </c>
      <c r="J102" t="s">
        <v>1106</v>
      </c>
      <c r="K102" t="s">
        <v>844</v>
      </c>
      <c r="L102" t="s">
        <v>910</v>
      </c>
      <c r="M102" t="s">
        <v>1089</v>
      </c>
      <c r="N102" t="s">
        <v>286</v>
      </c>
      <c r="O102" s="2">
        <v>0</v>
      </c>
      <c r="P102" s="2">
        <v>3</v>
      </c>
      <c r="Q102" s="2">
        <v>0</v>
      </c>
      <c r="R102" s="2">
        <v>0</v>
      </c>
      <c r="S102" s="2">
        <v>0</v>
      </c>
      <c r="T102" s="2">
        <v>0</v>
      </c>
      <c r="U102" s="2">
        <v>0</v>
      </c>
      <c r="V102" s="2">
        <v>0</v>
      </c>
      <c r="W102" s="68">
        <v>0</v>
      </c>
      <c r="X102" s="68">
        <v>0</v>
      </c>
      <c r="Y102" s="68">
        <v>0</v>
      </c>
      <c r="Z102" s="2">
        <v>0</v>
      </c>
      <c r="AA102" s="70">
        <v>0</v>
      </c>
      <c r="AB102" s="70">
        <v>0</v>
      </c>
    </row>
    <row r="103" spans="1:29" x14ac:dyDescent="0.3">
      <c r="A103" t="s">
        <v>385</v>
      </c>
      <c r="B103">
        <v>110</v>
      </c>
      <c r="C103">
        <v>410</v>
      </c>
      <c r="D103">
        <v>6110</v>
      </c>
      <c r="E103" t="s">
        <v>100</v>
      </c>
      <c r="F103" t="s">
        <v>35</v>
      </c>
      <c r="G103" t="s">
        <v>1087</v>
      </c>
      <c r="H103" t="s">
        <v>820</v>
      </c>
      <c r="I103" t="s">
        <v>1108</v>
      </c>
      <c r="J103" t="s">
        <v>1107</v>
      </c>
      <c r="K103" t="s">
        <v>844</v>
      </c>
      <c r="L103" t="s">
        <v>910</v>
      </c>
      <c r="M103" t="s">
        <v>1089</v>
      </c>
      <c r="N103" t="s">
        <v>1109</v>
      </c>
      <c r="O103" s="2">
        <v>3900</v>
      </c>
      <c r="P103" s="2">
        <v>4150</v>
      </c>
      <c r="Q103" s="2">
        <v>5235</v>
      </c>
      <c r="R103" s="2">
        <v>3919</v>
      </c>
      <c r="S103" s="2">
        <v>3919</v>
      </c>
      <c r="T103" s="2">
        <v>5919</v>
      </c>
      <c r="U103" s="2">
        <v>5436</v>
      </c>
      <c r="V103" s="2">
        <v>5436</v>
      </c>
      <c r="W103" s="68">
        <v>5436</v>
      </c>
      <c r="X103" s="68">
        <v>5802</v>
      </c>
      <c r="Y103" s="68">
        <v>366</v>
      </c>
      <c r="Z103" s="2">
        <v>5436</v>
      </c>
      <c r="AA103" s="70">
        <v>5500</v>
      </c>
      <c r="AB103" s="70">
        <v>5500</v>
      </c>
      <c r="AC103" s="2" t="s">
        <v>1110</v>
      </c>
    </row>
    <row r="104" spans="1:29" x14ac:dyDescent="0.3">
      <c r="A104" t="s">
        <v>622</v>
      </c>
      <c r="B104">
        <v>110</v>
      </c>
      <c r="C104">
        <v>410</v>
      </c>
      <c r="D104">
        <v>6112</v>
      </c>
      <c r="E104" t="s">
        <v>100</v>
      </c>
      <c r="F104" t="s">
        <v>35</v>
      </c>
      <c r="G104" t="s">
        <v>1087</v>
      </c>
      <c r="H104" t="s">
        <v>820</v>
      </c>
      <c r="I104" t="s">
        <v>1108</v>
      </c>
      <c r="J104" t="s">
        <v>1111</v>
      </c>
      <c r="K104" t="s">
        <v>844</v>
      </c>
      <c r="L104" t="s">
        <v>910</v>
      </c>
      <c r="M104" t="s">
        <v>1089</v>
      </c>
      <c r="N104" t="s">
        <v>1112</v>
      </c>
      <c r="O104" s="2">
        <v>2170</v>
      </c>
      <c r="P104" s="2">
        <v>5997</v>
      </c>
      <c r="Q104" s="2">
        <v>1656</v>
      </c>
      <c r="R104" s="2">
        <v>2500</v>
      </c>
      <c r="S104" s="2">
        <v>2500</v>
      </c>
      <c r="T104" s="2">
        <v>4500</v>
      </c>
      <c r="U104" s="2">
        <v>1382</v>
      </c>
      <c r="V104" s="2">
        <v>2076</v>
      </c>
      <c r="W104" s="68">
        <v>1842.6666666666665</v>
      </c>
      <c r="X104" s="68">
        <v>2216</v>
      </c>
      <c r="Y104" s="68">
        <v>373.33333333333348</v>
      </c>
      <c r="Z104" s="2">
        <v>2500</v>
      </c>
      <c r="AA104" s="70">
        <v>2500</v>
      </c>
      <c r="AB104" s="70">
        <v>2500</v>
      </c>
      <c r="AC104"/>
    </row>
    <row r="105" spans="1:29" x14ac:dyDescent="0.3">
      <c r="A105" t="s">
        <v>682</v>
      </c>
      <c r="B105">
        <v>110</v>
      </c>
      <c r="C105">
        <v>410</v>
      </c>
      <c r="D105">
        <v>6114</v>
      </c>
      <c r="E105" t="s">
        <v>100</v>
      </c>
      <c r="F105" t="s">
        <v>35</v>
      </c>
      <c r="G105" t="s">
        <v>1087</v>
      </c>
      <c r="H105" t="s">
        <v>820</v>
      </c>
      <c r="I105" t="s">
        <v>1108</v>
      </c>
      <c r="J105" t="s">
        <v>1113</v>
      </c>
      <c r="K105" t="s">
        <v>844</v>
      </c>
      <c r="L105" t="s">
        <v>910</v>
      </c>
      <c r="M105" t="s">
        <v>1089</v>
      </c>
      <c r="N105" t="s">
        <v>1114</v>
      </c>
      <c r="O105" s="2">
        <v>2256</v>
      </c>
      <c r="P105" s="2">
        <v>3543</v>
      </c>
      <c r="Q105" s="2">
        <v>4397</v>
      </c>
      <c r="R105" s="2">
        <v>5215</v>
      </c>
      <c r="S105" s="2">
        <v>5215</v>
      </c>
      <c r="T105" s="2">
        <v>6215</v>
      </c>
      <c r="U105" s="2">
        <v>2842</v>
      </c>
      <c r="V105" s="2">
        <v>3467</v>
      </c>
      <c r="W105" s="68">
        <v>3789.333333333333</v>
      </c>
      <c r="X105" s="68">
        <v>3701</v>
      </c>
      <c r="Y105" s="68">
        <v>-88.33333333333303</v>
      </c>
      <c r="Z105" s="2">
        <v>5215</v>
      </c>
      <c r="AA105" s="70">
        <v>6215</v>
      </c>
      <c r="AB105" s="70">
        <v>6215</v>
      </c>
      <c r="AC105" s="2" t="s">
        <v>2439</v>
      </c>
    </row>
    <row r="106" spans="1:29" x14ac:dyDescent="0.3">
      <c r="A106" t="s">
        <v>350</v>
      </c>
      <c r="B106">
        <v>110</v>
      </c>
      <c r="C106">
        <v>410</v>
      </c>
      <c r="D106">
        <v>6122</v>
      </c>
      <c r="E106" t="s">
        <v>100</v>
      </c>
      <c r="F106" t="s">
        <v>35</v>
      </c>
      <c r="G106" t="s">
        <v>1087</v>
      </c>
      <c r="H106" t="s">
        <v>820</v>
      </c>
      <c r="I106" t="s">
        <v>1108</v>
      </c>
      <c r="J106" t="s">
        <v>1115</v>
      </c>
      <c r="K106" t="s">
        <v>844</v>
      </c>
      <c r="L106" t="s">
        <v>910</v>
      </c>
      <c r="M106" t="s">
        <v>1089</v>
      </c>
      <c r="N106" t="s">
        <v>1116</v>
      </c>
      <c r="O106" s="2">
        <v>2895</v>
      </c>
      <c r="P106" s="2">
        <v>10406</v>
      </c>
      <c r="Q106" s="2">
        <v>11494</v>
      </c>
      <c r="R106" s="2">
        <v>6304</v>
      </c>
      <c r="S106" s="2">
        <v>6304</v>
      </c>
      <c r="T106" s="2">
        <v>16304</v>
      </c>
      <c r="U106" s="2">
        <v>10985</v>
      </c>
      <c r="V106" s="2">
        <v>12075</v>
      </c>
      <c r="W106" s="68">
        <v>14646.666666666666</v>
      </c>
      <c r="X106" s="68">
        <v>12888</v>
      </c>
      <c r="Y106" s="68">
        <v>-1758.6666666666661</v>
      </c>
      <c r="Z106" s="2">
        <v>6777</v>
      </c>
      <c r="AA106" s="70">
        <v>12000</v>
      </c>
      <c r="AB106" s="70">
        <v>12000</v>
      </c>
      <c r="AC106" s="2" t="s">
        <v>1117</v>
      </c>
    </row>
    <row r="107" spans="1:29" x14ac:dyDescent="0.3">
      <c r="A107" t="s">
        <v>566</v>
      </c>
      <c r="B107">
        <v>110</v>
      </c>
      <c r="C107">
        <v>410</v>
      </c>
      <c r="D107">
        <v>6124</v>
      </c>
      <c r="E107" t="s">
        <v>100</v>
      </c>
      <c r="F107" t="s">
        <v>35</v>
      </c>
      <c r="G107" t="s">
        <v>1087</v>
      </c>
      <c r="H107" t="s">
        <v>820</v>
      </c>
      <c r="I107" t="s">
        <v>1108</v>
      </c>
      <c r="J107" t="s">
        <v>1118</v>
      </c>
      <c r="K107" t="s">
        <v>844</v>
      </c>
      <c r="L107" t="s">
        <v>910</v>
      </c>
      <c r="M107" t="s">
        <v>1089</v>
      </c>
      <c r="N107" t="s">
        <v>1119</v>
      </c>
      <c r="O107" s="2">
        <v>1872</v>
      </c>
      <c r="P107" s="2">
        <v>2446</v>
      </c>
      <c r="Q107" s="2">
        <v>2013</v>
      </c>
      <c r="R107" s="2">
        <v>2250</v>
      </c>
      <c r="S107" s="2">
        <v>2250</v>
      </c>
      <c r="T107" s="2">
        <v>2250</v>
      </c>
      <c r="U107" s="2">
        <v>1332</v>
      </c>
      <c r="V107" s="2">
        <v>1628</v>
      </c>
      <c r="W107" s="68">
        <v>1776</v>
      </c>
      <c r="X107" s="68">
        <v>1738</v>
      </c>
      <c r="Y107" s="68">
        <v>-38</v>
      </c>
      <c r="Z107" s="2">
        <v>2250</v>
      </c>
      <c r="AA107" s="70">
        <v>2250</v>
      </c>
      <c r="AB107" s="70">
        <v>2250</v>
      </c>
      <c r="AC107"/>
    </row>
    <row r="108" spans="1:29" x14ac:dyDescent="0.3">
      <c r="A108" t="s">
        <v>340</v>
      </c>
      <c r="B108">
        <v>110</v>
      </c>
      <c r="C108">
        <v>410</v>
      </c>
      <c r="D108">
        <v>6128</v>
      </c>
      <c r="E108" t="s">
        <v>100</v>
      </c>
      <c r="F108" t="s">
        <v>35</v>
      </c>
      <c r="G108" t="s">
        <v>1087</v>
      </c>
      <c r="H108" t="s">
        <v>820</v>
      </c>
      <c r="I108" t="s">
        <v>1108</v>
      </c>
      <c r="J108" t="s">
        <v>1120</v>
      </c>
      <c r="K108" t="s">
        <v>844</v>
      </c>
      <c r="L108" t="s">
        <v>910</v>
      </c>
      <c r="M108" t="s">
        <v>1089</v>
      </c>
      <c r="N108" t="s">
        <v>1121</v>
      </c>
      <c r="O108" s="2">
        <v>99</v>
      </c>
      <c r="P108" s="2">
        <v>6587</v>
      </c>
      <c r="Q108" s="2">
        <v>38988</v>
      </c>
      <c r="R108" s="2">
        <v>2500</v>
      </c>
      <c r="S108" s="2">
        <v>12500</v>
      </c>
      <c r="T108" s="2">
        <v>14000</v>
      </c>
      <c r="U108" s="2">
        <v>13111</v>
      </c>
      <c r="V108" s="2">
        <v>15774</v>
      </c>
      <c r="W108" s="68">
        <v>17481.333333333332</v>
      </c>
      <c r="X108" s="68">
        <v>16835</v>
      </c>
      <c r="Y108" s="68">
        <v>-646.33333333333212</v>
      </c>
      <c r="Z108" s="2">
        <v>12500</v>
      </c>
      <c r="AA108" s="70">
        <v>12500</v>
      </c>
      <c r="AB108" s="70">
        <v>12500</v>
      </c>
      <c r="AC108" s="2" t="s">
        <v>1122</v>
      </c>
    </row>
    <row r="109" spans="1:29" x14ac:dyDescent="0.3">
      <c r="A109" t="s">
        <v>487</v>
      </c>
      <c r="B109">
        <v>110</v>
      </c>
      <c r="C109">
        <v>410</v>
      </c>
      <c r="D109">
        <v>6132</v>
      </c>
      <c r="E109" t="s">
        <v>100</v>
      </c>
      <c r="F109" t="s">
        <v>35</v>
      </c>
      <c r="G109" t="s">
        <v>1087</v>
      </c>
      <c r="H109" t="s">
        <v>820</v>
      </c>
      <c r="I109" t="s">
        <v>1108</v>
      </c>
      <c r="J109" t="s">
        <v>1123</v>
      </c>
      <c r="K109" t="s">
        <v>844</v>
      </c>
      <c r="L109" t="s">
        <v>910</v>
      </c>
      <c r="M109" t="s">
        <v>1089</v>
      </c>
      <c r="N109" t="s">
        <v>1124</v>
      </c>
      <c r="O109" s="2">
        <v>0</v>
      </c>
      <c r="P109" s="2">
        <v>0</v>
      </c>
      <c r="Q109" s="2">
        <v>0</v>
      </c>
      <c r="R109" s="2">
        <v>0</v>
      </c>
      <c r="S109" s="2">
        <v>0</v>
      </c>
      <c r="T109" s="2">
        <v>0</v>
      </c>
      <c r="U109" s="2">
        <v>0</v>
      </c>
      <c r="V109" s="2">
        <v>0</v>
      </c>
      <c r="W109" s="68">
        <v>0</v>
      </c>
      <c r="X109" s="68">
        <v>0</v>
      </c>
      <c r="Y109" s="68">
        <v>0</v>
      </c>
      <c r="Z109" s="2">
        <v>0</v>
      </c>
      <c r="AA109" s="70">
        <v>0</v>
      </c>
      <c r="AB109" s="70">
        <v>0</v>
      </c>
      <c r="AC109"/>
    </row>
    <row r="110" spans="1:29" x14ac:dyDescent="0.3">
      <c r="A110" t="s">
        <v>613</v>
      </c>
      <c r="B110">
        <v>110</v>
      </c>
      <c r="C110">
        <v>410</v>
      </c>
      <c r="D110">
        <v>6190</v>
      </c>
      <c r="E110" t="s">
        <v>100</v>
      </c>
      <c r="F110" t="s">
        <v>35</v>
      </c>
      <c r="G110" t="s">
        <v>1087</v>
      </c>
      <c r="H110" t="s">
        <v>820</v>
      </c>
      <c r="I110" t="s">
        <v>1108</v>
      </c>
      <c r="J110" t="s">
        <v>1125</v>
      </c>
      <c r="K110" t="s">
        <v>844</v>
      </c>
      <c r="L110" t="s">
        <v>910</v>
      </c>
      <c r="M110" t="s">
        <v>1089</v>
      </c>
      <c r="N110" t="s">
        <v>1126</v>
      </c>
      <c r="O110" s="2">
        <v>17452</v>
      </c>
      <c r="P110" s="2">
        <v>0</v>
      </c>
      <c r="Q110" s="2">
        <v>0</v>
      </c>
      <c r="R110" s="2">
        <v>0</v>
      </c>
      <c r="S110" s="2">
        <v>0</v>
      </c>
      <c r="T110" s="2">
        <v>0</v>
      </c>
      <c r="U110" s="2">
        <v>0</v>
      </c>
      <c r="V110" s="2">
        <v>0</v>
      </c>
      <c r="W110" s="68">
        <v>0</v>
      </c>
      <c r="X110" s="68">
        <v>0</v>
      </c>
      <c r="Y110" s="68">
        <v>0</v>
      </c>
      <c r="Z110" s="2">
        <v>0</v>
      </c>
      <c r="AA110" s="70">
        <v>0</v>
      </c>
      <c r="AB110" s="70">
        <v>0</v>
      </c>
      <c r="AC110"/>
    </row>
    <row r="111" spans="1:29" x14ac:dyDescent="0.3">
      <c r="A111" t="s">
        <v>517</v>
      </c>
      <c r="B111">
        <v>110</v>
      </c>
      <c r="C111">
        <v>410</v>
      </c>
      <c r="D111">
        <v>6210</v>
      </c>
      <c r="E111" t="s">
        <v>100</v>
      </c>
      <c r="F111" t="s">
        <v>35</v>
      </c>
      <c r="G111" t="s">
        <v>1087</v>
      </c>
      <c r="H111" t="s">
        <v>820</v>
      </c>
      <c r="I111" t="s">
        <v>1108</v>
      </c>
      <c r="J111" t="s">
        <v>1127</v>
      </c>
      <c r="K111" t="s">
        <v>844</v>
      </c>
      <c r="L111" t="s">
        <v>910</v>
      </c>
      <c r="M111" t="s">
        <v>1089</v>
      </c>
      <c r="N111" t="s">
        <v>1128</v>
      </c>
      <c r="O111" s="2">
        <v>5731</v>
      </c>
      <c r="P111" s="2">
        <v>5643</v>
      </c>
      <c r="Q111" s="2">
        <v>5968</v>
      </c>
      <c r="R111" s="2">
        <v>6426</v>
      </c>
      <c r="S111" s="2">
        <v>6426</v>
      </c>
      <c r="T111" s="2">
        <v>6426</v>
      </c>
      <c r="U111" s="2">
        <v>1440</v>
      </c>
      <c r="V111" s="2">
        <v>1440</v>
      </c>
      <c r="W111" s="68">
        <v>5900</v>
      </c>
      <c r="X111" s="68">
        <v>1440</v>
      </c>
      <c r="Y111" s="68">
        <v>-4460</v>
      </c>
      <c r="Z111" s="2">
        <v>6426</v>
      </c>
      <c r="AA111" s="70">
        <v>6426</v>
      </c>
      <c r="AB111" s="70">
        <v>6426</v>
      </c>
      <c r="AC111" s="2" t="s">
        <v>1129</v>
      </c>
    </row>
    <row r="112" spans="1:29" x14ac:dyDescent="0.3">
      <c r="A112" t="s">
        <v>762</v>
      </c>
      <c r="B112">
        <v>110</v>
      </c>
      <c r="C112">
        <v>410</v>
      </c>
      <c r="D112">
        <v>6220</v>
      </c>
      <c r="E112" t="s">
        <v>100</v>
      </c>
      <c r="F112" t="s">
        <v>35</v>
      </c>
      <c r="G112" t="s">
        <v>1087</v>
      </c>
      <c r="H112" t="s">
        <v>820</v>
      </c>
      <c r="I112" t="s">
        <v>1131</v>
      </c>
      <c r="J112" t="s">
        <v>1130</v>
      </c>
      <c r="K112" t="s">
        <v>844</v>
      </c>
      <c r="L112" t="s">
        <v>910</v>
      </c>
      <c r="M112" t="s">
        <v>1089</v>
      </c>
      <c r="N112" t="s">
        <v>1132</v>
      </c>
      <c r="O112" s="2">
        <v>3822</v>
      </c>
      <c r="P112" s="2">
        <v>4432</v>
      </c>
      <c r="Q112" s="2">
        <v>2987</v>
      </c>
      <c r="R112" s="2">
        <v>2600</v>
      </c>
      <c r="S112" s="2">
        <v>2600</v>
      </c>
      <c r="T112" s="2">
        <v>2600</v>
      </c>
      <c r="U112" s="2">
        <v>2051</v>
      </c>
      <c r="V112" s="2">
        <v>2391</v>
      </c>
      <c r="W112" s="68">
        <v>2734.6666666666665</v>
      </c>
      <c r="X112" s="68">
        <v>2552</v>
      </c>
      <c r="Y112" s="68">
        <v>-182.66666666666652</v>
      </c>
      <c r="Z112" s="2">
        <v>2600</v>
      </c>
      <c r="AA112" s="70">
        <v>1400</v>
      </c>
      <c r="AB112" s="70">
        <v>1400</v>
      </c>
      <c r="AC112" s="2" t="s">
        <v>1133</v>
      </c>
    </row>
    <row r="113" spans="1:29" x14ac:dyDescent="0.3">
      <c r="A113" t="s">
        <v>621</v>
      </c>
      <c r="B113">
        <v>110</v>
      </c>
      <c r="C113">
        <v>410</v>
      </c>
      <c r="D113">
        <v>6222</v>
      </c>
      <c r="E113" t="s">
        <v>100</v>
      </c>
      <c r="F113" t="s">
        <v>35</v>
      </c>
      <c r="G113" t="s">
        <v>1087</v>
      </c>
      <c r="H113" t="s">
        <v>820</v>
      </c>
      <c r="I113" t="s">
        <v>1131</v>
      </c>
      <c r="J113" t="s">
        <v>1134</v>
      </c>
      <c r="K113" t="s">
        <v>844</v>
      </c>
      <c r="L113" t="s">
        <v>910</v>
      </c>
      <c r="M113" t="s">
        <v>1089</v>
      </c>
      <c r="N113" t="s">
        <v>1135</v>
      </c>
      <c r="O113" s="2">
        <v>0</v>
      </c>
      <c r="P113" s="2">
        <v>0</v>
      </c>
      <c r="Q113" s="2">
        <v>0</v>
      </c>
      <c r="R113" s="2">
        <v>1200</v>
      </c>
      <c r="S113" s="2">
        <v>1200</v>
      </c>
      <c r="T113" s="2">
        <v>1200</v>
      </c>
      <c r="U113" s="2">
        <v>0</v>
      </c>
      <c r="V113" s="2">
        <v>0</v>
      </c>
      <c r="W113" s="68">
        <v>1200</v>
      </c>
      <c r="X113" s="68">
        <v>0</v>
      </c>
      <c r="Y113" s="68">
        <v>-1200</v>
      </c>
      <c r="Z113" s="2">
        <v>1200</v>
      </c>
      <c r="AA113" s="70">
        <v>1200</v>
      </c>
      <c r="AB113" s="70">
        <v>1200</v>
      </c>
      <c r="AC113" s="2" t="s">
        <v>1136</v>
      </c>
    </row>
    <row r="114" spans="1:29" x14ac:dyDescent="0.3">
      <c r="A114" t="s">
        <v>733</v>
      </c>
      <c r="B114">
        <v>110</v>
      </c>
      <c r="C114">
        <v>410</v>
      </c>
      <c r="D114">
        <v>6226</v>
      </c>
      <c r="E114" t="s">
        <v>100</v>
      </c>
      <c r="F114" t="s">
        <v>35</v>
      </c>
      <c r="G114" t="s">
        <v>1087</v>
      </c>
      <c r="H114" t="s">
        <v>820</v>
      </c>
      <c r="I114" t="s">
        <v>1131</v>
      </c>
      <c r="J114" t="s">
        <v>1137</v>
      </c>
      <c r="K114" t="s">
        <v>844</v>
      </c>
      <c r="L114" t="s">
        <v>910</v>
      </c>
      <c r="M114" t="s">
        <v>1089</v>
      </c>
      <c r="N114" t="s">
        <v>1138</v>
      </c>
      <c r="O114" s="2">
        <v>261</v>
      </c>
      <c r="P114" s="2">
        <v>623</v>
      </c>
      <c r="Q114" s="2">
        <v>433</v>
      </c>
      <c r="R114" s="2">
        <v>725</v>
      </c>
      <c r="S114" s="2">
        <v>725</v>
      </c>
      <c r="T114" s="2">
        <v>725</v>
      </c>
      <c r="U114" s="2">
        <v>306</v>
      </c>
      <c r="V114" s="2">
        <v>381</v>
      </c>
      <c r="W114" s="68">
        <v>408</v>
      </c>
      <c r="X114" s="68">
        <v>407</v>
      </c>
      <c r="Y114" s="68">
        <v>-1</v>
      </c>
      <c r="Z114" s="2">
        <v>725</v>
      </c>
      <c r="AA114" s="70">
        <v>500</v>
      </c>
      <c r="AB114" s="70">
        <v>500</v>
      </c>
      <c r="AC114" s="2" t="s">
        <v>1139</v>
      </c>
    </row>
    <row r="115" spans="1:29" x14ac:dyDescent="0.3">
      <c r="A115" t="s">
        <v>740</v>
      </c>
      <c r="B115">
        <v>110</v>
      </c>
      <c r="C115">
        <v>410</v>
      </c>
      <c r="D115">
        <v>6228</v>
      </c>
      <c r="E115" t="s">
        <v>100</v>
      </c>
      <c r="F115" t="s">
        <v>35</v>
      </c>
      <c r="G115" t="s">
        <v>1087</v>
      </c>
      <c r="H115" t="s">
        <v>820</v>
      </c>
      <c r="I115" t="s">
        <v>1131</v>
      </c>
      <c r="J115" t="s">
        <v>1140</v>
      </c>
      <c r="K115" t="s">
        <v>844</v>
      </c>
      <c r="L115" t="s">
        <v>910</v>
      </c>
      <c r="M115" t="s">
        <v>1089</v>
      </c>
      <c r="N115" t="s">
        <v>1141</v>
      </c>
      <c r="O115" s="2">
        <v>423</v>
      </c>
      <c r="P115" s="2">
        <v>0</v>
      </c>
      <c r="Q115" s="2">
        <v>0</v>
      </c>
      <c r="R115" s="2">
        <v>1000</v>
      </c>
      <c r="S115" s="2">
        <v>1000</v>
      </c>
      <c r="T115" s="2">
        <v>1000</v>
      </c>
      <c r="U115" s="2">
        <v>0</v>
      </c>
      <c r="V115" s="2">
        <v>0</v>
      </c>
      <c r="W115" s="68">
        <v>500</v>
      </c>
      <c r="X115" s="68">
        <v>0</v>
      </c>
      <c r="Y115" s="68">
        <v>-500</v>
      </c>
      <c r="Z115" s="2">
        <v>1000</v>
      </c>
      <c r="AA115" s="70">
        <v>500</v>
      </c>
      <c r="AB115" s="70">
        <v>500</v>
      </c>
      <c r="AC115" s="2" t="s">
        <v>1139</v>
      </c>
    </row>
    <row r="116" spans="1:29" x14ac:dyDescent="0.3">
      <c r="A116" t="s">
        <v>410</v>
      </c>
      <c r="B116">
        <v>110</v>
      </c>
      <c r="C116">
        <v>410</v>
      </c>
      <c r="D116">
        <v>6230</v>
      </c>
      <c r="E116" t="s">
        <v>100</v>
      </c>
      <c r="F116" t="s">
        <v>35</v>
      </c>
      <c r="G116" t="s">
        <v>1087</v>
      </c>
      <c r="H116" t="s">
        <v>820</v>
      </c>
      <c r="I116" t="s">
        <v>1131</v>
      </c>
      <c r="J116" t="s">
        <v>1142</v>
      </c>
      <c r="K116" t="s">
        <v>844</v>
      </c>
      <c r="L116" t="s">
        <v>910</v>
      </c>
      <c r="M116" t="s">
        <v>1089</v>
      </c>
      <c r="N116" t="s">
        <v>1143</v>
      </c>
      <c r="O116" s="2">
        <v>991</v>
      </c>
      <c r="P116" s="2">
        <v>1485</v>
      </c>
      <c r="Q116" s="2">
        <v>1746</v>
      </c>
      <c r="R116" s="2">
        <v>1375</v>
      </c>
      <c r="S116" s="2">
        <v>1375</v>
      </c>
      <c r="T116" s="2">
        <v>1375</v>
      </c>
      <c r="U116" s="2">
        <v>1249</v>
      </c>
      <c r="V116" s="2">
        <v>1282</v>
      </c>
      <c r="W116" s="68">
        <v>1665.3333333333333</v>
      </c>
      <c r="X116" s="68">
        <v>1369</v>
      </c>
      <c r="Y116" s="68">
        <v>-296.33333333333326</v>
      </c>
      <c r="Z116" s="2">
        <v>1955</v>
      </c>
      <c r="AA116" s="70">
        <v>2000</v>
      </c>
      <c r="AB116" s="70">
        <v>2000</v>
      </c>
      <c r="AC116"/>
    </row>
    <row r="117" spans="1:29" x14ac:dyDescent="0.3">
      <c r="A117" t="s">
        <v>526</v>
      </c>
      <c r="B117">
        <v>110</v>
      </c>
      <c r="C117">
        <v>410</v>
      </c>
      <c r="D117">
        <v>6234</v>
      </c>
      <c r="E117" t="s">
        <v>100</v>
      </c>
      <c r="F117" t="s">
        <v>35</v>
      </c>
      <c r="G117" t="s">
        <v>1087</v>
      </c>
      <c r="H117" t="s">
        <v>820</v>
      </c>
      <c r="I117" t="s">
        <v>1131</v>
      </c>
      <c r="J117" t="s">
        <v>1144</v>
      </c>
      <c r="K117" t="s">
        <v>844</v>
      </c>
      <c r="L117" t="s">
        <v>910</v>
      </c>
      <c r="M117" t="s">
        <v>1089</v>
      </c>
      <c r="N117" t="s">
        <v>1145</v>
      </c>
      <c r="O117" s="2">
        <v>243</v>
      </c>
      <c r="P117" s="2">
        <v>719</v>
      </c>
      <c r="Q117" s="2">
        <v>861</v>
      </c>
      <c r="R117" s="2">
        <v>1000</v>
      </c>
      <c r="S117" s="2">
        <v>1000</v>
      </c>
      <c r="T117" s="2">
        <v>1000</v>
      </c>
      <c r="U117" s="2">
        <v>735</v>
      </c>
      <c r="V117" s="2">
        <v>735</v>
      </c>
      <c r="W117" s="68">
        <v>980</v>
      </c>
      <c r="X117" s="68">
        <v>785</v>
      </c>
      <c r="Y117" s="68">
        <v>-195</v>
      </c>
      <c r="Z117" s="2">
        <v>1000</v>
      </c>
      <c r="AA117" s="70">
        <v>1000</v>
      </c>
      <c r="AB117" s="70">
        <v>1000</v>
      </c>
      <c r="AC117"/>
    </row>
    <row r="118" spans="1:29" x14ac:dyDescent="0.3">
      <c r="A118" t="s">
        <v>534</v>
      </c>
      <c r="B118">
        <v>110</v>
      </c>
      <c r="C118">
        <v>410</v>
      </c>
      <c r="D118">
        <v>6238</v>
      </c>
      <c r="E118" t="s">
        <v>100</v>
      </c>
      <c r="F118" t="s">
        <v>35</v>
      </c>
      <c r="G118" t="s">
        <v>1087</v>
      </c>
      <c r="H118" t="s">
        <v>820</v>
      </c>
      <c r="I118" t="s">
        <v>1131</v>
      </c>
      <c r="J118" t="s">
        <v>1146</v>
      </c>
      <c r="K118" t="s">
        <v>844</v>
      </c>
      <c r="L118" t="s">
        <v>910</v>
      </c>
      <c r="M118" t="s">
        <v>1089</v>
      </c>
      <c r="N118" t="s">
        <v>1147</v>
      </c>
      <c r="O118" s="2">
        <v>2565</v>
      </c>
      <c r="P118" s="2">
        <v>827</v>
      </c>
      <c r="Q118" s="2">
        <v>794</v>
      </c>
      <c r="R118" s="2">
        <v>1000</v>
      </c>
      <c r="S118" s="2">
        <v>1000</v>
      </c>
      <c r="T118" s="2">
        <v>1000</v>
      </c>
      <c r="U118" s="2">
        <v>368</v>
      </c>
      <c r="V118" s="2">
        <v>440</v>
      </c>
      <c r="W118" s="68">
        <v>490.66666666666663</v>
      </c>
      <c r="X118" s="68">
        <v>470</v>
      </c>
      <c r="Y118" s="68">
        <v>-20.666666666666629</v>
      </c>
      <c r="Z118" s="2">
        <v>1000</v>
      </c>
      <c r="AA118" s="70">
        <v>1000</v>
      </c>
      <c r="AB118" s="70">
        <v>1000</v>
      </c>
      <c r="AC118"/>
    </row>
    <row r="119" spans="1:29" x14ac:dyDescent="0.3">
      <c r="A119" t="s">
        <v>360</v>
      </c>
      <c r="B119">
        <v>110</v>
      </c>
      <c r="C119">
        <v>410</v>
      </c>
      <c r="D119">
        <v>6240</v>
      </c>
      <c r="E119" t="s">
        <v>100</v>
      </c>
      <c r="F119" t="s">
        <v>35</v>
      </c>
      <c r="G119" t="s">
        <v>1087</v>
      </c>
      <c r="H119" t="s">
        <v>820</v>
      </c>
      <c r="I119" t="s">
        <v>1131</v>
      </c>
      <c r="J119" t="s">
        <v>1148</v>
      </c>
      <c r="K119" t="s">
        <v>844</v>
      </c>
      <c r="L119" t="s">
        <v>910</v>
      </c>
      <c r="M119" t="s">
        <v>1089</v>
      </c>
      <c r="N119" t="s">
        <v>1149</v>
      </c>
      <c r="O119" s="2">
        <v>1483</v>
      </c>
      <c r="P119" s="2">
        <v>2685</v>
      </c>
      <c r="Q119" s="2">
        <v>1973</v>
      </c>
      <c r="R119" s="2">
        <v>2100</v>
      </c>
      <c r="S119" s="2">
        <v>2100</v>
      </c>
      <c r="T119" s="2">
        <v>6100</v>
      </c>
      <c r="U119" s="2">
        <v>5700</v>
      </c>
      <c r="V119" s="2">
        <v>5700</v>
      </c>
      <c r="W119" s="68">
        <v>5700</v>
      </c>
      <c r="X119" s="68">
        <v>5700</v>
      </c>
      <c r="Y119" s="68">
        <v>0</v>
      </c>
      <c r="Z119" s="2">
        <v>5700</v>
      </c>
      <c r="AA119" s="70">
        <v>5700</v>
      </c>
      <c r="AB119" s="70">
        <v>5700</v>
      </c>
      <c r="AC119"/>
    </row>
    <row r="120" spans="1:29" x14ac:dyDescent="0.3">
      <c r="A120" t="s">
        <v>540</v>
      </c>
      <c r="B120">
        <v>110</v>
      </c>
      <c r="C120">
        <v>410</v>
      </c>
      <c r="D120">
        <v>6290</v>
      </c>
      <c r="E120" t="s">
        <v>100</v>
      </c>
      <c r="F120" t="s">
        <v>35</v>
      </c>
      <c r="G120" t="s">
        <v>1087</v>
      </c>
      <c r="H120" t="s">
        <v>820</v>
      </c>
      <c r="I120" t="s">
        <v>1131</v>
      </c>
      <c r="J120" t="s">
        <v>1150</v>
      </c>
      <c r="K120" t="s">
        <v>844</v>
      </c>
      <c r="L120" t="s">
        <v>910</v>
      </c>
      <c r="M120" t="s">
        <v>1089</v>
      </c>
      <c r="N120" t="s">
        <v>1074</v>
      </c>
      <c r="O120" s="2">
        <v>479</v>
      </c>
      <c r="P120" s="2">
        <v>165</v>
      </c>
      <c r="Q120" s="2">
        <v>330</v>
      </c>
      <c r="R120" s="2">
        <v>500</v>
      </c>
      <c r="S120" s="2">
        <v>500</v>
      </c>
      <c r="T120" s="2">
        <v>500</v>
      </c>
      <c r="U120" s="2">
        <v>155</v>
      </c>
      <c r="V120" s="2">
        <v>155</v>
      </c>
      <c r="W120" s="68">
        <v>206.66666666666666</v>
      </c>
      <c r="X120" s="68">
        <v>166</v>
      </c>
      <c r="Y120" s="68">
        <v>-40.666666666666657</v>
      </c>
      <c r="Z120" s="2">
        <v>500</v>
      </c>
      <c r="AA120" s="70">
        <v>500</v>
      </c>
      <c r="AB120" s="70">
        <v>500</v>
      </c>
      <c r="AC120"/>
    </row>
    <row r="121" spans="1:29" x14ac:dyDescent="0.3">
      <c r="A121" t="s">
        <v>542</v>
      </c>
      <c r="B121">
        <v>110</v>
      </c>
      <c r="C121">
        <v>410</v>
      </c>
      <c r="D121">
        <v>6320</v>
      </c>
      <c r="E121" t="s">
        <v>100</v>
      </c>
      <c r="F121" t="s">
        <v>35</v>
      </c>
      <c r="G121" t="s">
        <v>1087</v>
      </c>
      <c r="H121" t="s">
        <v>820</v>
      </c>
      <c r="I121" t="s">
        <v>1152</v>
      </c>
      <c r="J121" t="s">
        <v>1151</v>
      </c>
      <c r="K121" t="s">
        <v>844</v>
      </c>
      <c r="L121" t="s">
        <v>910</v>
      </c>
      <c r="M121" t="s">
        <v>1089</v>
      </c>
      <c r="N121" t="s">
        <v>1153</v>
      </c>
      <c r="O121" s="2">
        <v>230</v>
      </c>
      <c r="P121" s="2">
        <v>1662</v>
      </c>
      <c r="Q121" s="2">
        <v>0</v>
      </c>
      <c r="R121" s="2">
        <v>1000</v>
      </c>
      <c r="S121" s="2">
        <v>1000</v>
      </c>
      <c r="T121" s="2">
        <v>1000</v>
      </c>
      <c r="U121" s="2">
        <v>626</v>
      </c>
      <c r="V121" s="2">
        <v>626</v>
      </c>
      <c r="W121" s="68">
        <v>834.66666666666663</v>
      </c>
      <c r="X121" s="68">
        <v>669</v>
      </c>
      <c r="Y121" s="68">
        <v>-165.66666666666663</v>
      </c>
      <c r="Z121" s="2">
        <v>1000</v>
      </c>
      <c r="AA121" s="70">
        <v>1000</v>
      </c>
      <c r="AB121" s="70">
        <v>1000</v>
      </c>
      <c r="AC121" s="2" t="s">
        <v>1154</v>
      </c>
    </row>
    <row r="122" spans="1:29" x14ac:dyDescent="0.3">
      <c r="A122" t="s">
        <v>546</v>
      </c>
      <c r="B122">
        <v>110</v>
      </c>
      <c r="C122">
        <v>410</v>
      </c>
      <c r="D122">
        <v>6324</v>
      </c>
      <c r="E122" t="s">
        <v>100</v>
      </c>
      <c r="F122" t="s">
        <v>35</v>
      </c>
      <c r="G122" t="s">
        <v>1087</v>
      </c>
      <c r="H122" t="s">
        <v>820</v>
      </c>
      <c r="I122" t="s">
        <v>1152</v>
      </c>
      <c r="J122" t="s">
        <v>1155</v>
      </c>
      <c r="K122" t="s">
        <v>844</v>
      </c>
      <c r="L122" t="s">
        <v>910</v>
      </c>
      <c r="M122" t="s">
        <v>1089</v>
      </c>
      <c r="N122" t="s">
        <v>1156</v>
      </c>
      <c r="O122" s="2">
        <v>0</v>
      </c>
      <c r="P122" s="2">
        <v>57</v>
      </c>
      <c r="Q122" s="2">
        <v>29</v>
      </c>
      <c r="R122" s="2">
        <v>100</v>
      </c>
      <c r="S122" s="2">
        <v>100</v>
      </c>
      <c r="T122" s="2">
        <v>100</v>
      </c>
      <c r="U122" s="2">
        <v>30</v>
      </c>
      <c r="V122" s="2">
        <v>30</v>
      </c>
      <c r="W122" s="68">
        <v>40</v>
      </c>
      <c r="X122" s="68">
        <v>33</v>
      </c>
      <c r="Y122" s="68">
        <v>-7</v>
      </c>
      <c r="Z122" s="2">
        <v>100</v>
      </c>
      <c r="AA122" s="70">
        <v>100</v>
      </c>
      <c r="AB122" s="70">
        <v>100</v>
      </c>
      <c r="AC122" s="2" t="s">
        <v>1157</v>
      </c>
    </row>
    <row r="123" spans="1:29" x14ac:dyDescent="0.3">
      <c r="A123" t="s">
        <v>552</v>
      </c>
      <c r="B123">
        <v>110</v>
      </c>
      <c r="C123">
        <v>410</v>
      </c>
      <c r="D123">
        <v>6334</v>
      </c>
      <c r="E123" t="s">
        <v>100</v>
      </c>
      <c r="F123" t="s">
        <v>35</v>
      </c>
      <c r="G123" t="s">
        <v>1087</v>
      </c>
      <c r="H123" t="s">
        <v>820</v>
      </c>
      <c r="I123" t="s">
        <v>1152</v>
      </c>
      <c r="J123" t="s">
        <v>1158</v>
      </c>
      <c r="K123" t="s">
        <v>844</v>
      </c>
      <c r="L123" t="s">
        <v>910</v>
      </c>
      <c r="M123" t="s">
        <v>1089</v>
      </c>
      <c r="N123" t="s">
        <v>1159</v>
      </c>
      <c r="O123" s="2">
        <v>3998</v>
      </c>
      <c r="P123" s="2">
        <v>1968</v>
      </c>
      <c r="Q123" s="2">
        <v>2264</v>
      </c>
      <c r="R123" s="2">
        <v>2000</v>
      </c>
      <c r="S123" s="2">
        <v>2000</v>
      </c>
      <c r="T123" s="2">
        <v>2000</v>
      </c>
      <c r="U123" s="2">
        <v>0</v>
      </c>
      <c r="V123" s="2">
        <v>0</v>
      </c>
      <c r="W123" s="68">
        <v>0</v>
      </c>
      <c r="X123" s="68">
        <v>0</v>
      </c>
      <c r="Y123" s="68">
        <v>0</v>
      </c>
      <c r="Z123" s="2">
        <v>2000</v>
      </c>
      <c r="AA123" s="70">
        <v>2000</v>
      </c>
      <c r="AB123" s="70">
        <v>2000</v>
      </c>
      <c r="AC123" s="2" t="s">
        <v>1160</v>
      </c>
    </row>
    <row r="124" spans="1:29" x14ac:dyDescent="0.3">
      <c r="A124" t="s">
        <v>468</v>
      </c>
      <c r="B124">
        <v>110</v>
      </c>
      <c r="C124">
        <v>410</v>
      </c>
      <c r="D124">
        <v>6420</v>
      </c>
      <c r="E124" t="s">
        <v>100</v>
      </c>
      <c r="F124" t="s">
        <v>35</v>
      </c>
      <c r="G124" t="s">
        <v>1087</v>
      </c>
      <c r="H124" t="s">
        <v>820</v>
      </c>
      <c r="I124" t="s">
        <v>1162</v>
      </c>
      <c r="J124" t="s">
        <v>1161</v>
      </c>
      <c r="K124" t="s">
        <v>844</v>
      </c>
      <c r="L124" t="s">
        <v>910</v>
      </c>
      <c r="M124" t="s">
        <v>1089</v>
      </c>
      <c r="N124" t="s">
        <v>1163</v>
      </c>
      <c r="O124" s="2">
        <v>385</v>
      </c>
      <c r="P124" s="2">
        <v>373</v>
      </c>
      <c r="Q124" s="2">
        <v>1548</v>
      </c>
      <c r="R124" s="2">
        <v>1325</v>
      </c>
      <c r="S124" s="2">
        <v>1325</v>
      </c>
      <c r="T124" s="2">
        <v>1825</v>
      </c>
      <c r="U124" s="2">
        <v>1568</v>
      </c>
      <c r="V124" s="2">
        <v>1680</v>
      </c>
      <c r="W124" s="68">
        <v>2090.6666666666665</v>
      </c>
      <c r="X124" s="68">
        <v>1793</v>
      </c>
      <c r="Y124" s="68">
        <v>-297.66666666666652</v>
      </c>
      <c r="Z124" s="2">
        <v>1398</v>
      </c>
      <c r="AA124" s="70">
        <v>1398</v>
      </c>
      <c r="AB124" s="70">
        <v>1398</v>
      </c>
      <c r="AC124"/>
    </row>
    <row r="125" spans="1:29" x14ac:dyDescent="0.3">
      <c r="A125" t="s">
        <v>568</v>
      </c>
      <c r="B125">
        <v>110</v>
      </c>
      <c r="C125">
        <v>410</v>
      </c>
      <c r="D125">
        <v>6425</v>
      </c>
      <c r="E125" t="s">
        <v>100</v>
      </c>
      <c r="F125" t="s">
        <v>35</v>
      </c>
      <c r="G125" t="s">
        <v>1087</v>
      </c>
      <c r="H125" t="s">
        <v>820</v>
      </c>
      <c r="I125" t="s">
        <v>1162</v>
      </c>
      <c r="J125" t="s">
        <v>1164</v>
      </c>
      <c r="K125" t="s">
        <v>844</v>
      </c>
      <c r="L125" t="s">
        <v>910</v>
      </c>
      <c r="M125" t="s">
        <v>1089</v>
      </c>
      <c r="N125" t="s">
        <v>1165</v>
      </c>
      <c r="O125" s="2">
        <v>509</v>
      </c>
      <c r="P125" s="2">
        <v>569</v>
      </c>
      <c r="Q125" s="2">
        <v>1082</v>
      </c>
      <c r="R125" s="2">
        <v>825</v>
      </c>
      <c r="S125" s="2">
        <v>825</v>
      </c>
      <c r="T125" s="2">
        <v>1825</v>
      </c>
      <c r="U125" s="2">
        <v>1171</v>
      </c>
      <c r="V125" s="2">
        <v>1428</v>
      </c>
      <c r="W125" s="68">
        <v>1561.3333333333333</v>
      </c>
      <c r="X125" s="68">
        <v>1525</v>
      </c>
      <c r="Y125" s="68">
        <v>-36.333333333333258</v>
      </c>
      <c r="Z125" s="2">
        <v>825</v>
      </c>
      <c r="AA125" s="70">
        <v>825</v>
      </c>
      <c r="AB125" s="70">
        <v>825</v>
      </c>
      <c r="AC125"/>
    </row>
    <row r="126" spans="1:29" x14ac:dyDescent="0.3">
      <c r="A126" t="s">
        <v>570</v>
      </c>
      <c r="B126">
        <v>110</v>
      </c>
      <c r="C126">
        <v>410</v>
      </c>
      <c r="D126">
        <v>6430</v>
      </c>
      <c r="E126" t="s">
        <v>100</v>
      </c>
      <c r="F126" t="s">
        <v>35</v>
      </c>
      <c r="G126" t="s">
        <v>1087</v>
      </c>
      <c r="H126" t="s">
        <v>820</v>
      </c>
      <c r="I126" t="s">
        <v>1162</v>
      </c>
      <c r="J126" t="s">
        <v>1166</v>
      </c>
      <c r="K126" t="s">
        <v>844</v>
      </c>
      <c r="L126" t="s">
        <v>910</v>
      </c>
      <c r="M126" t="s">
        <v>1089</v>
      </c>
      <c r="N126" t="s">
        <v>1167</v>
      </c>
      <c r="O126" s="2">
        <v>1734</v>
      </c>
      <c r="P126" s="2">
        <v>2176</v>
      </c>
      <c r="Q126" s="2">
        <v>3059</v>
      </c>
      <c r="R126" s="2">
        <v>2100</v>
      </c>
      <c r="S126" s="2">
        <v>2100</v>
      </c>
      <c r="T126" s="2">
        <v>2100</v>
      </c>
      <c r="U126" s="2">
        <v>2773</v>
      </c>
      <c r="V126" s="2">
        <v>3389</v>
      </c>
      <c r="W126" s="68">
        <v>3697.333333333333</v>
      </c>
      <c r="X126" s="68">
        <v>3617</v>
      </c>
      <c r="Y126" s="68">
        <v>-80.33333333333303</v>
      </c>
      <c r="Z126" s="2">
        <v>2100</v>
      </c>
      <c r="AA126" s="70">
        <v>2100</v>
      </c>
      <c r="AB126" s="70">
        <v>2100</v>
      </c>
      <c r="AC126"/>
    </row>
    <row r="127" spans="1:29" x14ac:dyDescent="0.3">
      <c r="A127" t="s">
        <v>405</v>
      </c>
      <c r="B127">
        <v>110</v>
      </c>
      <c r="C127">
        <v>410</v>
      </c>
      <c r="D127">
        <v>6435</v>
      </c>
      <c r="E127" t="s">
        <v>100</v>
      </c>
      <c r="F127" t="s">
        <v>35</v>
      </c>
      <c r="G127" t="s">
        <v>1087</v>
      </c>
      <c r="H127" t="s">
        <v>820</v>
      </c>
      <c r="I127" t="s">
        <v>1162</v>
      </c>
      <c r="J127" t="s">
        <v>1168</v>
      </c>
      <c r="K127" t="s">
        <v>844</v>
      </c>
      <c r="L127" t="s">
        <v>910</v>
      </c>
      <c r="M127" t="s">
        <v>1089</v>
      </c>
      <c r="N127" t="s">
        <v>1169</v>
      </c>
      <c r="O127" s="2">
        <v>930</v>
      </c>
      <c r="P127" s="2">
        <v>930</v>
      </c>
      <c r="Q127" s="2">
        <v>1088</v>
      </c>
      <c r="R127" s="2">
        <v>685</v>
      </c>
      <c r="S127" s="2">
        <v>685</v>
      </c>
      <c r="T127" s="2">
        <v>2185</v>
      </c>
      <c r="U127" s="2">
        <v>1442</v>
      </c>
      <c r="V127" s="2">
        <v>1772</v>
      </c>
      <c r="W127" s="68">
        <v>1922.6666666666665</v>
      </c>
      <c r="X127" s="68">
        <v>1892</v>
      </c>
      <c r="Y127" s="68">
        <v>-30.666666666666515</v>
      </c>
      <c r="Z127" s="2">
        <v>1322</v>
      </c>
      <c r="AA127" s="70">
        <v>1322</v>
      </c>
      <c r="AB127" s="70">
        <v>1322</v>
      </c>
      <c r="AC127"/>
    </row>
    <row r="128" spans="1:29" x14ac:dyDescent="0.3">
      <c r="A128" t="s">
        <v>588</v>
      </c>
      <c r="B128">
        <v>110</v>
      </c>
      <c r="C128">
        <v>410</v>
      </c>
      <c r="D128">
        <v>6440</v>
      </c>
      <c r="E128" t="s">
        <v>100</v>
      </c>
      <c r="F128" t="s">
        <v>35</v>
      </c>
      <c r="G128" t="s">
        <v>1087</v>
      </c>
      <c r="H128" t="s">
        <v>820</v>
      </c>
      <c r="I128" t="s">
        <v>1162</v>
      </c>
      <c r="J128" t="s">
        <v>1170</v>
      </c>
      <c r="K128" t="s">
        <v>844</v>
      </c>
      <c r="L128" t="s">
        <v>910</v>
      </c>
      <c r="M128" t="s">
        <v>1089</v>
      </c>
      <c r="N128" t="s">
        <v>1171</v>
      </c>
      <c r="O128" s="2">
        <v>2508</v>
      </c>
      <c r="P128" s="2">
        <v>2580</v>
      </c>
      <c r="Q128" s="2">
        <v>2488</v>
      </c>
      <c r="R128" s="2">
        <v>1875</v>
      </c>
      <c r="S128" s="2">
        <v>1875</v>
      </c>
      <c r="T128" s="2">
        <v>2375</v>
      </c>
      <c r="U128" s="2">
        <v>1644</v>
      </c>
      <c r="V128" s="2">
        <v>2004</v>
      </c>
      <c r="W128" s="68">
        <v>2192</v>
      </c>
      <c r="X128" s="68">
        <v>2139</v>
      </c>
      <c r="Y128" s="68">
        <v>-53</v>
      </c>
      <c r="Z128" s="2">
        <v>1875</v>
      </c>
      <c r="AA128" s="70">
        <v>1875</v>
      </c>
      <c r="AB128" s="70">
        <v>1875</v>
      </c>
      <c r="AC128"/>
    </row>
    <row r="129" spans="1:29" x14ac:dyDescent="0.3">
      <c r="A129" t="s">
        <v>596</v>
      </c>
      <c r="B129">
        <v>110</v>
      </c>
      <c r="C129">
        <v>410</v>
      </c>
      <c r="D129">
        <v>6445</v>
      </c>
      <c r="E129" t="s">
        <v>100</v>
      </c>
      <c r="F129" t="s">
        <v>35</v>
      </c>
      <c r="G129" t="s">
        <v>1087</v>
      </c>
      <c r="H129" t="s">
        <v>820</v>
      </c>
      <c r="I129" t="s">
        <v>1162</v>
      </c>
      <c r="J129" t="s">
        <v>1172</v>
      </c>
      <c r="K129" t="s">
        <v>844</v>
      </c>
      <c r="L129" t="s">
        <v>910</v>
      </c>
      <c r="M129" t="s">
        <v>1089</v>
      </c>
      <c r="N129" t="s">
        <v>1173</v>
      </c>
      <c r="O129" s="2">
        <v>86</v>
      </c>
      <c r="P129" s="2">
        <v>119</v>
      </c>
      <c r="Q129" s="2">
        <v>101</v>
      </c>
      <c r="R129" s="2">
        <v>120</v>
      </c>
      <c r="S129" s="2">
        <v>120</v>
      </c>
      <c r="T129" s="2">
        <v>120</v>
      </c>
      <c r="U129" s="2">
        <v>0</v>
      </c>
      <c r="V129" s="2">
        <v>0</v>
      </c>
      <c r="W129" s="68">
        <v>0</v>
      </c>
      <c r="X129" s="68">
        <v>0</v>
      </c>
      <c r="Y129" s="68">
        <v>0</v>
      </c>
      <c r="Z129" s="2">
        <v>120</v>
      </c>
      <c r="AA129" s="70">
        <v>120</v>
      </c>
      <c r="AB129" s="70">
        <v>120</v>
      </c>
      <c r="AC129"/>
    </row>
    <row r="130" spans="1:29" x14ac:dyDescent="0.3">
      <c r="A130" t="s">
        <v>602</v>
      </c>
      <c r="B130">
        <v>110</v>
      </c>
      <c r="C130">
        <v>410</v>
      </c>
      <c r="D130">
        <v>6510</v>
      </c>
      <c r="E130" t="s">
        <v>100</v>
      </c>
      <c r="F130" t="s">
        <v>35</v>
      </c>
      <c r="G130" t="s">
        <v>1087</v>
      </c>
      <c r="H130" t="s">
        <v>820</v>
      </c>
      <c r="I130" t="s">
        <v>1175</v>
      </c>
      <c r="J130" t="s">
        <v>1174</v>
      </c>
      <c r="K130" t="s">
        <v>844</v>
      </c>
      <c r="L130" t="s">
        <v>910</v>
      </c>
      <c r="M130" t="s">
        <v>1089</v>
      </c>
      <c r="N130" t="s">
        <v>1176</v>
      </c>
      <c r="O130" s="2">
        <v>780</v>
      </c>
      <c r="P130" s="2">
        <v>2226</v>
      </c>
      <c r="Q130" s="2">
        <v>309</v>
      </c>
      <c r="R130" s="2">
        <v>2000</v>
      </c>
      <c r="S130" s="2">
        <v>2000</v>
      </c>
      <c r="T130" s="2">
        <v>2000</v>
      </c>
      <c r="U130" s="2">
        <v>107</v>
      </c>
      <c r="V130" s="2">
        <v>107</v>
      </c>
      <c r="W130" s="68">
        <v>142.66666666666666</v>
      </c>
      <c r="X130" s="68">
        <v>115</v>
      </c>
      <c r="Y130" s="68">
        <v>-27.666666666666657</v>
      </c>
      <c r="Z130" s="2">
        <v>2000</v>
      </c>
      <c r="AA130" s="70">
        <v>2000</v>
      </c>
      <c r="AB130" s="70">
        <v>2000</v>
      </c>
      <c r="AC130"/>
    </row>
    <row r="131" spans="1:29" x14ac:dyDescent="0.3">
      <c r="A131" t="s">
        <v>624</v>
      </c>
      <c r="B131">
        <v>110</v>
      </c>
      <c r="C131">
        <v>410</v>
      </c>
      <c r="D131">
        <v>6512</v>
      </c>
      <c r="E131" t="s">
        <v>100</v>
      </c>
      <c r="F131" t="s">
        <v>35</v>
      </c>
      <c r="G131" t="s">
        <v>1087</v>
      </c>
      <c r="H131" t="s">
        <v>820</v>
      </c>
      <c r="I131" t="s">
        <v>1175</v>
      </c>
      <c r="J131" t="s">
        <v>1177</v>
      </c>
      <c r="K131" t="s">
        <v>844</v>
      </c>
      <c r="L131" t="s">
        <v>910</v>
      </c>
      <c r="M131" t="s">
        <v>1089</v>
      </c>
      <c r="N131" t="s">
        <v>1178</v>
      </c>
      <c r="O131" s="2">
        <v>475</v>
      </c>
      <c r="P131" s="2">
        <v>475</v>
      </c>
      <c r="Q131" s="2">
        <v>549</v>
      </c>
      <c r="R131" s="2">
        <v>650</v>
      </c>
      <c r="S131" s="2">
        <v>650</v>
      </c>
      <c r="T131" s="2">
        <v>650</v>
      </c>
      <c r="U131" s="2">
        <v>549</v>
      </c>
      <c r="V131" s="2">
        <v>549</v>
      </c>
      <c r="W131" s="68">
        <v>549</v>
      </c>
      <c r="X131" s="68">
        <v>586</v>
      </c>
      <c r="Y131" s="68">
        <v>37</v>
      </c>
      <c r="Z131" s="2">
        <v>650</v>
      </c>
      <c r="AA131" s="70">
        <v>650</v>
      </c>
      <c r="AB131" s="70">
        <v>650</v>
      </c>
    </row>
    <row r="132" spans="1:29" x14ac:dyDescent="0.3">
      <c r="A132" t="s">
        <v>626</v>
      </c>
      <c r="B132">
        <v>110</v>
      </c>
      <c r="C132">
        <v>410</v>
      </c>
      <c r="D132">
        <v>6514</v>
      </c>
      <c r="E132" t="s">
        <v>100</v>
      </c>
      <c r="F132" t="s">
        <v>35</v>
      </c>
      <c r="G132" t="s">
        <v>1087</v>
      </c>
      <c r="H132" t="s">
        <v>820</v>
      </c>
      <c r="I132" t="s">
        <v>1175</v>
      </c>
      <c r="J132" t="s">
        <v>1179</v>
      </c>
      <c r="K132" t="s">
        <v>844</v>
      </c>
      <c r="L132" t="s">
        <v>910</v>
      </c>
      <c r="M132" t="s">
        <v>1089</v>
      </c>
      <c r="N132" t="s">
        <v>1180</v>
      </c>
      <c r="O132" s="2">
        <v>0</v>
      </c>
      <c r="P132" s="2">
        <v>0</v>
      </c>
      <c r="Q132" s="2">
        <v>0</v>
      </c>
      <c r="R132" s="2">
        <v>0</v>
      </c>
      <c r="S132" s="2">
        <v>0</v>
      </c>
      <c r="T132" s="2">
        <v>0</v>
      </c>
      <c r="U132" s="2">
        <v>0</v>
      </c>
      <c r="V132" s="2">
        <v>0</v>
      </c>
      <c r="W132" s="68">
        <v>0</v>
      </c>
      <c r="X132" s="68">
        <v>0</v>
      </c>
      <c r="Y132" s="68">
        <v>0</v>
      </c>
      <c r="Z132" s="2">
        <v>0</v>
      </c>
      <c r="AA132" s="70">
        <v>0</v>
      </c>
      <c r="AB132" s="70">
        <v>0</v>
      </c>
    </row>
    <row r="133" spans="1:29" x14ac:dyDescent="0.3">
      <c r="A133" t="s">
        <v>632</v>
      </c>
      <c r="B133">
        <v>110</v>
      </c>
      <c r="C133">
        <v>410</v>
      </c>
      <c r="D133">
        <v>6792</v>
      </c>
      <c r="E133" t="s">
        <v>100</v>
      </c>
      <c r="F133" t="s">
        <v>35</v>
      </c>
      <c r="G133" t="s">
        <v>1087</v>
      </c>
      <c r="H133" t="s">
        <v>820</v>
      </c>
      <c r="I133" t="s">
        <v>1182</v>
      </c>
      <c r="J133" t="s">
        <v>1181</v>
      </c>
      <c r="K133" t="s">
        <v>844</v>
      </c>
      <c r="L133" t="s">
        <v>910</v>
      </c>
      <c r="M133" t="s">
        <v>1089</v>
      </c>
      <c r="N133" t="s">
        <v>1183</v>
      </c>
      <c r="O133" s="2">
        <v>70</v>
      </c>
      <c r="P133" s="2">
        <v>0</v>
      </c>
      <c r="Q133" s="2">
        <v>0</v>
      </c>
      <c r="R133" s="2">
        <v>0</v>
      </c>
      <c r="S133" s="2">
        <v>0</v>
      </c>
      <c r="T133" s="2">
        <v>0</v>
      </c>
      <c r="U133" s="2">
        <v>34</v>
      </c>
      <c r="V133" s="2">
        <v>34</v>
      </c>
      <c r="W133" s="68">
        <v>45.333333333333329</v>
      </c>
      <c r="X133" s="68">
        <v>37</v>
      </c>
      <c r="Y133" s="68">
        <v>-8.3333333333333286</v>
      </c>
      <c r="Z133" s="2">
        <v>34</v>
      </c>
      <c r="AA133" s="70">
        <v>0</v>
      </c>
      <c r="AB133" s="70">
        <v>0</v>
      </c>
    </row>
    <row r="134" spans="1:29" x14ac:dyDescent="0.3">
      <c r="A134" t="s">
        <v>304</v>
      </c>
      <c r="B134">
        <v>110</v>
      </c>
      <c r="C134">
        <v>410</v>
      </c>
      <c r="D134">
        <v>8225</v>
      </c>
      <c r="E134" t="s">
        <v>100</v>
      </c>
      <c r="F134" t="s">
        <v>35</v>
      </c>
      <c r="G134" t="s">
        <v>1087</v>
      </c>
      <c r="H134" t="s">
        <v>821</v>
      </c>
      <c r="I134" t="s">
        <v>877</v>
      </c>
      <c r="J134" t="s">
        <v>1184</v>
      </c>
      <c r="K134" t="s">
        <v>844</v>
      </c>
      <c r="L134" t="s">
        <v>910</v>
      </c>
      <c r="M134" t="s">
        <v>845</v>
      </c>
      <c r="N134" t="s">
        <v>877</v>
      </c>
      <c r="O134" s="2">
        <v>0</v>
      </c>
      <c r="P134" s="2">
        <v>297073</v>
      </c>
      <c r="Q134" s="2">
        <v>0</v>
      </c>
      <c r="R134" s="2">
        <v>0</v>
      </c>
      <c r="S134" s="2">
        <v>0</v>
      </c>
      <c r="T134" s="2">
        <v>0</v>
      </c>
      <c r="U134" s="2">
        <v>0</v>
      </c>
      <c r="V134" s="2">
        <v>0</v>
      </c>
      <c r="W134" s="68">
        <v>0</v>
      </c>
      <c r="X134" s="68">
        <v>0</v>
      </c>
      <c r="Y134" s="68">
        <v>0</v>
      </c>
      <c r="Z134" s="2">
        <v>0</v>
      </c>
      <c r="AA134" s="70">
        <v>185700</v>
      </c>
      <c r="AB134" s="70">
        <v>185700</v>
      </c>
      <c r="AC134" s="2" t="s">
        <v>1185</v>
      </c>
    </row>
    <row r="135" spans="1:29" x14ac:dyDescent="0.3">
      <c r="A135" t="s">
        <v>638</v>
      </c>
      <c r="B135">
        <v>110</v>
      </c>
      <c r="C135">
        <v>410</v>
      </c>
      <c r="D135">
        <v>8320</v>
      </c>
      <c r="E135" t="s">
        <v>100</v>
      </c>
      <c r="F135" t="s">
        <v>35</v>
      </c>
      <c r="G135" t="s">
        <v>1087</v>
      </c>
      <c r="H135" t="s">
        <v>821</v>
      </c>
      <c r="I135" t="s">
        <v>1187</v>
      </c>
      <c r="J135" t="s">
        <v>1186</v>
      </c>
      <c r="K135" t="s">
        <v>844</v>
      </c>
      <c r="L135" t="s">
        <v>910</v>
      </c>
      <c r="M135" t="s">
        <v>845</v>
      </c>
      <c r="N135" t="s">
        <v>1188</v>
      </c>
      <c r="O135" s="2">
        <v>0</v>
      </c>
      <c r="P135" s="2">
        <v>6825</v>
      </c>
      <c r="Q135" s="2">
        <v>5925</v>
      </c>
      <c r="R135" s="2">
        <v>0</v>
      </c>
      <c r="S135" s="2">
        <v>0</v>
      </c>
      <c r="T135" s="2">
        <v>0</v>
      </c>
      <c r="U135" s="2">
        <v>0</v>
      </c>
      <c r="V135" s="2">
        <v>0</v>
      </c>
      <c r="W135" s="68">
        <v>0</v>
      </c>
      <c r="X135" s="68">
        <v>0</v>
      </c>
      <c r="Y135" s="68">
        <v>0</v>
      </c>
      <c r="Z135" s="2">
        <v>0</v>
      </c>
      <c r="AA135" s="70">
        <v>0</v>
      </c>
      <c r="AB135" s="70">
        <v>0</v>
      </c>
    </row>
    <row r="136" spans="1:29" x14ac:dyDescent="0.3">
      <c r="A136" t="s">
        <v>640</v>
      </c>
      <c r="B136">
        <v>110</v>
      </c>
      <c r="C136">
        <v>410</v>
      </c>
      <c r="D136">
        <v>8335</v>
      </c>
      <c r="E136" t="s">
        <v>100</v>
      </c>
      <c r="F136" t="s">
        <v>35</v>
      </c>
      <c r="G136" t="s">
        <v>1087</v>
      </c>
      <c r="H136" t="s">
        <v>821</v>
      </c>
      <c r="I136" t="s">
        <v>880</v>
      </c>
      <c r="J136" t="s">
        <v>1189</v>
      </c>
      <c r="K136" t="s">
        <v>844</v>
      </c>
      <c r="L136" t="s">
        <v>910</v>
      </c>
      <c r="M136" t="s">
        <v>845</v>
      </c>
      <c r="N136" t="s">
        <v>880</v>
      </c>
      <c r="O136" s="2">
        <v>0</v>
      </c>
      <c r="P136" s="2">
        <v>0</v>
      </c>
      <c r="Q136" s="2">
        <v>6777</v>
      </c>
      <c r="R136" s="2">
        <v>0</v>
      </c>
      <c r="S136" s="2">
        <v>0</v>
      </c>
      <c r="T136" s="2">
        <v>400</v>
      </c>
      <c r="U136" s="2">
        <v>383</v>
      </c>
      <c r="V136" s="2">
        <v>383</v>
      </c>
      <c r="W136" s="68">
        <v>510.66666666666663</v>
      </c>
      <c r="X136" s="68">
        <v>383</v>
      </c>
      <c r="Y136" s="68">
        <v>-127.66666666666663</v>
      </c>
      <c r="Z136" s="2">
        <v>0</v>
      </c>
      <c r="AA136" s="70">
        <v>0</v>
      </c>
      <c r="AB136" s="70">
        <v>0</v>
      </c>
    </row>
    <row r="137" spans="1:29" x14ac:dyDescent="0.3">
      <c r="A137" t="s">
        <v>642</v>
      </c>
      <c r="B137">
        <v>110</v>
      </c>
      <c r="C137">
        <v>410</v>
      </c>
      <c r="D137">
        <v>8425</v>
      </c>
      <c r="E137" t="s">
        <v>100</v>
      </c>
      <c r="F137" t="s">
        <v>35</v>
      </c>
      <c r="G137" t="s">
        <v>1087</v>
      </c>
      <c r="H137" t="s">
        <v>821</v>
      </c>
      <c r="I137" t="s">
        <v>883</v>
      </c>
      <c r="J137" t="s">
        <v>1190</v>
      </c>
      <c r="K137" t="s">
        <v>844</v>
      </c>
      <c r="L137" t="s">
        <v>910</v>
      </c>
      <c r="M137" t="s">
        <v>845</v>
      </c>
      <c r="N137" t="s">
        <v>883</v>
      </c>
      <c r="O137" s="2">
        <v>0</v>
      </c>
      <c r="P137" s="2">
        <v>0</v>
      </c>
      <c r="Q137" s="2">
        <v>0</v>
      </c>
      <c r="R137" s="2">
        <v>0</v>
      </c>
      <c r="S137" s="2">
        <v>0</v>
      </c>
      <c r="T137" s="2">
        <v>0</v>
      </c>
      <c r="U137" s="2">
        <v>0</v>
      </c>
      <c r="V137" s="2">
        <v>0</v>
      </c>
      <c r="W137" s="68">
        <v>0</v>
      </c>
      <c r="X137" s="68">
        <v>0</v>
      </c>
      <c r="Y137" s="68">
        <v>0</v>
      </c>
      <c r="Z137" s="2">
        <v>0</v>
      </c>
      <c r="AA137" s="70">
        <v>0</v>
      </c>
      <c r="AB137" s="70">
        <v>0</v>
      </c>
    </row>
    <row r="138" spans="1:29" x14ac:dyDescent="0.3">
      <c r="A138" t="s">
        <v>706</v>
      </c>
      <c r="B138">
        <v>110</v>
      </c>
      <c r="C138">
        <v>420</v>
      </c>
      <c r="D138">
        <v>5110</v>
      </c>
      <c r="E138" t="s">
        <v>100</v>
      </c>
      <c r="F138" t="s">
        <v>35</v>
      </c>
      <c r="G138" t="s">
        <v>1192</v>
      </c>
      <c r="H138" t="s">
        <v>819</v>
      </c>
      <c r="I138" t="s">
        <v>1088</v>
      </c>
      <c r="J138" t="s">
        <v>1191</v>
      </c>
      <c r="K138" t="s">
        <v>844</v>
      </c>
      <c r="L138" t="s">
        <v>986</v>
      </c>
      <c r="M138" t="s">
        <v>1089</v>
      </c>
      <c r="N138" t="s">
        <v>284</v>
      </c>
      <c r="O138" s="2">
        <v>3785</v>
      </c>
      <c r="P138" s="2">
        <v>4636</v>
      </c>
      <c r="Q138" s="2">
        <v>4316</v>
      </c>
      <c r="R138" s="2">
        <v>4500</v>
      </c>
      <c r="S138" s="2">
        <v>4500</v>
      </c>
      <c r="T138" s="2">
        <v>4500</v>
      </c>
      <c r="U138" s="2">
        <v>3706</v>
      </c>
      <c r="V138" s="2">
        <v>4414</v>
      </c>
      <c r="W138" s="68">
        <v>4941.333333333333</v>
      </c>
      <c r="X138" s="68">
        <v>4711</v>
      </c>
      <c r="Y138" s="68">
        <v>-230.33333333333303</v>
      </c>
      <c r="Z138" s="2">
        <v>4463</v>
      </c>
      <c r="AA138" s="70">
        <v>4463</v>
      </c>
      <c r="AB138" s="70">
        <v>4463</v>
      </c>
    </row>
    <row r="139" spans="1:29" x14ac:dyDescent="0.3">
      <c r="A139" t="s">
        <v>447</v>
      </c>
      <c r="B139">
        <v>110</v>
      </c>
      <c r="C139">
        <v>420</v>
      </c>
      <c r="D139">
        <v>5150</v>
      </c>
      <c r="E139" t="s">
        <v>100</v>
      </c>
      <c r="F139" t="s">
        <v>35</v>
      </c>
      <c r="G139" t="s">
        <v>1192</v>
      </c>
      <c r="H139" t="s">
        <v>819</v>
      </c>
      <c r="I139" t="s">
        <v>1088</v>
      </c>
      <c r="J139" t="s">
        <v>1193</v>
      </c>
      <c r="K139" t="s">
        <v>844</v>
      </c>
      <c r="L139" t="s">
        <v>986</v>
      </c>
      <c r="M139" t="s">
        <v>1089</v>
      </c>
      <c r="N139" t="s">
        <v>293</v>
      </c>
      <c r="O139" s="2">
        <v>3125</v>
      </c>
      <c r="P139" s="2">
        <v>3482</v>
      </c>
      <c r="Q139" s="2">
        <v>3443</v>
      </c>
      <c r="R139" s="2">
        <v>3617</v>
      </c>
      <c r="S139" s="2">
        <v>3617</v>
      </c>
      <c r="T139" s="2">
        <v>3617</v>
      </c>
      <c r="U139" s="2">
        <v>2862</v>
      </c>
      <c r="V139" s="2">
        <v>3464</v>
      </c>
      <c r="W139" s="68">
        <v>3816</v>
      </c>
      <c r="X139" s="68">
        <v>3697</v>
      </c>
      <c r="Y139" s="68">
        <v>-119</v>
      </c>
      <c r="Z139" s="2">
        <v>3798</v>
      </c>
      <c r="AA139" s="70">
        <v>3798</v>
      </c>
      <c r="AB139" s="70">
        <v>3798</v>
      </c>
    </row>
    <row r="140" spans="1:29" x14ac:dyDescent="0.3">
      <c r="A140" t="s">
        <v>776</v>
      </c>
      <c r="B140">
        <v>110</v>
      </c>
      <c r="C140">
        <v>420</v>
      </c>
      <c r="D140">
        <v>5152</v>
      </c>
      <c r="E140" t="s">
        <v>100</v>
      </c>
      <c r="F140" t="s">
        <v>35</v>
      </c>
      <c r="G140" t="s">
        <v>1192</v>
      </c>
      <c r="H140" t="s">
        <v>819</v>
      </c>
      <c r="I140" t="s">
        <v>1088</v>
      </c>
      <c r="J140" t="s">
        <v>1194</v>
      </c>
      <c r="K140" t="s">
        <v>844</v>
      </c>
      <c r="L140" t="s">
        <v>986</v>
      </c>
      <c r="M140" t="s">
        <v>1089</v>
      </c>
      <c r="N140" t="s">
        <v>298</v>
      </c>
      <c r="O140" s="2">
        <v>1552</v>
      </c>
      <c r="P140" s="2">
        <v>0</v>
      </c>
      <c r="Q140" s="2">
        <v>7324</v>
      </c>
      <c r="R140" s="2">
        <v>8256</v>
      </c>
      <c r="S140" s="2">
        <v>8256</v>
      </c>
      <c r="T140" s="2">
        <v>8256</v>
      </c>
      <c r="U140" s="2">
        <v>7371</v>
      </c>
      <c r="V140" s="2">
        <v>8929</v>
      </c>
      <c r="W140" s="68">
        <v>9828</v>
      </c>
      <c r="X140" s="68">
        <v>9530</v>
      </c>
      <c r="Y140" s="68">
        <v>-298</v>
      </c>
      <c r="Z140" s="2">
        <v>4334</v>
      </c>
      <c r="AA140" s="70">
        <v>4551</v>
      </c>
      <c r="AB140" s="70">
        <v>4551</v>
      </c>
    </row>
    <row r="141" spans="1:29" x14ac:dyDescent="0.3">
      <c r="A141" t="s">
        <v>355</v>
      </c>
      <c r="B141">
        <v>110</v>
      </c>
      <c r="C141">
        <v>420</v>
      </c>
      <c r="D141">
        <v>5154</v>
      </c>
      <c r="E141" t="s">
        <v>100</v>
      </c>
      <c r="F141" t="s">
        <v>35</v>
      </c>
      <c r="G141" t="s">
        <v>1192</v>
      </c>
      <c r="H141" t="s">
        <v>819</v>
      </c>
      <c r="I141" t="s">
        <v>1088</v>
      </c>
      <c r="J141" t="s">
        <v>1195</v>
      </c>
      <c r="K141" t="s">
        <v>844</v>
      </c>
      <c r="L141" t="s">
        <v>986</v>
      </c>
      <c r="M141" t="s">
        <v>1089</v>
      </c>
      <c r="N141" t="s">
        <v>299</v>
      </c>
      <c r="O141" s="2">
        <v>1811</v>
      </c>
      <c r="P141" s="2">
        <v>1968</v>
      </c>
      <c r="Q141" s="2">
        <v>0</v>
      </c>
      <c r="R141" s="2">
        <v>0</v>
      </c>
      <c r="S141" s="2">
        <v>0</v>
      </c>
      <c r="T141" s="2">
        <v>0</v>
      </c>
      <c r="U141" s="2">
        <v>0</v>
      </c>
      <c r="V141" s="2">
        <v>0</v>
      </c>
      <c r="W141" s="68">
        <v>0</v>
      </c>
      <c r="X141" s="68">
        <v>0</v>
      </c>
      <c r="Y141" s="68">
        <v>0</v>
      </c>
      <c r="Z141" s="2">
        <v>4334</v>
      </c>
      <c r="AA141" s="70">
        <v>4551</v>
      </c>
      <c r="AB141" s="70">
        <v>4551</v>
      </c>
    </row>
    <row r="142" spans="1:29" x14ac:dyDescent="0.3">
      <c r="A142" t="s">
        <v>364</v>
      </c>
      <c r="B142">
        <v>110</v>
      </c>
      <c r="C142">
        <v>420</v>
      </c>
      <c r="D142">
        <v>5156</v>
      </c>
      <c r="E142" t="s">
        <v>100</v>
      </c>
      <c r="F142" t="s">
        <v>35</v>
      </c>
      <c r="G142" t="s">
        <v>1192</v>
      </c>
      <c r="H142" t="s">
        <v>819</v>
      </c>
      <c r="I142" t="s">
        <v>1088</v>
      </c>
      <c r="J142" t="s">
        <v>1196</v>
      </c>
      <c r="K142" t="s">
        <v>844</v>
      </c>
      <c r="L142" t="s">
        <v>986</v>
      </c>
      <c r="M142" t="s">
        <v>1089</v>
      </c>
      <c r="N142" t="s">
        <v>296</v>
      </c>
      <c r="O142" s="2">
        <v>0</v>
      </c>
      <c r="P142" s="2">
        <v>0</v>
      </c>
      <c r="Q142" s="2">
        <v>0</v>
      </c>
      <c r="R142" s="2">
        <v>2883</v>
      </c>
      <c r="S142" s="2">
        <v>2883</v>
      </c>
      <c r="T142" s="2">
        <v>2883</v>
      </c>
      <c r="U142" s="2">
        <v>0</v>
      </c>
      <c r="V142" s="2">
        <v>0</v>
      </c>
      <c r="W142" s="68">
        <v>0</v>
      </c>
      <c r="X142" s="68">
        <v>0</v>
      </c>
      <c r="Y142" s="68">
        <v>0</v>
      </c>
      <c r="Z142" s="2">
        <v>6048</v>
      </c>
      <c r="AA142" s="70">
        <v>3028</v>
      </c>
      <c r="AB142" s="70">
        <v>3028</v>
      </c>
    </row>
    <row r="143" spans="1:29" x14ac:dyDescent="0.3">
      <c r="A143" t="s">
        <v>419</v>
      </c>
      <c r="B143">
        <v>110</v>
      </c>
      <c r="C143">
        <v>420</v>
      </c>
      <c r="D143">
        <v>5158</v>
      </c>
      <c r="E143" t="s">
        <v>100</v>
      </c>
      <c r="F143" t="s">
        <v>35</v>
      </c>
      <c r="G143" t="s">
        <v>1192</v>
      </c>
      <c r="H143" t="s">
        <v>819</v>
      </c>
      <c r="I143" t="s">
        <v>1088</v>
      </c>
      <c r="J143" t="s">
        <v>1197</v>
      </c>
      <c r="K143" t="s">
        <v>844</v>
      </c>
      <c r="L143" t="s">
        <v>986</v>
      </c>
      <c r="M143" t="s">
        <v>1089</v>
      </c>
      <c r="N143" t="s">
        <v>290</v>
      </c>
      <c r="O143" s="2">
        <v>7198</v>
      </c>
      <c r="P143" s="2">
        <v>7273</v>
      </c>
      <c r="Q143" s="2">
        <v>8292</v>
      </c>
      <c r="R143" s="2">
        <v>9955</v>
      </c>
      <c r="S143" s="2">
        <v>9955</v>
      </c>
      <c r="T143" s="2">
        <v>9955</v>
      </c>
      <c r="U143" s="2">
        <v>6306</v>
      </c>
      <c r="V143" s="2">
        <v>8038</v>
      </c>
      <c r="W143" s="68">
        <v>8408</v>
      </c>
      <c r="X143" s="68">
        <v>8579</v>
      </c>
      <c r="Y143" s="68">
        <v>171</v>
      </c>
      <c r="Z143" s="2">
        <v>10453</v>
      </c>
      <c r="AA143" s="70">
        <v>10976</v>
      </c>
      <c r="AB143" s="70">
        <v>10976</v>
      </c>
    </row>
    <row r="144" spans="1:29" x14ac:dyDescent="0.3">
      <c r="A144" t="s">
        <v>425</v>
      </c>
      <c r="B144">
        <v>110</v>
      </c>
      <c r="C144">
        <v>420</v>
      </c>
      <c r="D144">
        <v>5220</v>
      </c>
      <c r="E144" t="s">
        <v>100</v>
      </c>
      <c r="F144" t="s">
        <v>35</v>
      </c>
      <c r="G144" t="s">
        <v>1192</v>
      </c>
      <c r="H144" t="s">
        <v>819</v>
      </c>
      <c r="I144" t="s">
        <v>1098</v>
      </c>
      <c r="J144" t="s">
        <v>1198</v>
      </c>
      <c r="K144" t="s">
        <v>844</v>
      </c>
      <c r="L144" t="s">
        <v>986</v>
      </c>
      <c r="M144" t="s">
        <v>1089</v>
      </c>
      <c r="N144" t="s">
        <v>291</v>
      </c>
      <c r="O144" s="2">
        <v>611</v>
      </c>
      <c r="P144" s="2">
        <v>824</v>
      </c>
      <c r="Q144" s="2">
        <v>257</v>
      </c>
      <c r="R144" s="2">
        <v>1027</v>
      </c>
      <c r="S144" s="2">
        <v>1027</v>
      </c>
      <c r="T144" s="2">
        <v>1027</v>
      </c>
      <c r="U144" s="2">
        <v>394</v>
      </c>
      <c r="V144" s="2">
        <v>431</v>
      </c>
      <c r="W144" s="68">
        <v>525.33333333333326</v>
      </c>
      <c r="X144" s="68">
        <v>460</v>
      </c>
      <c r="Y144" s="68">
        <v>-65.333333333333258</v>
      </c>
      <c r="Z144" s="2">
        <v>1409</v>
      </c>
      <c r="AA144" s="70">
        <v>1409</v>
      </c>
      <c r="AB144" s="70">
        <v>1409</v>
      </c>
    </row>
    <row r="145" spans="1:29" x14ac:dyDescent="0.3">
      <c r="A145" t="s">
        <v>427</v>
      </c>
      <c r="B145">
        <v>110</v>
      </c>
      <c r="C145">
        <v>420</v>
      </c>
      <c r="D145">
        <v>5315</v>
      </c>
      <c r="E145" t="s">
        <v>100</v>
      </c>
      <c r="F145" t="s">
        <v>35</v>
      </c>
      <c r="G145" t="s">
        <v>1192</v>
      </c>
      <c r="H145" t="s">
        <v>819</v>
      </c>
      <c r="I145" t="s">
        <v>1100</v>
      </c>
      <c r="J145" t="s">
        <v>1199</v>
      </c>
      <c r="K145" t="s">
        <v>844</v>
      </c>
      <c r="L145" t="s">
        <v>986</v>
      </c>
      <c r="M145" t="s">
        <v>1089</v>
      </c>
      <c r="N145" t="s">
        <v>294</v>
      </c>
      <c r="O145" s="2">
        <v>1384</v>
      </c>
      <c r="P145" s="2">
        <v>1316</v>
      </c>
      <c r="Q145" s="2">
        <v>1808</v>
      </c>
      <c r="R145" s="2">
        <v>2320</v>
      </c>
      <c r="S145" s="2">
        <v>2320</v>
      </c>
      <c r="T145" s="2">
        <v>2320</v>
      </c>
      <c r="U145" s="2">
        <v>1579</v>
      </c>
      <c r="V145" s="2">
        <v>1934</v>
      </c>
      <c r="W145" s="68">
        <v>2105.333333333333</v>
      </c>
      <c r="X145" s="68">
        <v>2065</v>
      </c>
      <c r="Y145" s="68">
        <v>-40.33333333333303</v>
      </c>
      <c r="Z145" s="2">
        <v>2666</v>
      </c>
      <c r="AA145" s="70">
        <v>2512</v>
      </c>
      <c r="AB145" s="70">
        <v>2512</v>
      </c>
    </row>
    <row r="146" spans="1:29" x14ac:dyDescent="0.3">
      <c r="A146" t="s">
        <v>397</v>
      </c>
      <c r="B146">
        <v>110</v>
      </c>
      <c r="C146">
        <v>420</v>
      </c>
      <c r="D146">
        <v>5320</v>
      </c>
      <c r="E146" t="s">
        <v>100</v>
      </c>
      <c r="F146" t="s">
        <v>35</v>
      </c>
      <c r="G146" t="s">
        <v>1192</v>
      </c>
      <c r="H146" t="s">
        <v>819</v>
      </c>
      <c r="I146" t="s">
        <v>1100</v>
      </c>
      <c r="J146" t="s">
        <v>1200</v>
      </c>
      <c r="K146" t="s">
        <v>844</v>
      </c>
      <c r="L146" t="s">
        <v>986</v>
      </c>
      <c r="M146" t="s">
        <v>1089</v>
      </c>
      <c r="N146" t="s">
        <v>300</v>
      </c>
      <c r="O146" s="2">
        <v>1113</v>
      </c>
      <c r="P146" s="2">
        <v>856</v>
      </c>
      <c r="Q146" s="2">
        <v>736</v>
      </c>
      <c r="R146" s="2">
        <v>660</v>
      </c>
      <c r="S146" s="2">
        <v>660</v>
      </c>
      <c r="T146" s="2">
        <v>660</v>
      </c>
      <c r="U146" s="2">
        <v>1068</v>
      </c>
      <c r="V146" s="2">
        <v>1070</v>
      </c>
      <c r="W146" s="68">
        <v>1424</v>
      </c>
      <c r="X146" s="68">
        <v>1142</v>
      </c>
      <c r="Y146" s="68">
        <v>-282</v>
      </c>
      <c r="Z146" s="2">
        <v>1373</v>
      </c>
      <c r="AA146" s="70">
        <v>1670</v>
      </c>
      <c r="AB146" s="70">
        <v>1670</v>
      </c>
    </row>
    <row r="147" spans="1:29" x14ac:dyDescent="0.3">
      <c r="A147" t="s">
        <v>429</v>
      </c>
      <c r="B147">
        <v>110</v>
      </c>
      <c r="C147">
        <v>420</v>
      </c>
      <c r="D147">
        <v>5350</v>
      </c>
      <c r="E147" t="s">
        <v>100</v>
      </c>
      <c r="F147" t="s">
        <v>35</v>
      </c>
      <c r="G147" t="s">
        <v>1192</v>
      </c>
      <c r="H147" t="s">
        <v>819</v>
      </c>
      <c r="I147" t="s">
        <v>1100</v>
      </c>
      <c r="J147" t="s">
        <v>1201</v>
      </c>
      <c r="K147" t="s">
        <v>844</v>
      </c>
      <c r="L147" t="s">
        <v>986</v>
      </c>
      <c r="M147" t="s">
        <v>1089</v>
      </c>
      <c r="N147" t="s">
        <v>297</v>
      </c>
      <c r="O147" s="2">
        <v>0</v>
      </c>
      <c r="P147" s="2">
        <v>0</v>
      </c>
      <c r="Q147" s="2">
        <v>0</v>
      </c>
      <c r="R147" s="2">
        <v>2000</v>
      </c>
      <c r="S147" s="2">
        <v>2000</v>
      </c>
      <c r="T147" s="2">
        <v>2000</v>
      </c>
      <c r="U147" s="2">
        <v>0</v>
      </c>
      <c r="V147" s="2">
        <v>0</v>
      </c>
      <c r="W147" s="68">
        <v>0</v>
      </c>
      <c r="X147" s="68">
        <v>0</v>
      </c>
      <c r="Y147" s="68">
        <v>0</v>
      </c>
      <c r="Z147" s="2">
        <v>2328</v>
      </c>
      <c r="AA147" s="70">
        <v>2328</v>
      </c>
      <c r="AB147" s="70">
        <v>2328</v>
      </c>
      <c r="AC147"/>
    </row>
    <row r="148" spans="1:29" x14ac:dyDescent="0.3">
      <c r="A148" t="s">
        <v>773</v>
      </c>
      <c r="B148">
        <v>110</v>
      </c>
      <c r="C148">
        <v>420</v>
      </c>
      <c r="D148">
        <v>5410</v>
      </c>
      <c r="E148" t="s">
        <v>100</v>
      </c>
      <c r="F148" t="s">
        <v>35</v>
      </c>
      <c r="G148" t="s">
        <v>1192</v>
      </c>
      <c r="H148" t="s">
        <v>819</v>
      </c>
      <c r="I148" t="s">
        <v>1104</v>
      </c>
      <c r="J148" t="s">
        <v>1202</v>
      </c>
      <c r="K148" t="s">
        <v>844</v>
      </c>
      <c r="L148" t="s">
        <v>986</v>
      </c>
      <c r="M148" t="s">
        <v>1089</v>
      </c>
      <c r="N148" t="s">
        <v>288</v>
      </c>
      <c r="O148" s="2">
        <v>2613</v>
      </c>
      <c r="P148" s="2">
        <v>1934</v>
      </c>
      <c r="Q148" s="2">
        <v>4153</v>
      </c>
      <c r="R148" s="2">
        <v>7770</v>
      </c>
      <c r="S148" s="2">
        <v>7770</v>
      </c>
      <c r="T148" s="2">
        <v>7770</v>
      </c>
      <c r="U148" s="2">
        <v>3449</v>
      </c>
      <c r="V148" s="2">
        <v>3975</v>
      </c>
      <c r="W148" s="68">
        <v>4598.6666666666661</v>
      </c>
      <c r="X148" s="68">
        <v>4243</v>
      </c>
      <c r="Y148" s="68">
        <v>-355.66666666666606</v>
      </c>
      <c r="Z148" s="2">
        <v>3434</v>
      </c>
      <c r="AA148" s="70">
        <v>4384</v>
      </c>
      <c r="AB148" s="70">
        <v>4384</v>
      </c>
      <c r="AC148"/>
    </row>
    <row r="149" spans="1:29" x14ac:dyDescent="0.3">
      <c r="A149" t="s">
        <v>383</v>
      </c>
      <c r="B149">
        <v>110</v>
      </c>
      <c r="C149">
        <v>420</v>
      </c>
      <c r="D149">
        <v>5450</v>
      </c>
      <c r="E149" t="s">
        <v>100</v>
      </c>
      <c r="F149" t="s">
        <v>35</v>
      </c>
      <c r="G149" t="s">
        <v>1192</v>
      </c>
      <c r="H149" t="s">
        <v>819</v>
      </c>
      <c r="I149" t="s">
        <v>1104</v>
      </c>
      <c r="J149" t="s">
        <v>1203</v>
      </c>
      <c r="K149" t="s">
        <v>844</v>
      </c>
      <c r="L149" t="s">
        <v>986</v>
      </c>
      <c r="M149" t="s">
        <v>1089</v>
      </c>
      <c r="N149" t="s">
        <v>292</v>
      </c>
      <c r="O149" s="2">
        <v>2074</v>
      </c>
      <c r="P149" s="2">
        <v>1920</v>
      </c>
      <c r="Q149" s="2">
        <v>3910</v>
      </c>
      <c r="R149" s="2">
        <v>5214</v>
      </c>
      <c r="S149" s="2">
        <v>5214</v>
      </c>
      <c r="T149" s="2">
        <v>5214</v>
      </c>
      <c r="U149" s="2">
        <v>3409</v>
      </c>
      <c r="V149" s="2">
        <v>4086</v>
      </c>
      <c r="W149" s="68">
        <v>4545.333333333333</v>
      </c>
      <c r="X149" s="68">
        <v>4361</v>
      </c>
      <c r="Y149" s="68">
        <v>-184.33333333333303</v>
      </c>
      <c r="Z149" s="2">
        <v>6841</v>
      </c>
      <c r="AA149" s="70">
        <v>6444</v>
      </c>
      <c r="AB149" s="70">
        <v>6444</v>
      </c>
      <c r="AC149"/>
    </row>
    <row r="150" spans="1:29" x14ac:dyDescent="0.3">
      <c r="A150" t="s">
        <v>523</v>
      </c>
      <c r="B150">
        <v>110</v>
      </c>
      <c r="C150">
        <v>420</v>
      </c>
      <c r="D150">
        <v>5910</v>
      </c>
      <c r="E150" t="s">
        <v>100</v>
      </c>
      <c r="F150" t="s">
        <v>35</v>
      </c>
      <c r="G150" t="s">
        <v>1192</v>
      </c>
      <c r="H150" t="s">
        <v>819</v>
      </c>
      <c r="I150" t="s">
        <v>1205</v>
      </c>
      <c r="J150" t="s">
        <v>1204</v>
      </c>
      <c r="K150" t="s">
        <v>844</v>
      </c>
      <c r="L150" t="s">
        <v>986</v>
      </c>
      <c r="M150" t="s">
        <v>1089</v>
      </c>
      <c r="N150" t="s">
        <v>286</v>
      </c>
      <c r="O150" s="2">
        <v>0</v>
      </c>
      <c r="P150" s="2">
        <v>0</v>
      </c>
      <c r="Q150" s="2">
        <v>0</v>
      </c>
      <c r="R150" s="2">
        <v>0</v>
      </c>
      <c r="S150" s="2">
        <v>0</v>
      </c>
      <c r="T150" s="2">
        <v>0</v>
      </c>
      <c r="U150" s="2">
        <v>0</v>
      </c>
      <c r="V150" s="2">
        <v>0</v>
      </c>
      <c r="W150" s="68">
        <v>0</v>
      </c>
      <c r="X150" s="68">
        <v>0</v>
      </c>
      <c r="Y150" s="68">
        <v>0</v>
      </c>
      <c r="Z150" s="2">
        <v>0</v>
      </c>
      <c r="AA150" s="70">
        <v>0</v>
      </c>
      <c r="AB150" s="70">
        <v>0</v>
      </c>
      <c r="AC150"/>
    </row>
    <row r="151" spans="1:29" x14ac:dyDescent="0.3">
      <c r="A151" t="s">
        <v>311</v>
      </c>
      <c r="B151">
        <v>110</v>
      </c>
      <c r="C151">
        <v>420</v>
      </c>
      <c r="D151">
        <v>6128</v>
      </c>
      <c r="E151" t="s">
        <v>100</v>
      </c>
      <c r="F151" t="s">
        <v>35</v>
      </c>
      <c r="G151" t="s">
        <v>1192</v>
      </c>
      <c r="H151" t="s">
        <v>820</v>
      </c>
      <c r="I151" t="s">
        <v>1108</v>
      </c>
      <c r="J151" t="s">
        <v>1206</v>
      </c>
      <c r="K151" t="s">
        <v>844</v>
      </c>
      <c r="L151" t="s">
        <v>986</v>
      </c>
      <c r="M151" t="s">
        <v>1089</v>
      </c>
      <c r="N151" t="s">
        <v>1121</v>
      </c>
      <c r="O151" s="2">
        <v>2000</v>
      </c>
      <c r="P151" s="2">
        <v>37202</v>
      </c>
      <c r="Q151" s="2">
        <v>14298</v>
      </c>
      <c r="R151" s="2">
        <v>1000</v>
      </c>
      <c r="S151" s="2">
        <v>41000</v>
      </c>
      <c r="T151" s="2">
        <v>41000</v>
      </c>
      <c r="U151" s="2">
        <v>27851</v>
      </c>
      <c r="V151" s="2">
        <v>36195</v>
      </c>
      <c r="W151" s="68">
        <v>37134.666666666664</v>
      </c>
      <c r="X151" s="68">
        <v>38630</v>
      </c>
      <c r="Y151" s="68">
        <v>1495.3333333333358</v>
      </c>
      <c r="Z151" s="2">
        <v>0</v>
      </c>
      <c r="AA151" s="70">
        <v>20000</v>
      </c>
      <c r="AB151" s="70">
        <v>20000</v>
      </c>
      <c r="AC151" s="2" t="s">
        <v>1207</v>
      </c>
    </row>
    <row r="152" spans="1:29" x14ac:dyDescent="0.3">
      <c r="A152" t="s">
        <v>381</v>
      </c>
      <c r="B152">
        <v>110</v>
      </c>
      <c r="C152">
        <v>420</v>
      </c>
      <c r="D152">
        <v>6210</v>
      </c>
      <c r="E152" t="s">
        <v>100</v>
      </c>
      <c r="F152" t="s">
        <v>35</v>
      </c>
      <c r="G152" t="s">
        <v>1192</v>
      </c>
      <c r="H152" t="s">
        <v>820</v>
      </c>
      <c r="I152" t="s">
        <v>1108</v>
      </c>
      <c r="J152" t="s">
        <v>1208</v>
      </c>
      <c r="K152" t="s">
        <v>844</v>
      </c>
      <c r="L152" t="s">
        <v>986</v>
      </c>
      <c r="M152" t="s">
        <v>1089</v>
      </c>
      <c r="N152" t="s">
        <v>1128</v>
      </c>
      <c r="O152" s="2">
        <v>0</v>
      </c>
      <c r="P152" s="2">
        <v>0</v>
      </c>
      <c r="Q152" s="2">
        <v>0</v>
      </c>
      <c r="R152" s="2">
        <v>0</v>
      </c>
      <c r="S152" s="2">
        <v>0</v>
      </c>
      <c r="T152" s="2">
        <v>0</v>
      </c>
      <c r="U152" s="2">
        <v>1861</v>
      </c>
      <c r="V152" s="2">
        <v>1861</v>
      </c>
      <c r="W152" s="68">
        <v>1861</v>
      </c>
      <c r="X152" s="68">
        <v>1987</v>
      </c>
      <c r="Y152" s="68">
        <v>126</v>
      </c>
      <c r="Z152" s="2">
        <v>1861</v>
      </c>
      <c r="AA152" s="70">
        <v>1861</v>
      </c>
      <c r="AB152" s="70">
        <v>1861</v>
      </c>
      <c r="AC152"/>
    </row>
    <row r="153" spans="1:29" x14ac:dyDescent="0.3">
      <c r="A153" t="s">
        <v>671</v>
      </c>
      <c r="B153">
        <v>110</v>
      </c>
      <c r="C153">
        <v>420</v>
      </c>
      <c r="D153">
        <v>6234</v>
      </c>
      <c r="E153" t="s">
        <v>100</v>
      </c>
      <c r="F153" t="s">
        <v>35</v>
      </c>
      <c r="G153" t="s">
        <v>1192</v>
      </c>
      <c r="H153" t="s">
        <v>820</v>
      </c>
      <c r="I153" t="s">
        <v>1131</v>
      </c>
      <c r="J153" t="s">
        <v>1209</v>
      </c>
      <c r="K153" t="s">
        <v>844</v>
      </c>
      <c r="L153" t="s">
        <v>986</v>
      </c>
      <c r="M153" t="s">
        <v>1089</v>
      </c>
      <c r="N153" t="s">
        <v>1145</v>
      </c>
      <c r="O153" s="2">
        <v>590</v>
      </c>
      <c r="P153" s="2">
        <v>1499</v>
      </c>
      <c r="Q153" s="2">
        <v>5048</v>
      </c>
      <c r="R153" s="2">
        <v>2000</v>
      </c>
      <c r="S153" s="2">
        <v>2000</v>
      </c>
      <c r="T153" s="2">
        <v>2000</v>
      </c>
      <c r="U153" s="2">
        <v>1091</v>
      </c>
      <c r="V153" s="2">
        <v>1612</v>
      </c>
      <c r="W153" s="68">
        <v>1454.6666666666665</v>
      </c>
      <c r="X153" s="68">
        <v>1721</v>
      </c>
      <c r="Y153" s="68">
        <v>266.33333333333348</v>
      </c>
      <c r="Z153" s="2">
        <v>2000</v>
      </c>
      <c r="AA153" s="70">
        <v>2000</v>
      </c>
      <c r="AB153" s="70">
        <v>2000</v>
      </c>
      <c r="AC153"/>
    </row>
    <row r="154" spans="1:29" x14ac:dyDescent="0.3">
      <c r="A154" t="s">
        <v>479</v>
      </c>
      <c r="B154">
        <v>110</v>
      </c>
      <c r="C154">
        <v>420</v>
      </c>
      <c r="D154">
        <v>6238</v>
      </c>
      <c r="E154" t="s">
        <v>100</v>
      </c>
      <c r="F154" t="s">
        <v>35</v>
      </c>
      <c r="G154" t="s">
        <v>1192</v>
      </c>
      <c r="H154" t="s">
        <v>820</v>
      </c>
      <c r="I154" t="s">
        <v>1131</v>
      </c>
      <c r="J154" t="s">
        <v>1210</v>
      </c>
      <c r="K154" t="s">
        <v>844</v>
      </c>
      <c r="L154" t="s">
        <v>986</v>
      </c>
      <c r="M154" t="s">
        <v>1089</v>
      </c>
      <c r="N154" t="s">
        <v>1147</v>
      </c>
      <c r="O154" s="2">
        <v>0</v>
      </c>
      <c r="P154" s="2">
        <v>0</v>
      </c>
      <c r="Q154" s="2">
        <v>0</v>
      </c>
      <c r="R154" s="2">
        <v>0</v>
      </c>
      <c r="S154" s="2">
        <v>0</v>
      </c>
      <c r="T154" s="2">
        <v>0</v>
      </c>
      <c r="U154" s="2">
        <v>4</v>
      </c>
      <c r="V154" s="2">
        <v>4</v>
      </c>
      <c r="W154" s="68">
        <v>5.333333333333333</v>
      </c>
      <c r="X154" s="68">
        <v>5</v>
      </c>
      <c r="Y154" s="68">
        <v>-0.33333333333333304</v>
      </c>
      <c r="Z154" s="2">
        <v>4</v>
      </c>
      <c r="AA154" s="70">
        <v>4</v>
      </c>
      <c r="AB154" s="70">
        <v>4</v>
      </c>
      <c r="AC154"/>
    </row>
    <row r="155" spans="1:29" x14ac:dyDescent="0.3">
      <c r="A155" t="s">
        <v>687</v>
      </c>
      <c r="B155">
        <v>110</v>
      </c>
      <c r="C155">
        <v>420</v>
      </c>
      <c r="D155">
        <v>6290</v>
      </c>
      <c r="E155" t="s">
        <v>100</v>
      </c>
      <c r="F155" t="s">
        <v>35</v>
      </c>
      <c r="G155" t="s">
        <v>1192</v>
      </c>
      <c r="H155" t="s">
        <v>820</v>
      </c>
      <c r="I155" t="s">
        <v>1131</v>
      </c>
      <c r="J155" t="s">
        <v>1211</v>
      </c>
      <c r="K155" t="s">
        <v>844</v>
      </c>
      <c r="L155" t="s">
        <v>986</v>
      </c>
      <c r="M155" t="s">
        <v>1089</v>
      </c>
      <c r="N155" t="s">
        <v>1074</v>
      </c>
      <c r="O155" s="2">
        <v>420</v>
      </c>
      <c r="P155" s="2">
        <v>240</v>
      </c>
      <c r="Q155" s="2">
        <v>0</v>
      </c>
      <c r="R155" s="2">
        <v>500</v>
      </c>
      <c r="S155" s="2">
        <v>500</v>
      </c>
      <c r="T155" s="2">
        <v>500</v>
      </c>
      <c r="U155" s="2">
        <v>24</v>
      </c>
      <c r="V155" s="2">
        <v>24</v>
      </c>
      <c r="W155" s="68">
        <v>32</v>
      </c>
      <c r="X155" s="68">
        <v>26</v>
      </c>
      <c r="Y155" s="68">
        <v>-6</v>
      </c>
      <c r="Z155" s="2">
        <v>500</v>
      </c>
      <c r="AA155" s="70">
        <v>500</v>
      </c>
      <c r="AB155" s="70">
        <v>500</v>
      </c>
      <c r="AC155"/>
    </row>
    <row r="156" spans="1:29" x14ac:dyDescent="0.3">
      <c r="A156" t="s">
        <v>418</v>
      </c>
      <c r="B156">
        <v>110</v>
      </c>
      <c r="C156">
        <v>420</v>
      </c>
      <c r="D156">
        <v>6320</v>
      </c>
      <c r="E156" t="s">
        <v>100</v>
      </c>
      <c r="F156" t="s">
        <v>35</v>
      </c>
      <c r="G156" t="s">
        <v>1192</v>
      </c>
      <c r="H156" t="s">
        <v>820</v>
      </c>
      <c r="I156" t="s">
        <v>1152</v>
      </c>
      <c r="J156" t="s">
        <v>1212</v>
      </c>
      <c r="K156" t="s">
        <v>844</v>
      </c>
      <c r="L156" t="s">
        <v>986</v>
      </c>
      <c r="M156" t="s">
        <v>1089</v>
      </c>
      <c r="N156" t="s">
        <v>1153</v>
      </c>
      <c r="O156" s="2">
        <v>395</v>
      </c>
      <c r="P156" s="2">
        <v>1513</v>
      </c>
      <c r="Q156" s="2">
        <v>968</v>
      </c>
      <c r="R156" s="2">
        <v>2500</v>
      </c>
      <c r="S156" s="2">
        <v>2500</v>
      </c>
      <c r="T156" s="2">
        <v>2500</v>
      </c>
      <c r="U156" s="2">
        <v>1295</v>
      </c>
      <c r="V156" s="2">
        <v>1295</v>
      </c>
      <c r="W156" s="68">
        <v>1726.6666666666665</v>
      </c>
      <c r="X156" s="68">
        <v>1383</v>
      </c>
      <c r="Y156" s="68">
        <v>-343.66666666666652</v>
      </c>
      <c r="Z156" s="2">
        <v>3000</v>
      </c>
      <c r="AA156" s="70">
        <v>3000</v>
      </c>
      <c r="AB156" s="70">
        <v>3000</v>
      </c>
      <c r="AC156" s="2" t="s">
        <v>1213</v>
      </c>
    </row>
    <row r="157" spans="1:29" x14ac:dyDescent="0.3">
      <c r="A157" t="s">
        <v>401</v>
      </c>
      <c r="B157">
        <v>110</v>
      </c>
      <c r="C157">
        <v>420</v>
      </c>
      <c r="D157">
        <v>6324</v>
      </c>
      <c r="E157" t="s">
        <v>100</v>
      </c>
      <c r="F157" t="s">
        <v>35</v>
      </c>
      <c r="G157" t="s">
        <v>1192</v>
      </c>
      <c r="H157" t="s">
        <v>820</v>
      </c>
      <c r="I157" t="s">
        <v>1152</v>
      </c>
      <c r="J157" t="s">
        <v>1214</v>
      </c>
      <c r="K157" t="s">
        <v>844</v>
      </c>
      <c r="L157" t="s">
        <v>986</v>
      </c>
      <c r="M157" t="s">
        <v>1089</v>
      </c>
      <c r="N157" t="s">
        <v>1156</v>
      </c>
      <c r="O157" s="2">
        <v>541</v>
      </c>
      <c r="P157" s="2">
        <v>1279</v>
      </c>
      <c r="Q157" s="2">
        <v>561</v>
      </c>
      <c r="R157" s="2">
        <v>1000</v>
      </c>
      <c r="S157" s="2">
        <v>1000</v>
      </c>
      <c r="T157" s="2">
        <v>1000</v>
      </c>
      <c r="U157" s="2">
        <v>88</v>
      </c>
      <c r="V157" s="2">
        <v>1030</v>
      </c>
      <c r="W157" s="68">
        <v>117.33333333333333</v>
      </c>
      <c r="X157" s="68">
        <v>1100</v>
      </c>
      <c r="Y157" s="68">
        <v>982.66666666666663</v>
      </c>
      <c r="Z157" s="2">
        <v>2000</v>
      </c>
      <c r="AA157" s="70">
        <v>2000</v>
      </c>
      <c r="AB157" s="70">
        <v>2000</v>
      </c>
      <c r="AC157" s="2" t="s">
        <v>1215</v>
      </c>
    </row>
    <row r="158" spans="1:29" x14ac:dyDescent="0.3">
      <c r="A158" t="s">
        <v>587</v>
      </c>
      <c r="B158">
        <v>110</v>
      </c>
      <c r="C158">
        <v>420</v>
      </c>
      <c r="D158">
        <v>6328</v>
      </c>
      <c r="E158" t="s">
        <v>100</v>
      </c>
      <c r="F158" t="s">
        <v>35</v>
      </c>
      <c r="G158" t="s">
        <v>1192</v>
      </c>
      <c r="H158" t="s">
        <v>820</v>
      </c>
      <c r="I158" t="s">
        <v>1152</v>
      </c>
      <c r="J158" t="s">
        <v>1216</v>
      </c>
      <c r="K158" t="s">
        <v>844</v>
      </c>
      <c r="L158" t="s">
        <v>986</v>
      </c>
      <c r="M158" t="s">
        <v>1089</v>
      </c>
      <c r="N158" t="s">
        <v>1217</v>
      </c>
      <c r="O158" s="2">
        <v>0</v>
      </c>
      <c r="P158" s="2">
        <v>0</v>
      </c>
      <c r="Q158" s="2">
        <v>0</v>
      </c>
      <c r="R158" s="2">
        <v>1000</v>
      </c>
      <c r="S158" s="2">
        <v>1000</v>
      </c>
      <c r="T158" s="2">
        <v>1000</v>
      </c>
      <c r="U158" s="2">
        <v>0</v>
      </c>
      <c r="V158" s="2">
        <v>0</v>
      </c>
      <c r="W158" s="68">
        <v>0</v>
      </c>
      <c r="X158" s="68">
        <v>0</v>
      </c>
      <c r="Y158" s="68">
        <v>0</v>
      </c>
      <c r="Z158" s="2">
        <v>1000</v>
      </c>
      <c r="AA158" s="70">
        <v>1000</v>
      </c>
      <c r="AB158" s="70">
        <v>1000</v>
      </c>
      <c r="AC158"/>
    </row>
    <row r="159" spans="1:29" x14ac:dyDescent="0.3">
      <c r="A159" t="s">
        <v>691</v>
      </c>
      <c r="B159">
        <v>110</v>
      </c>
      <c r="C159">
        <v>420</v>
      </c>
      <c r="D159">
        <v>6330</v>
      </c>
      <c r="E159" t="s">
        <v>100</v>
      </c>
      <c r="F159" t="s">
        <v>35</v>
      </c>
      <c r="G159" t="s">
        <v>1192</v>
      </c>
      <c r="H159" t="s">
        <v>820</v>
      </c>
      <c r="I159" t="s">
        <v>1152</v>
      </c>
      <c r="J159" t="s">
        <v>1218</v>
      </c>
      <c r="K159" t="s">
        <v>844</v>
      </c>
      <c r="L159" t="s">
        <v>986</v>
      </c>
      <c r="M159" t="s">
        <v>1089</v>
      </c>
      <c r="N159" t="s">
        <v>1219</v>
      </c>
      <c r="O159" s="2">
        <v>1743</v>
      </c>
      <c r="P159" s="2">
        <v>1314</v>
      </c>
      <c r="Q159" s="2">
        <v>12965</v>
      </c>
      <c r="R159" s="2">
        <v>2000</v>
      </c>
      <c r="S159" s="2">
        <v>2000</v>
      </c>
      <c r="T159" s="2">
        <v>2000</v>
      </c>
      <c r="U159" s="2">
        <v>46</v>
      </c>
      <c r="V159" s="2">
        <v>2675</v>
      </c>
      <c r="W159" s="68">
        <v>61.333333333333329</v>
      </c>
      <c r="X159" s="68">
        <v>2855</v>
      </c>
      <c r="Y159" s="68">
        <v>2793.6666666666665</v>
      </c>
      <c r="Z159" s="2">
        <v>2000</v>
      </c>
      <c r="AA159" s="70">
        <v>2000</v>
      </c>
      <c r="AB159" s="70">
        <v>2000</v>
      </c>
      <c r="AC159"/>
    </row>
    <row r="160" spans="1:29" x14ac:dyDescent="0.3">
      <c r="A160" t="s">
        <v>497</v>
      </c>
      <c r="B160">
        <v>110</v>
      </c>
      <c r="C160">
        <v>420</v>
      </c>
      <c r="D160">
        <v>6334</v>
      </c>
      <c r="E160" t="s">
        <v>100</v>
      </c>
      <c r="F160" t="s">
        <v>35</v>
      </c>
      <c r="G160" t="s">
        <v>1192</v>
      </c>
      <c r="H160" t="s">
        <v>820</v>
      </c>
      <c r="I160" t="s">
        <v>1152</v>
      </c>
      <c r="J160" t="s">
        <v>1220</v>
      </c>
      <c r="K160" t="s">
        <v>844</v>
      </c>
      <c r="L160" t="s">
        <v>986</v>
      </c>
      <c r="M160" t="s">
        <v>1089</v>
      </c>
      <c r="N160" t="s">
        <v>1159</v>
      </c>
      <c r="O160" s="2">
        <v>2007</v>
      </c>
      <c r="P160" s="2">
        <v>1597</v>
      </c>
      <c r="Q160" s="2">
        <v>1753</v>
      </c>
      <c r="R160" s="2">
        <v>1000</v>
      </c>
      <c r="S160" s="2">
        <v>1000</v>
      </c>
      <c r="T160" s="2">
        <v>1000</v>
      </c>
      <c r="U160" s="2">
        <v>0</v>
      </c>
      <c r="V160" s="2">
        <v>0</v>
      </c>
      <c r="W160" s="68">
        <v>0</v>
      </c>
      <c r="X160" s="68">
        <v>0</v>
      </c>
      <c r="Y160" s="68">
        <v>0</v>
      </c>
      <c r="Z160" s="2">
        <v>1000</v>
      </c>
      <c r="AA160" s="70">
        <v>1000</v>
      </c>
      <c r="AB160" s="70">
        <v>11000</v>
      </c>
      <c r="AC160" t="s">
        <v>2500</v>
      </c>
    </row>
    <row r="161" spans="1:29" x14ac:dyDescent="0.3">
      <c r="A161" t="s">
        <v>346</v>
      </c>
      <c r="B161">
        <v>110</v>
      </c>
      <c r="C161">
        <v>420</v>
      </c>
      <c r="D161">
        <v>6339</v>
      </c>
      <c r="E161" t="s">
        <v>100</v>
      </c>
      <c r="F161" t="s">
        <v>35</v>
      </c>
      <c r="G161" t="s">
        <v>1192</v>
      </c>
      <c r="H161" t="s">
        <v>820</v>
      </c>
      <c r="I161" t="s">
        <v>1152</v>
      </c>
      <c r="J161" t="s">
        <v>1221</v>
      </c>
      <c r="K161" t="s">
        <v>844</v>
      </c>
      <c r="L161" t="s">
        <v>986</v>
      </c>
      <c r="M161" t="s">
        <v>1089</v>
      </c>
      <c r="N161" t="s">
        <v>1222</v>
      </c>
      <c r="O161" s="2">
        <v>0</v>
      </c>
      <c r="P161" s="2">
        <v>0</v>
      </c>
      <c r="Q161" s="2">
        <v>0</v>
      </c>
      <c r="R161" s="2">
        <v>2500</v>
      </c>
      <c r="S161" s="2">
        <v>2500</v>
      </c>
      <c r="T161" s="2">
        <v>2500</v>
      </c>
      <c r="U161" s="2">
        <v>0</v>
      </c>
      <c r="V161" s="2">
        <v>0</v>
      </c>
      <c r="W161" s="68">
        <v>0</v>
      </c>
      <c r="X161" s="68">
        <v>0</v>
      </c>
      <c r="Y161" s="68">
        <v>0</v>
      </c>
      <c r="Z161" s="2">
        <v>10000</v>
      </c>
      <c r="AA161" s="70">
        <v>10000</v>
      </c>
      <c r="AB161" s="70">
        <v>10000</v>
      </c>
    </row>
    <row r="162" spans="1:29" x14ac:dyDescent="0.3">
      <c r="A162" t="s">
        <v>310</v>
      </c>
      <c r="B162">
        <v>110</v>
      </c>
      <c r="C162">
        <v>420</v>
      </c>
      <c r="D162">
        <v>6420</v>
      </c>
      <c r="E162" t="s">
        <v>100</v>
      </c>
      <c r="F162" t="s">
        <v>35</v>
      </c>
      <c r="G162" t="s">
        <v>1192</v>
      </c>
      <c r="H162" t="s">
        <v>820</v>
      </c>
      <c r="I162" t="s">
        <v>1162</v>
      </c>
      <c r="J162" t="s">
        <v>1223</v>
      </c>
      <c r="K162" t="s">
        <v>844</v>
      </c>
      <c r="L162" t="s">
        <v>986</v>
      </c>
      <c r="M162" t="s">
        <v>1089</v>
      </c>
      <c r="N162" t="s">
        <v>1163</v>
      </c>
      <c r="O162" s="2">
        <v>705</v>
      </c>
      <c r="P162" s="2">
        <v>746</v>
      </c>
      <c r="Q162" s="2">
        <v>2386</v>
      </c>
      <c r="R162" s="2">
        <v>3500</v>
      </c>
      <c r="S162" s="2">
        <v>3500</v>
      </c>
      <c r="T162" s="2">
        <v>3500</v>
      </c>
      <c r="U162" s="2">
        <v>595</v>
      </c>
      <c r="V162" s="2">
        <v>656</v>
      </c>
      <c r="W162" s="68">
        <v>793.33333333333326</v>
      </c>
      <c r="X162" s="68">
        <v>701</v>
      </c>
      <c r="Y162" s="68">
        <v>-92.333333333333258</v>
      </c>
      <c r="Z162" s="2">
        <v>35000</v>
      </c>
      <c r="AA162" s="70">
        <v>25000</v>
      </c>
      <c r="AB162" s="70">
        <v>25000</v>
      </c>
      <c r="AC162" t="s">
        <v>1224</v>
      </c>
    </row>
    <row r="163" spans="1:29" x14ac:dyDescent="0.3">
      <c r="A163" t="s">
        <v>450</v>
      </c>
      <c r="B163">
        <v>110</v>
      </c>
      <c r="C163">
        <v>420</v>
      </c>
      <c r="D163">
        <v>6425</v>
      </c>
      <c r="E163" t="s">
        <v>100</v>
      </c>
      <c r="F163" t="s">
        <v>35</v>
      </c>
      <c r="G163" t="s">
        <v>1192</v>
      </c>
      <c r="H163" t="s">
        <v>820</v>
      </c>
      <c r="I163" t="s">
        <v>1162</v>
      </c>
      <c r="J163" t="s">
        <v>1225</v>
      </c>
      <c r="K163" t="s">
        <v>844</v>
      </c>
      <c r="L163" t="s">
        <v>986</v>
      </c>
      <c r="M163" t="s">
        <v>1089</v>
      </c>
      <c r="N163" t="s">
        <v>1165</v>
      </c>
      <c r="O163" s="2">
        <v>1358</v>
      </c>
      <c r="P163" s="2">
        <v>1401</v>
      </c>
      <c r="Q163" s="2">
        <v>1443</v>
      </c>
      <c r="R163" s="2">
        <v>1500</v>
      </c>
      <c r="S163" s="2">
        <v>1500</v>
      </c>
      <c r="T163" s="2">
        <v>1500</v>
      </c>
      <c r="U163" s="2">
        <v>1238</v>
      </c>
      <c r="V163" s="2">
        <v>1362</v>
      </c>
      <c r="W163" s="68">
        <v>1650.6666666666665</v>
      </c>
      <c r="X163" s="68">
        <v>1454</v>
      </c>
      <c r="Y163" s="68">
        <v>-196.66666666666652</v>
      </c>
      <c r="Z163" s="2">
        <v>1650</v>
      </c>
      <c r="AA163" s="70">
        <v>1650</v>
      </c>
      <c r="AB163" s="70">
        <v>1650</v>
      </c>
      <c r="AC163"/>
    </row>
    <row r="164" spans="1:29" x14ac:dyDescent="0.3">
      <c r="A164" t="s">
        <v>393</v>
      </c>
      <c r="B164">
        <v>110</v>
      </c>
      <c r="C164">
        <v>420</v>
      </c>
      <c r="D164">
        <v>6430</v>
      </c>
      <c r="E164" t="s">
        <v>100</v>
      </c>
      <c r="F164" t="s">
        <v>35</v>
      </c>
      <c r="G164" t="s">
        <v>1192</v>
      </c>
      <c r="H164" t="s">
        <v>820</v>
      </c>
      <c r="I164" t="s">
        <v>1162</v>
      </c>
      <c r="J164" t="s">
        <v>1226</v>
      </c>
      <c r="K164" t="s">
        <v>844</v>
      </c>
      <c r="L164" t="s">
        <v>986</v>
      </c>
      <c r="M164" t="s">
        <v>1089</v>
      </c>
      <c r="N164" t="s">
        <v>1167</v>
      </c>
      <c r="O164" s="2">
        <v>503</v>
      </c>
      <c r="P164" s="2">
        <v>675</v>
      </c>
      <c r="Q164" s="2">
        <v>618</v>
      </c>
      <c r="R164" s="2">
        <v>675</v>
      </c>
      <c r="S164" s="2">
        <v>675</v>
      </c>
      <c r="T164" s="2">
        <v>675</v>
      </c>
      <c r="U164" s="2">
        <v>2743</v>
      </c>
      <c r="V164" s="2">
        <v>3218</v>
      </c>
      <c r="W164" s="68">
        <v>3657.333333333333</v>
      </c>
      <c r="X164" s="68">
        <v>3435</v>
      </c>
      <c r="Y164" s="68">
        <v>-222.33333333333303</v>
      </c>
      <c r="Z164" s="2">
        <v>2129</v>
      </c>
      <c r="AA164" s="70">
        <v>2129</v>
      </c>
      <c r="AB164" s="70">
        <v>2129</v>
      </c>
      <c r="AC164"/>
    </row>
    <row r="165" spans="1:29" x14ac:dyDescent="0.3">
      <c r="A165" t="s">
        <v>604</v>
      </c>
      <c r="B165">
        <v>110</v>
      </c>
      <c r="C165">
        <v>420</v>
      </c>
      <c r="D165">
        <v>6445</v>
      </c>
      <c r="E165" t="s">
        <v>100</v>
      </c>
      <c r="F165" t="s">
        <v>35</v>
      </c>
      <c r="G165" t="s">
        <v>1192</v>
      </c>
      <c r="H165" t="s">
        <v>820</v>
      </c>
      <c r="I165" t="s">
        <v>1162</v>
      </c>
      <c r="J165" t="s">
        <v>1227</v>
      </c>
      <c r="K165" t="s">
        <v>844</v>
      </c>
      <c r="L165" t="s">
        <v>986</v>
      </c>
      <c r="M165" t="s">
        <v>1089</v>
      </c>
      <c r="N165" t="s">
        <v>1173</v>
      </c>
      <c r="O165" s="2">
        <v>257</v>
      </c>
      <c r="P165" s="2">
        <v>269</v>
      </c>
      <c r="Q165" s="2">
        <v>263</v>
      </c>
      <c r="R165" s="2">
        <v>365</v>
      </c>
      <c r="S165" s="2">
        <v>365</v>
      </c>
      <c r="T165" s="2">
        <v>365</v>
      </c>
      <c r="U165" s="2">
        <v>0</v>
      </c>
      <c r="V165" s="2">
        <v>0</v>
      </c>
      <c r="W165" s="68">
        <v>0</v>
      </c>
      <c r="X165" s="68">
        <v>0</v>
      </c>
      <c r="Y165" s="68">
        <v>0</v>
      </c>
      <c r="Z165" s="2">
        <v>365</v>
      </c>
      <c r="AA165" s="70">
        <v>365</v>
      </c>
      <c r="AB165" s="70">
        <v>365</v>
      </c>
      <c r="AC165"/>
    </row>
    <row r="166" spans="1:29" x14ac:dyDescent="0.3">
      <c r="A166" t="s">
        <v>699</v>
      </c>
      <c r="B166">
        <v>110</v>
      </c>
      <c r="C166">
        <v>420</v>
      </c>
      <c r="D166">
        <v>6710</v>
      </c>
      <c r="E166" t="s">
        <v>100</v>
      </c>
      <c r="F166" t="s">
        <v>35</v>
      </c>
      <c r="G166" t="s">
        <v>1192</v>
      </c>
      <c r="H166" t="s">
        <v>820</v>
      </c>
      <c r="I166" t="s">
        <v>1182</v>
      </c>
      <c r="J166" t="s">
        <v>1228</v>
      </c>
      <c r="K166" t="s">
        <v>844</v>
      </c>
      <c r="L166" t="s">
        <v>986</v>
      </c>
      <c r="M166" t="s">
        <v>1089</v>
      </c>
      <c r="N166" t="s">
        <v>1229</v>
      </c>
      <c r="O166" s="2">
        <v>1269</v>
      </c>
      <c r="P166" s="2">
        <v>1685</v>
      </c>
      <c r="Q166" s="2">
        <v>1888</v>
      </c>
      <c r="R166" s="2">
        <v>1500</v>
      </c>
      <c r="S166" s="2">
        <v>1500</v>
      </c>
      <c r="T166" s="2">
        <v>1500</v>
      </c>
      <c r="U166" s="2">
        <v>1109</v>
      </c>
      <c r="V166" s="2">
        <v>1428</v>
      </c>
      <c r="W166" s="68">
        <v>1478.6666666666665</v>
      </c>
      <c r="X166" s="68">
        <v>1525</v>
      </c>
      <c r="Y166" s="68">
        <v>46.333333333333485</v>
      </c>
      <c r="Z166" s="2">
        <v>1500</v>
      </c>
      <c r="AA166" s="70">
        <v>1500</v>
      </c>
      <c r="AB166" s="70">
        <v>1500</v>
      </c>
    </row>
    <row r="167" spans="1:29" x14ac:dyDescent="0.3">
      <c r="A167" t="s">
        <v>686</v>
      </c>
      <c r="B167">
        <v>110</v>
      </c>
      <c r="C167">
        <v>420</v>
      </c>
      <c r="D167">
        <v>8225</v>
      </c>
      <c r="E167" t="s">
        <v>100</v>
      </c>
      <c r="F167" t="s">
        <v>35</v>
      </c>
      <c r="G167" t="s">
        <v>1192</v>
      </c>
      <c r="H167" t="s">
        <v>821</v>
      </c>
      <c r="I167" t="s">
        <v>877</v>
      </c>
      <c r="J167" t="s">
        <v>1230</v>
      </c>
      <c r="K167" t="s">
        <v>844</v>
      </c>
      <c r="L167" t="s">
        <v>986</v>
      </c>
      <c r="M167" t="s">
        <v>845</v>
      </c>
      <c r="N167" t="s">
        <v>877</v>
      </c>
      <c r="O167" s="2">
        <v>0</v>
      </c>
      <c r="P167" s="2">
        <v>0</v>
      </c>
      <c r="Q167" s="2">
        <v>1584</v>
      </c>
      <c r="R167" s="2">
        <v>0</v>
      </c>
      <c r="S167" s="2">
        <v>0</v>
      </c>
      <c r="T167" s="2">
        <v>0</v>
      </c>
      <c r="U167" s="2">
        <v>0</v>
      </c>
      <c r="V167" s="2">
        <v>0</v>
      </c>
      <c r="W167" s="68">
        <v>0</v>
      </c>
      <c r="X167" s="68">
        <v>0</v>
      </c>
      <c r="Y167" s="68">
        <v>0</v>
      </c>
      <c r="Z167" s="2">
        <v>0</v>
      </c>
      <c r="AA167" s="70">
        <v>0</v>
      </c>
      <c r="AB167" s="70">
        <v>0</v>
      </c>
      <c r="AC167"/>
    </row>
    <row r="168" spans="1:29" x14ac:dyDescent="0.3">
      <c r="A168" t="s">
        <v>512</v>
      </c>
      <c r="B168">
        <v>110</v>
      </c>
      <c r="C168">
        <v>420</v>
      </c>
      <c r="D168">
        <v>8335</v>
      </c>
      <c r="E168" t="s">
        <v>100</v>
      </c>
      <c r="F168" t="s">
        <v>35</v>
      </c>
      <c r="G168" t="s">
        <v>1192</v>
      </c>
      <c r="H168" t="s">
        <v>821</v>
      </c>
      <c r="I168" t="s">
        <v>880</v>
      </c>
      <c r="J168" t="s">
        <v>1231</v>
      </c>
      <c r="K168" t="s">
        <v>844</v>
      </c>
      <c r="L168" t="s">
        <v>986</v>
      </c>
      <c r="M168" t="s">
        <v>845</v>
      </c>
      <c r="N168" t="s">
        <v>880</v>
      </c>
      <c r="O168" s="2">
        <v>0</v>
      </c>
      <c r="P168" s="2">
        <v>0</v>
      </c>
      <c r="Q168" s="2">
        <v>0</v>
      </c>
      <c r="R168" s="2">
        <v>0</v>
      </c>
      <c r="S168" s="2">
        <v>0</v>
      </c>
      <c r="T168" s="2">
        <v>0</v>
      </c>
      <c r="U168" s="2">
        <v>0</v>
      </c>
      <c r="V168" s="2">
        <v>0</v>
      </c>
      <c r="W168" s="68">
        <v>0</v>
      </c>
      <c r="X168" s="68">
        <v>0</v>
      </c>
      <c r="Y168" s="68">
        <v>0</v>
      </c>
      <c r="Z168" s="2">
        <v>0</v>
      </c>
      <c r="AA168" s="70">
        <v>0</v>
      </c>
      <c r="AB168" s="70">
        <v>0</v>
      </c>
      <c r="AC168"/>
    </row>
    <row r="169" spans="1:29" x14ac:dyDescent="0.3">
      <c r="A169" t="s">
        <v>522</v>
      </c>
      <c r="B169">
        <v>110</v>
      </c>
      <c r="C169">
        <v>420</v>
      </c>
      <c r="D169">
        <v>8425</v>
      </c>
      <c r="E169" t="s">
        <v>100</v>
      </c>
      <c r="F169" t="s">
        <v>35</v>
      </c>
      <c r="G169" t="s">
        <v>1192</v>
      </c>
      <c r="H169" t="s">
        <v>821</v>
      </c>
      <c r="I169" t="s">
        <v>883</v>
      </c>
      <c r="J169" t="s">
        <v>1232</v>
      </c>
      <c r="K169" t="s">
        <v>844</v>
      </c>
      <c r="L169" t="s">
        <v>986</v>
      </c>
      <c r="M169" t="s">
        <v>845</v>
      </c>
      <c r="N169" t="s">
        <v>883</v>
      </c>
      <c r="O169" s="2">
        <v>0</v>
      </c>
      <c r="P169" s="2">
        <v>0</v>
      </c>
      <c r="Q169" s="2">
        <v>0</v>
      </c>
      <c r="R169" s="2">
        <v>0</v>
      </c>
      <c r="S169" s="2">
        <v>0</v>
      </c>
      <c r="T169" s="2">
        <v>0</v>
      </c>
      <c r="U169" s="2">
        <v>0</v>
      </c>
      <c r="V169" s="2">
        <v>0</v>
      </c>
      <c r="W169" s="68">
        <v>0</v>
      </c>
      <c r="X169" s="68">
        <v>0</v>
      </c>
      <c r="Y169" s="68">
        <v>0</v>
      </c>
      <c r="Z169" s="2">
        <v>0</v>
      </c>
      <c r="AA169" s="70">
        <v>0</v>
      </c>
      <c r="AB169" s="70">
        <v>0</v>
      </c>
      <c r="AC169"/>
    </row>
    <row r="170" spans="1:29" x14ac:dyDescent="0.3">
      <c r="A170" t="s">
        <v>305</v>
      </c>
      <c r="B170">
        <v>110</v>
      </c>
      <c r="C170">
        <v>420</v>
      </c>
      <c r="D170">
        <v>8520</v>
      </c>
      <c r="E170" t="s">
        <v>100</v>
      </c>
      <c r="F170" t="s">
        <v>35</v>
      </c>
      <c r="G170" t="s">
        <v>1192</v>
      </c>
      <c r="H170" t="s">
        <v>821</v>
      </c>
      <c r="I170" t="s">
        <v>886</v>
      </c>
      <c r="J170" t="s">
        <v>1233</v>
      </c>
      <c r="K170" t="s">
        <v>844</v>
      </c>
      <c r="L170" t="s">
        <v>986</v>
      </c>
      <c r="M170" t="s">
        <v>845</v>
      </c>
      <c r="N170" t="s">
        <v>1234</v>
      </c>
      <c r="O170" s="2">
        <v>0</v>
      </c>
      <c r="P170" s="2">
        <v>420870</v>
      </c>
      <c r="Q170" s="2">
        <v>13901</v>
      </c>
      <c r="R170" s="2">
        <v>554986</v>
      </c>
      <c r="S170" s="2">
        <v>554986</v>
      </c>
      <c r="T170" s="2">
        <v>439086</v>
      </c>
      <c r="U170" s="2">
        <v>0</v>
      </c>
      <c r="V170" s="2">
        <v>0</v>
      </c>
      <c r="W170" s="68">
        <v>60000</v>
      </c>
      <c r="X170" s="68">
        <v>5000</v>
      </c>
      <c r="Y170" s="68">
        <v>-60000</v>
      </c>
      <c r="Z170" s="2">
        <v>0</v>
      </c>
      <c r="AA170" s="70">
        <v>740000</v>
      </c>
      <c r="AB170" s="70">
        <v>740000</v>
      </c>
      <c r="AC170" t="s">
        <v>1235</v>
      </c>
    </row>
    <row r="171" spans="1:29" x14ac:dyDescent="0.3">
      <c r="A171" t="s">
        <v>688</v>
      </c>
      <c r="B171">
        <v>110</v>
      </c>
      <c r="C171">
        <v>430</v>
      </c>
      <c r="D171">
        <v>6118</v>
      </c>
      <c r="E171" t="s">
        <v>100</v>
      </c>
      <c r="F171" t="s">
        <v>35</v>
      </c>
      <c r="G171" t="s">
        <v>1237</v>
      </c>
      <c r="H171" t="s">
        <v>820</v>
      </c>
      <c r="I171" t="s">
        <v>1108</v>
      </c>
      <c r="J171" t="s">
        <v>1236</v>
      </c>
      <c r="K171" t="s">
        <v>844</v>
      </c>
      <c r="L171" t="s">
        <v>1238</v>
      </c>
      <c r="M171" t="s">
        <v>1089</v>
      </c>
      <c r="N171" t="s">
        <v>1239</v>
      </c>
      <c r="O171" s="2">
        <v>30200</v>
      </c>
      <c r="P171" s="2">
        <v>27300</v>
      </c>
      <c r="Q171" s="2">
        <v>28123</v>
      </c>
      <c r="R171" s="2">
        <v>29530</v>
      </c>
      <c r="S171" s="2">
        <v>29530</v>
      </c>
      <c r="T171" s="2">
        <v>32030</v>
      </c>
      <c r="U171" s="2">
        <v>21726</v>
      </c>
      <c r="V171" s="2">
        <v>26554</v>
      </c>
      <c r="W171" s="68">
        <v>29530</v>
      </c>
      <c r="X171" s="68">
        <v>28340</v>
      </c>
      <c r="Y171" s="68">
        <v>-1190</v>
      </c>
      <c r="Z171" s="2">
        <v>29530</v>
      </c>
      <c r="AA171" s="70">
        <v>29530</v>
      </c>
      <c r="AB171" s="70">
        <v>29530</v>
      </c>
      <c r="AC171"/>
    </row>
    <row r="172" spans="1:29" x14ac:dyDescent="0.3">
      <c r="A172" t="s">
        <v>690</v>
      </c>
      <c r="B172">
        <v>110</v>
      </c>
      <c r="C172">
        <v>430</v>
      </c>
      <c r="D172">
        <v>6334</v>
      </c>
      <c r="E172" t="s">
        <v>100</v>
      </c>
      <c r="F172" t="s">
        <v>35</v>
      </c>
      <c r="G172" t="s">
        <v>1237</v>
      </c>
      <c r="H172" t="s">
        <v>820</v>
      </c>
      <c r="I172" t="s">
        <v>1152</v>
      </c>
      <c r="J172" t="s">
        <v>1240</v>
      </c>
      <c r="K172" t="s">
        <v>844</v>
      </c>
      <c r="L172" t="s">
        <v>1238</v>
      </c>
      <c r="M172" t="s">
        <v>1089</v>
      </c>
      <c r="N172" t="s">
        <v>1159</v>
      </c>
      <c r="O172" s="2">
        <v>0</v>
      </c>
      <c r="P172" s="2">
        <v>0</v>
      </c>
      <c r="Q172" s="2">
        <v>0</v>
      </c>
      <c r="R172" s="2">
        <v>0</v>
      </c>
      <c r="S172" s="2">
        <v>0</v>
      </c>
      <c r="T172" s="2">
        <v>0</v>
      </c>
      <c r="U172" s="2">
        <v>0</v>
      </c>
      <c r="V172" s="2">
        <v>0</v>
      </c>
      <c r="W172" s="68">
        <v>0</v>
      </c>
      <c r="X172" s="68">
        <v>0</v>
      </c>
      <c r="Y172" s="68">
        <v>0</v>
      </c>
      <c r="Z172" s="2">
        <v>8000</v>
      </c>
      <c r="AA172" s="70">
        <v>0</v>
      </c>
      <c r="AB172" s="70">
        <v>0</v>
      </c>
      <c r="AC172" t="s">
        <v>1241</v>
      </c>
    </row>
    <row r="173" spans="1:29" x14ac:dyDescent="0.3">
      <c r="A173" t="s">
        <v>705</v>
      </c>
      <c r="B173">
        <v>110</v>
      </c>
      <c r="C173">
        <v>440</v>
      </c>
      <c r="D173">
        <v>5110</v>
      </c>
      <c r="E173" t="s">
        <v>100</v>
      </c>
      <c r="F173" t="s">
        <v>35</v>
      </c>
      <c r="G173" t="s">
        <v>993</v>
      </c>
      <c r="H173" t="s">
        <v>819</v>
      </c>
      <c r="I173" t="s">
        <v>1088</v>
      </c>
      <c r="J173" t="s">
        <v>1242</v>
      </c>
      <c r="K173" t="s">
        <v>844</v>
      </c>
      <c r="L173" t="s">
        <v>993</v>
      </c>
      <c r="M173" t="s">
        <v>1089</v>
      </c>
      <c r="N173" t="s">
        <v>284</v>
      </c>
      <c r="O173" s="2">
        <v>7570</v>
      </c>
      <c r="P173" s="2">
        <v>8374</v>
      </c>
      <c r="Q173" s="2">
        <v>4316</v>
      </c>
      <c r="R173" s="2">
        <v>4500</v>
      </c>
      <c r="S173" s="2">
        <v>4500</v>
      </c>
      <c r="T173" s="2">
        <v>4500</v>
      </c>
      <c r="U173" s="2">
        <v>3706</v>
      </c>
      <c r="V173" s="2">
        <v>4414</v>
      </c>
      <c r="W173" s="68">
        <v>4941.333333333333</v>
      </c>
      <c r="X173" s="68">
        <v>4711</v>
      </c>
      <c r="Y173" s="68">
        <v>-230.33333333333303</v>
      </c>
      <c r="Z173" s="2">
        <v>4463</v>
      </c>
      <c r="AA173" s="70">
        <v>4463</v>
      </c>
      <c r="AB173" s="70">
        <v>4463</v>
      </c>
      <c r="AC173"/>
    </row>
    <row r="174" spans="1:29" x14ac:dyDescent="0.3">
      <c r="A174" t="s">
        <v>547</v>
      </c>
      <c r="B174">
        <v>110</v>
      </c>
      <c r="C174">
        <v>440</v>
      </c>
      <c r="D174">
        <v>5112</v>
      </c>
      <c r="E174" t="s">
        <v>100</v>
      </c>
      <c r="F174" t="s">
        <v>35</v>
      </c>
      <c r="G174" t="s">
        <v>993</v>
      </c>
      <c r="H174" t="s">
        <v>819</v>
      </c>
      <c r="I174" t="s">
        <v>1088</v>
      </c>
      <c r="J174" t="s">
        <v>1243</v>
      </c>
      <c r="K174" t="s">
        <v>844</v>
      </c>
      <c r="L174" t="s">
        <v>993</v>
      </c>
      <c r="M174" t="s">
        <v>1089</v>
      </c>
      <c r="N174" t="s">
        <v>287</v>
      </c>
      <c r="O174" s="2">
        <v>0</v>
      </c>
      <c r="P174" s="2">
        <v>0</v>
      </c>
      <c r="Q174" s="2">
        <v>0</v>
      </c>
      <c r="R174" s="2">
        <v>0</v>
      </c>
      <c r="S174" s="2">
        <v>0</v>
      </c>
      <c r="T174" s="2">
        <v>0</v>
      </c>
      <c r="U174" s="2">
        <v>0</v>
      </c>
      <c r="V174" s="2">
        <v>0</v>
      </c>
      <c r="W174" s="68">
        <v>0</v>
      </c>
      <c r="X174" s="68">
        <v>0</v>
      </c>
      <c r="Y174" s="68">
        <v>0</v>
      </c>
      <c r="Z174" s="2">
        <v>0</v>
      </c>
      <c r="AA174" s="70">
        <v>0</v>
      </c>
      <c r="AB174" s="70">
        <v>0</v>
      </c>
      <c r="AC174"/>
    </row>
    <row r="175" spans="1:29" x14ac:dyDescent="0.3">
      <c r="A175" t="s">
        <v>611</v>
      </c>
      <c r="B175">
        <v>110</v>
      </c>
      <c r="C175">
        <v>440</v>
      </c>
      <c r="D175">
        <v>5114</v>
      </c>
      <c r="E175" t="s">
        <v>100</v>
      </c>
      <c r="F175" t="s">
        <v>35</v>
      </c>
      <c r="G175" t="s">
        <v>993</v>
      </c>
      <c r="H175" t="s">
        <v>819</v>
      </c>
      <c r="I175" t="s">
        <v>1088</v>
      </c>
      <c r="J175" t="s">
        <v>1244</v>
      </c>
      <c r="K175" t="s">
        <v>844</v>
      </c>
      <c r="L175" t="s">
        <v>993</v>
      </c>
      <c r="M175" t="s">
        <v>1089</v>
      </c>
      <c r="N175" t="s">
        <v>285</v>
      </c>
      <c r="O175" s="2">
        <v>2397</v>
      </c>
      <c r="P175" s="2">
        <v>2514</v>
      </c>
      <c r="Q175" s="2">
        <v>2638</v>
      </c>
      <c r="R175" s="2">
        <v>0</v>
      </c>
      <c r="S175" s="2">
        <v>0</v>
      </c>
      <c r="T175" s="2">
        <v>0</v>
      </c>
      <c r="U175" s="2">
        <v>110</v>
      </c>
      <c r="V175" s="2">
        <v>110</v>
      </c>
      <c r="W175" s="68">
        <v>146.66666666666666</v>
      </c>
      <c r="X175" s="68">
        <v>118</v>
      </c>
      <c r="Y175" s="68">
        <v>-28.666666666666657</v>
      </c>
      <c r="Z175" s="2">
        <v>0</v>
      </c>
      <c r="AA175" s="70">
        <v>0</v>
      </c>
      <c r="AB175" s="70">
        <v>0</v>
      </c>
      <c r="AC175"/>
    </row>
    <row r="176" spans="1:29" x14ac:dyDescent="0.3">
      <c r="A176" t="s">
        <v>689</v>
      </c>
      <c r="B176">
        <v>110</v>
      </c>
      <c r="C176">
        <v>440</v>
      </c>
      <c r="D176">
        <v>5220</v>
      </c>
      <c r="E176" t="s">
        <v>100</v>
      </c>
      <c r="F176" t="s">
        <v>35</v>
      </c>
      <c r="G176" t="s">
        <v>993</v>
      </c>
      <c r="H176" t="s">
        <v>819</v>
      </c>
      <c r="I176" t="s">
        <v>1098</v>
      </c>
      <c r="J176" t="s">
        <v>1245</v>
      </c>
      <c r="K176" t="s">
        <v>844</v>
      </c>
      <c r="L176" t="s">
        <v>993</v>
      </c>
      <c r="M176" t="s">
        <v>1089</v>
      </c>
      <c r="N176" t="s">
        <v>291</v>
      </c>
      <c r="O176" s="2">
        <v>30</v>
      </c>
      <c r="P176" s="2">
        <v>48</v>
      </c>
      <c r="Q176" s="2">
        <v>16</v>
      </c>
      <c r="R176" s="2">
        <v>0</v>
      </c>
      <c r="S176" s="2">
        <v>0</v>
      </c>
      <c r="T176" s="2">
        <v>0</v>
      </c>
      <c r="U176" s="2">
        <v>0</v>
      </c>
      <c r="V176" s="2">
        <v>0</v>
      </c>
      <c r="W176" s="68">
        <v>0</v>
      </c>
      <c r="X176" s="68">
        <v>0</v>
      </c>
      <c r="Y176" s="68">
        <v>0</v>
      </c>
      <c r="Z176" s="2">
        <v>0</v>
      </c>
      <c r="AA176" s="70">
        <v>0</v>
      </c>
      <c r="AB176" s="70">
        <v>0</v>
      </c>
      <c r="AC176"/>
    </row>
    <row r="177" spans="1:29" x14ac:dyDescent="0.3">
      <c r="A177" t="s">
        <v>701</v>
      </c>
      <c r="B177">
        <v>110</v>
      </c>
      <c r="C177">
        <v>440</v>
      </c>
      <c r="D177">
        <v>5315</v>
      </c>
      <c r="E177" t="s">
        <v>100</v>
      </c>
      <c r="F177" t="s">
        <v>35</v>
      </c>
      <c r="G177" t="s">
        <v>993</v>
      </c>
      <c r="H177" t="s">
        <v>819</v>
      </c>
      <c r="I177" t="s">
        <v>1100</v>
      </c>
      <c r="J177" t="s">
        <v>1246</v>
      </c>
      <c r="K177" t="s">
        <v>844</v>
      </c>
      <c r="L177" t="s">
        <v>993</v>
      </c>
      <c r="M177" t="s">
        <v>1089</v>
      </c>
      <c r="N177" t="s">
        <v>294</v>
      </c>
      <c r="O177" s="2">
        <v>765</v>
      </c>
      <c r="P177" s="2">
        <v>785</v>
      </c>
      <c r="Q177" s="2">
        <v>533</v>
      </c>
      <c r="R177" s="2">
        <v>350</v>
      </c>
      <c r="S177" s="2">
        <v>350</v>
      </c>
      <c r="T177" s="2">
        <v>350</v>
      </c>
      <c r="U177" s="2">
        <v>292</v>
      </c>
      <c r="V177" s="2">
        <v>346</v>
      </c>
      <c r="W177" s="68">
        <v>389.33333333333331</v>
      </c>
      <c r="X177" s="68">
        <v>370</v>
      </c>
      <c r="Y177" s="68">
        <v>-19.333333333333314</v>
      </c>
      <c r="Z177" s="2">
        <v>341</v>
      </c>
      <c r="AA177" s="70">
        <v>341</v>
      </c>
      <c r="AB177" s="70">
        <v>341</v>
      </c>
      <c r="AC177"/>
    </row>
    <row r="178" spans="1:29" x14ac:dyDescent="0.3">
      <c r="A178" t="s">
        <v>714</v>
      </c>
      <c r="B178">
        <v>110</v>
      </c>
      <c r="C178">
        <v>440</v>
      </c>
      <c r="D178">
        <v>5320</v>
      </c>
      <c r="E178" t="s">
        <v>100</v>
      </c>
      <c r="F178" t="s">
        <v>35</v>
      </c>
      <c r="G178" t="s">
        <v>993</v>
      </c>
      <c r="H178" t="s">
        <v>819</v>
      </c>
      <c r="I178" t="s">
        <v>1100</v>
      </c>
      <c r="J178" t="s">
        <v>1247</v>
      </c>
      <c r="K178" t="s">
        <v>844</v>
      </c>
      <c r="L178" t="s">
        <v>993</v>
      </c>
      <c r="M178" t="s">
        <v>1089</v>
      </c>
      <c r="N178" t="s">
        <v>300</v>
      </c>
      <c r="O178" s="2">
        <v>44</v>
      </c>
      <c r="P178" s="2">
        <v>17</v>
      </c>
      <c r="Q178" s="2">
        <v>62</v>
      </c>
      <c r="R178" s="2">
        <v>75</v>
      </c>
      <c r="S178" s="2">
        <v>75</v>
      </c>
      <c r="T178" s="2">
        <v>75</v>
      </c>
      <c r="U178" s="2">
        <v>121</v>
      </c>
      <c r="V178" s="2">
        <v>121</v>
      </c>
      <c r="W178" s="68">
        <v>161.33333333333331</v>
      </c>
      <c r="X178" s="68">
        <v>130</v>
      </c>
      <c r="Y178" s="68">
        <v>-31.333333333333314</v>
      </c>
      <c r="Z178" s="2">
        <v>6</v>
      </c>
      <c r="AA178" s="70">
        <v>68</v>
      </c>
      <c r="AB178" s="70">
        <v>68</v>
      </c>
      <c r="AC178"/>
    </row>
    <row r="179" spans="1:29" x14ac:dyDescent="0.3">
      <c r="A179" t="s">
        <v>459</v>
      </c>
      <c r="B179">
        <v>110</v>
      </c>
      <c r="C179">
        <v>440</v>
      </c>
      <c r="D179">
        <v>5350</v>
      </c>
      <c r="E179" t="s">
        <v>100</v>
      </c>
      <c r="F179" t="s">
        <v>35</v>
      </c>
      <c r="G179" t="s">
        <v>993</v>
      </c>
      <c r="H179" t="s">
        <v>819</v>
      </c>
      <c r="I179" t="s">
        <v>1100</v>
      </c>
      <c r="J179" t="s">
        <v>1248</v>
      </c>
      <c r="K179" t="s">
        <v>844</v>
      </c>
      <c r="L179" t="s">
        <v>993</v>
      </c>
      <c r="M179" t="s">
        <v>1089</v>
      </c>
      <c r="N179" t="s">
        <v>297</v>
      </c>
      <c r="O179" s="2">
        <v>0</v>
      </c>
      <c r="P179" s="2">
        <v>0</v>
      </c>
      <c r="Q179" s="2">
        <v>0</v>
      </c>
      <c r="R179" s="2">
        <v>250</v>
      </c>
      <c r="S179" s="2">
        <v>250</v>
      </c>
      <c r="T179" s="2">
        <v>250</v>
      </c>
      <c r="U179" s="2">
        <v>0</v>
      </c>
      <c r="V179" s="2">
        <v>0</v>
      </c>
      <c r="W179" s="68">
        <v>0</v>
      </c>
      <c r="X179" s="68">
        <v>0</v>
      </c>
      <c r="Y179" s="68">
        <v>0</v>
      </c>
      <c r="Z179" s="2">
        <v>298</v>
      </c>
      <c r="AA179" s="70">
        <v>360</v>
      </c>
      <c r="AB179" s="70">
        <v>360</v>
      </c>
      <c r="AC179"/>
    </row>
    <row r="180" spans="1:29" x14ac:dyDescent="0.3">
      <c r="A180" t="s">
        <v>703</v>
      </c>
      <c r="B180">
        <v>110</v>
      </c>
      <c r="C180">
        <v>440</v>
      </c>
      <c r="D180">
        <v>5410</v>
      </c>
      <c r="E180" t="s">
        <v>100</v>
      </c>
      <c r="F180" t="s">
        <v>35</v>
      </c>
      <c r="G180" t="s">
        <v>993</v>
      </c>
      <c r="H180" t="s">
        <v>819</v>
      </c>
      <c r="I180" t="s">
        <v>1104</v>
      </c>
      <c r="J180" t="s">
        <v>1249</v>
      </c>
      <c r="K180" t="s">
        <v>844</v>
      </c>
      <c r="L180" t="s">
        <v>993</v>
      </c>
      <c r="M180" t="s">
        <v>1089</v>
      </c>
      <c r="N180" t="s">
        <v>288</v>
      </c>
      <c r="O180" s="2">
        <v>2095</v>
      </c>
      <c r="P180" s="2">
        <v>1816</v>
      </c>
      <c r="Q180" s="2">
        <v>1427</v>
      </c>
      <c r="R180" s="2">
        <v>495</v>
      </c>
      <c r="S180" s="2">
        <v>495</v>
      </c>
      <c r="T180" s="2">
        <v>495</v>
      </c>
      <c r="U180" s="2">
        <v>315</v>
      </c>
      <c r="V180" s="2">
        <v>305</v>
      </c>
      <c r="W180" s="68">
        <v>420</v>
      </c>
      <c r="X180" s="68">
        <v>326</v>
      </c>
      <c r="Y180" s="68">
        <v>-94</v>
      </c>
      <c r="Z180" s="2">
        <v>365</v>
      </c>
      <c r="AA180" s="70">
        <v>484</v>
      </c>
      <c r="AB180" s="70">
        <v>484</v>
      </c>
      <c r="AC180"/>
    </row>
    <row r="181" spans="1:29" x14ac:dyDescent="0.3">
      <c r="A181" t="s">
        <v>467</v>
      </c>
      <c r="B181">
        <v>110</v>
      </c>
      <c r="C181">
        <v>440</v>
      </c>
      <c r="D181">
        <v>5450</v>
      </c>
      <c r="E181" t="s">
        <v>100</v>
      </c>
      <c r="F181" t="s">
        <v>35</v>
      </c>
      <c r="G181" t="s">
        <v>993</v>
      </c>
      <c r="H181" t="s">
        <v>819</v>
      </c>
      <c r="I181" t="s">
        <v>1104</v>
      </c>
      <c r="J181" t="s">
        <v>1250</v>
      </c>
      <c r="K181" t="s">
        <v>844</v>
      </c>
      <c r="L181" t="s">
        <v>993</v>
      </c>
      <c r="M181" t="s">
        <v>1089</v>
      </c>
      <c r="N181" t="s">
        <v>292</v>
      </c>
      <c r="O181" s="2">
        <v>1150</v>
      </c>
      <c r="P181" s="2">
        <v>1180</v>
      </c>
      <c r="Q181" s="2">
        <v>1201</v>
      </c>
      <c r="R181" s="2">
        <v>795</v>
      </c>
      <c r="S181" s="2">
        <v>795</v>
      </c>
      <c r="T181" s="2">
        <v>795</v>
      </c>
      <c r="U181" s="2">
        <v>508</v>
      </c>
      <c r="V181" s="2">
        <v>508</v>
      </c>
      <c r="W181" s="68">
        <v>677.33333333333326</v>
      </c>
      <c r="X181" s="68">
        <v>543</v>
      </c>
      <c r="Y181" s="68">
        <v>-134.33333333333326</v>
      </c>
      <c r="Z181" s="2">
        <v>876</v>
      </c>
      <c r="AA181" s="70">
        <v>876</v>
      </c>
      <c r="AB181" s="70">
        <v>876</v>
      </c>
      <c r="AC181"/>
    </row>
    <row r="182" spans="1:29" x14ac:dyDescent="0.3">
      <c r="A182" t="s">
        <v>312</v>
      </c>
      <c r="B182">
        <v>110</v>
      </c>
      <c r="C182">
        <v>440</v>
      </c>
      <c r="D182">
        <v>6116</v>
      </c>
      <c r="E182" t="s">
        <v>100</v>
      </c>
      <c r="F182" t="s">
        <v>35</v>
      </c>
      <c r="G182" t="s">
        <v>993</v>
      </c>
      <c r="H182" t="s">
        <v>820</v>
      </c>
      <c r="I182" t="s">
        <v>1108</v>
      </c>
      <c r="J182" t="s">
        <v>1251</v>
      </c>
      <c r="K182" t="s">
        <v>844</v>
      </c>
      <c r="L182" t="s">
        <v>993</v>
      </c>
      <c r="M182" t="s">
        <v>1089</v>
      </c>
      <c r="N182" t="s">
        <v>1252</v>
      </c>
      <c r="O182" s="2">
        <v>206</v>
      </c>
      <c r="P182" s="2">
        <v>145</v>
      </c>
      <c r="Q182" s="2">
        <v>11174</v>
      </c>
      <c r="R182" s="2">
        <v>1000</v>
      </c>
      <c r="S182" s="2">
        <v>1000</v>
      </c>
      <c r="T182" s="2">
        <v>61000</v>
      </c>
      <c r="U182" s="2">
        <v>24233</v>
      </c>
      <c r="V182" s="2">
        <v>31297</v>
      </c>
      <c r="W182" s="68">
        <v>32310.666666666664</v>
      </c>
      <c r="X182" s="68">
        <v>33402</v>
      </c>
      <c r="Y182" s="68">
        <v>1091.3333333333358</v>
      </c>
      <c r="Z182" s="2">
        <v>30000</v>
      </c>
      <c r="AA182" s="70">
        <v>20000</v>
      </c>
      <c r="AB182" s="70">
        <v>20000</v>
      </c>
      <c r="AC182" t="s">
        <v>1253</v>
      </c>
    </row>
    <row r="183" spans="1:29" x14ac:dyDescent="0.3">
      <c r="A183" t="s">
        <v>371</v>
      </c>
      <c r="B183">
        <v>110</v>
      </c>
      <c r="C183">
        <v>440</v>
      </c>
      <c r="D183">
        <v>6128</v>
      </c>
      <c r="E183" t="s">
        <v>100</v>
      </c>
      <c r="F183" t="s">
        <v>35</v>
      </c>
      <c r="G183" t="s">
        <v>993</v>
      </c>
      <c r="H183" t="s">
        <v>820</v>
      </c>
      <c r="I183" t="s">
        <v>1108</v>
      </c>
      <c r="J183" t="s">
        <v>1254</v>
      </c>
      <c r="K183" t="s">
        <v>844</v>
      </c>
      <c r="L183" t="s">
        <v>993</v>
      </c>
      <c r="M183" t="s">
        <v>1089</v>
      </c>
      <c r="N183" t="s">
        <v>1121</v>
      </c>
      <c r="O183" s="2">
        <v>33</v>
      </c>
      <c r="P183" s="2">
        <v>23936</v>
      </c>
      <c r="Q183" s="2">
        <v>18679</v>
      </c>
      <c r="R183" s="2">
        <v>7500</v>
      </c>
      <c r="S183" s="2">
        <v>7500</v>
      </c>
      <c r="T183" s="2">
        <v>12500</v>
      </c>
      <c r="U183" s="2">
        <v>8719</v>
      </c>
      <c r="V183" s="2">
        <v>8719</v>
      </c>
      <c r="W183" s="68">
        <v>11625.333333333332</v>
      </c>
      <c r="X183" s="68">
        <v>9306</v>
      </c>
      <c r="Y183" s="68">
        <v>-2319.3333333333321</v>
      </c>
      <c r="Z183" s="2">
        <v>10000</v>
      </c>
      <c r="AA183" s="70">
        <v>10000</v>
      </c>
      <c r="AB183" s="70">
        <v>10000</v>
      </c>
      <c r="AC183" s="2" t="s">
        <v>1255</v>
      </c>
    </row>
    <row r="184" spans="1:29" x14ac:dyDescent="0.3">
      <c r="A184" t="s">
        <v>584</v>
      </c>
      <c r="B184">
        <v>110</v>
      </c>
      <c r="C184">
        <v>440</v>
      </c>
      <c r="D184">
        <v>6220</v>
      </c>
      <c r="E184" t="s">
        <v>100</v>
      </c>
      <c r="F184" t="s">
        <v>35</v>
      </c>
      <c r="G184" t="s">
        <v>993</v>
      </c>
      <c r="H184" t="s">
        <v>820</v>
      </c>
      <c r="I184" t="s">
        <v>1131</v>
      </c>
      <c r="J184" t="s">
        <v>1256</v>
      </c>
      <c r="K184" t="s">
        <v>844</v>
      </c>
      <c r="L184" t="s">
        <v>993</v>
      </c>
      <c r="M184" t="s">
        <v>1089</v>
      </c>
      <c r="N184" t="s">
        <v>1132</v>
      </c>
      <c r="O184" s="2">
        <v>0</v>
      </c>
      <c r="P184" s="2">
        <v>0</v>
      </c>
      <c r="Q184" s="2">
        <v>0</v>
      </c>
      <c r="R184" s="2">
        <v>100</v>
      </c>
      <c r="S184" s="2">
        <v>100</v>
      </c>
      <c r="T184" s="2">
        <v>100</v>
      </c>
      <c r="U184" s="2">
        <v>0</v>
      </c>
      <c r="V184" s="2">
        <v>0</v>
      </c>
      <c r="W184" s="68">
        <v>0</v>
      </c>
      <c r="X184" s="68">
        <v>0</v>
      </c>
      <c r="Y184" s="68">
        <v>0</v>
      </c>
      <c r="Z184" s="2">
        <v>100</v>
      </c>
      <c r="AA184" s="70">
        <v>100</v>
      </c>
      <c r="AB184" s="70">
        <v>100</v>
      </c>
      <c r="AC184"/>
    </row>
    <row r="185" spans="1:29" x14ac:dyDescent="0.3">
      <c r="A185" t="s">
        <v>586</v>
      </c>
      <c r="B185">
        <v>110</v>
      </c>
      <c r="C185">
        <v>440</v>
      </c>
      <c r="D185">
        <v>6226</v>
      </c>
      <c r="E185" t="s">
        <v>100</v>
      </c>
      <c r="F185" t="s">
        <v>35</v>
      </c>
      <c r="G185" t="s">
        <v>993</v>
      </c>
      <c r="H185" t="s">
        <v>820</v>
      </c>
      <c r="I185" t="s">
        <v>1131</v>
      </c>
      <c r="J185" t="s">
        <v>1257</v>
      </c>
      <c r="K185" t="s">
        <v>844</v>
      </c>
      <c r="L185" t="s">
        <v>993</v>
      </c>
      <c r="M185" t="s">
        <v>1089</v>
      </c>
      <c r="N185" t="s">
        <v>1138</v>
      </c>
      <c r="O185" s="2">
        <v>0</v>
      </c>
      <c r="P185" s="2">
        <v>0</v>
      </c>
      <c r="Q185" s="2">
        <v>45</v>
      </c>
      <c r="R185" s="2">
        <v>175</v>
      </c>
      <c r="S185" s="2">
        <v>175</v>
      </c>
      <c r="T185" s="2">
        <v>175</v>
      </c>
      <c r="U185" s="2">
        <v>100</v>
      </c>
      <c r="V185" s="2">
        <v>125</v>
      </c>
      <c r="W185" s="68">
        <v>133.33333333333331</v>
      </c>
      <c r="X185" s="68">
        <v>134</v>
      </c>
      <c r="Y185" s="68">
        <v>0.66666666666668561</v>
      </c>
      <c r="Z185" s="2">
        <v>175</v>
      </c>
      <c r="AA185" s="70">
        <v>175</v>
      </c>
      <c r="AB185" s="70">
        <v>175</v>
      </c>
      <c r="AC185"/>
    </row>
    <row r="186" spans="1:29" x14ac:dyDescent="0.3">
      <c r="A186" t="s">
        <v>590</v>
      </c>
      <c r="B186">
        <v>110</v>
      </c>
      <c r="C186">
        <v>440</v>
      </c>
      <c r="D186">
        <v>6238</v>
      </c>
      <c r="E186" t="s">
        <v>100</v>
      </c>
      <c r="F186" t="s">
        <v>35</v>
      </c>
      <c r="G186" t="s">
        <v>993</v>
      </c>
      <c r="H186" t="s">
        <v>820</v>
      </c>
      <c r="I186" t="s">
        <v>1131</v>
      </c>
      <c r="J186" t="s">
        <v>1258</v>
      </c>
      <c r="K186" t="s">
        <v>844</v>
      </c>
      <c r="L186" t="s">
        <v>993</v>
      </c>
      <c r="M186" t="s">
        <v>1089</v>
      </c>
      <c r="N186" t="s">
        <v>1147</v>
      </c>
      <c r="O186" s="2">
        <v>0</v>
      </c>
      <c r="P186" s="2">
        <v>0</v>
      </c>
      <c r="Q186" s="2">
        <v>0</v>
      </c>
      <c r="R186" s="2">
        <v>0</v>
      </c>
      <c r="S186" s="2">
        <v>0</v>
      </c>
      <c r="T186" s="2">
        <v>0</v>
      </c>
      <c r="U186" s="2">
        <v>0</v>
      </c>
      <c r="V186" s="2">
        <v>0</v>
      </c>
      <c r="W186" s="68">
        <v>0</v>
      </c>
      <c r="X186" s="68">
        <v>0</v>
      </c>
      <c r="Y186" s="68">
        <v>0</v>
      </c>
      <c r="Z186" s="2">
        <v>0</v>
      </c>
      <c r="AA186" s="70">
        <v>0</v>
      </c>
      <c r="AB186" s="70">
        <v>0</v>
      </c>
      <c r="AC186"/>
    </row>
    <row r="187" spans="1:29" x14ac:dyDescent="0.3">
      <c r="A187" t="s">
        <v>742</v>
      </c>
      <c r="B187">
        <v>110</v>
      </c>
      <c r="C187">
        <v>440</v>
      </c>
      <c r="D187">
        <v>6240</v>
      </c>
      <c r="E187" t="s">
        <v>100</v>
      </c>
      <c r="F187" t="s">
        <v>35</v>
      </c>
      <c r="G187" t="s">
        <v>993</v>
      </c>
      <c r="H187" t="s">
        <v>820</v>
      </c>
      <c r="I187" t="s">
        <v>1131</v>
      </c>
      <c r="J187" t="s">
        <v>1259</v>
      </c>
      <c r="K187" t="s">
        <v>844</v>
      </c>
      <c r="L187" t="s">
        <v>993</v>
      </c>
      <c r="M187" t="s">
        <v>1089</v>
      </c>
      <c r="N187" t="s">
        <v>1149</v>
      </c>
      <c r="O187" s="2">
        <v>0</v>
      </c>
      <c r="P187" s="2">
        <v>414</v>
      </c>
      <c r="Q187" s="2">
        <v>0</v>
      </c>
      <c r="R187" s="2">
        <v>500</v>
      </c>
      <c r="S187" s="2">
        <v>500</v>
      </c>
      <c r="T187" s="2">
        <v>500</v>
      </c>
      <c r="U187" s="2">
        <v>0</v>
      </c>
      <c r="V187" s="2">
        <v>0</v>
      </c>
      <c r="W187" s="68">
        <v>0</v>
      </c>
      <c r="X187" s="68">
        <v>0</v>
      </c>
      <c r="Y187" s="68">
        <v>0</v>
      </c>
      <c r="Z187" s="2">
        <v>500</v>
      </c>
      <c r="AA187" s="70">
        <v>0</v>
      </c>
      <c r="AB187" s="70">
        <v>0</v>
      </c>
      <c r="AC187"/>
    </row>
    <row r="188" spans="1:29" x14ac:dyDescent="0.3">
      <c r="A188" t="s">
        <v>606</v>
      </c>
      <c r="B188">
        <v>110</v>
      </c>
      <c r="C188">
        <v>440</v>
      </c>
      <c r="D188">
        <v>6290</v>
      </c>
      <c r="E188" t="s">
        <v>100</v>
      </c>
      <c r="F188" t="s">
        <v>35</v>
      </c>
      <c r="G188" t="s">
        <v>993</v>
      </c>
      <c r="H188" t="s">
        <v>820</v>
      </c>
      <c r="I188" t="s">
        <v>1131</v>
      </c>
      <c r="J188" t="s">
        <v>1260</v>
      </c>
      <c r="K188" t="s">
        <v>844</v>
      </c>
      <c r="L188" t="s">
        <v>993</v>
      </c>
      <c r="M188" t="s">
        <v>1089</v>
      </c>
      <c r="N188" t="s">
        <v>1074</v>
      </c>
      <c r="O188" s="2">
        <v>0</v>
      </c>
      <c r="P188" s="2">
        <v>0</v>
      </c>
      <c r="Q188" s="2">
        <v>0</v>
      </c>
      <c r="R188" s="2">
        <v>250</v>
      </c>
      <c r="S188" s="2">
        <v>250</v>
      </c>
      <c r="T188" s="2">
        <v>250</v>
      </c>
      <c r="U188" s="2">
        <v>0</v>
      </c>
      <c r="V188" s="2">
        <v>0</v>
      </c>
      <c r="W188" s="68">
        <v>0</v>
      </c>
      <c r="X188" s="68">
        <v>0</v>
      </c>
      <c r="Y188" s="68">
        <v>0</v>
      </c>
      <c r="Z188" s="2">
        <v>250</v>
      </c>
      <c r="AA188" s="70">
        <v>250</v>
      </c>
      <c r="AB188" s="70">
        <v>250</v>
      </c>
      <c r="AC188"/>
    </row>
    <row r="189" spans="1:29" x14ac:dyDescent="0.3">
      <c r="A189" t="s">
        <v>354</v>
      </c>
      <c r="B189">
        <v>110</v>
      </c>
      <c r="C189">
        <v>440</v>
      </c>
      <c r="D189">
        <v>6522</v>
      </c>
      <c r="E189" t="s">
        <v>100</v>
      </c>
      <c r="F189" t="s">
        <v>35</v>
      </c>
      <c r="G189" t="s">
        <v>993</v>
      </c>
      <c r="H189" t="s">
        <v>820</v>
      </c>
      <c r="I189" t="s">
        <v>1175</v>
      </c>
      <c r="J189" t="s">
        <v>1261</v>
      </c>
      <c r="K189" t="s">
        <v>844</v>
      </c>
      <c r="L189" t="s">
        <v>993</v>
      </c>
      <c r="M189" t="s">
        <v>1089</v>
      </c>
      <c r="N189" t="s">
        <v>1262</v>
      </c>
      <c r="O189" s="2">
        <v>2147</v>
      </c>
      <c r="P189" s="2">
        <v>8534</v>
      </c>
      <c r="Q189" s="2">
        <v>26733</v>
      </c>
      <c r="R189" s="2">
        <v>15000</v>
      </c>
      <c r="S189" s="2">
        <v>15000</v>
      </c>
      <c r="T189" s="2">
        <v>27000</v>
      </c>
      <c r="U189" s="2">
        <v>17748</v>
      </c>
      <c r="V189" s="2">
        <v>23262</v>
      </c>
      <c r="W189" s="68">
        <v>23664</v>
      </c>
      <c r="X189" s="68">
        <v>24827</v>
      </c>
      <c r="Y189" s="68">
        <v>1163</v>
      </c>
      <c r="Z189" s="2">
        <v>17656</v>
      </c>
      <c r="AA189" s="70">
        <v>20000</v>
      </c>
      <c r="AB189" s="70">
        <v>20000</v>
      </c>
      <c r="AC189" s="2" t="s">
        <v>1263</v>
      </c>
    </row>
    <row r="190" spans="1:29" x14ac:dyDescent="0.3">
      <c r="A190" t="s">
        <v>678</v>
      </c>
      <c r="B190">
        <v>110</v>
      </c>
      <c r="C190">
        <v>440</v>
      </c>
      <c r="D190">
        <v>6524</v>
      </c>
      <c r="E190" t="s">
        <v>100</v>
      </c>
      <c r="F190" t="s">
        <v>35</v>
      </c>
      <c r="G190" t="s">
        <v>993</v>
      </c>
      <c r="H190" t="s">
        <v>820</v>
      </c>
      <c r="I190" t="s">
        <v>1175</v>
      </c>
      <c r="J190" t="s">
        <v>1264</v>
      </c>
      <c r="K190" t="s">
        <v>844</v>
      </c>
      <c r="L190" t="s">
        <v>993</v>
      </c>
      <c r="M190" t="s">
        <v>1089</v>
      </c>
      <c r="N190" t="s">
        <v>1265</v>
      </c>
      <c r="O190" s="2">
        <v>23553</v>
      </c>
      <c r="P190" s="2">
        <v>107637</v>
      </c>
      <c r="Q190" s="2">
        <v>29836</v>
      </c>
      <c r="R190" s="2">
        <v>0</v>
      </c>
      <c r="S190" s="2">
        <v>0</v>
      </c>
      <c r="T190" s="2">
        <v>0</v>
      </c>
      <c r="U190" s="2">
        <v>0</v>
      </c>
      <c r="V190" s="2">
        <v>0</v>
      </c>
      <c r="W190" s="68">
        <v>0</v>
      </c>
      <c r="X190" s="68">
        <v>0</v>
      </c>
      <c r="Y190" s="68">
        <v>0</v>
      </c>
      <c r="Z190" s="2">
        <v>0</v>
      </c>
      <c r="AA190" s="70">
        <v>0</v>
      </c>
      <c r="AB190" s="70">
        <v>0</v>
      </c>
      <c r="AC190"/>
    </row>
    <row r="191" spans="1:29" x14ac:dyDescent="0.3">
      <c r="A191" t="s">
        <v>680</v>
      </c>
      <c r="B191">
        <v>110</v>
      </c>
      <c r="C191">
        <v>440</v>
      </c>
      <c r="D191">
        <v>6525</v>
      </c>
      <c r="E191" t="s">
        <v>100</v>
      </c>
      <c r="F191" t="s">
        <v>35</v>
      </c>
      <c r="G191" t="s">
        <v>993</v>
      </c>
      <c r="H191" t="s">
        <v>820</v>
      </c>
      <c r="I191" t="s">
        <v>1175</v>
      </c>
      <c r="J191" t="s">
        <v>1266</v>
      </c>
      <c r="K191" t="s">
        <v>844</v>
      </c>
      <c r="L191" t="s">
        <v>993</v>
      </c>
      <c r="M191" t="s">
        <v>1089</v>
      </c>
      <c r="N191" t="s">
        <v>1267</v>
      </c>
      <c r="O191" s="2">
        <v>2740</v>
      </c>
      <c r="P191" s="2">
        <v>13034</v>
      </c>
      <c r="Q191" s="2">
        <v>5405</v>
      </c>
      <c r="R191" s="2">
        <v>0</v>
      </c>
      <c r="S191" s="2">
        <v>0</v>
      </c>
      <c r="T191" s="2">
        <v>0</v>
      </c>
      <c r="U191" s="2">
        <v>0</v>
      </c>
      <c r="V191" s="2">
        <v>0</v>
      </c>
      <c r="W191" s="68">
        <v>0</v>
      </c>
      <c r="X191" s="68">
        <v>0</v>
      </c>
      <c r="Y191" s="68">
        <v>0</v>
      </c>
      <c r="Z191" s="2">
        <v>0</v>
      </c>
      <c r="AA191" s="70">
        <v>0</v>
      </c>
      <c r="AB191" s="70">
        <v>0</v>
      </c>
      <c r="AC191"/>
    </row>
    <row r="192" spans="1:29" x14ac:dyDescent="0.3">
      <c r="A192" t="s">
        <v>341</v>
      </c>
      <c r="B192">
        <v>110</v>
      </c>
      <c r="C192">
        <v>440</v>
      </c>
      <c r="D192">
        <v>8225</v>
      </c>
      <c r="E192" t="s">
        <v>100</v>
      </c>
      <c r="F192" t="s">
        <v>35</v>
      </c>
      <c r="G192" t="s">
        <v>993</v>
      </c>
      <c r="H192" t="s">
        <v>821</v>
      </c>
      <c r="I192" t="s">
        <v>877</v>
      </c>
      <c r="J192" t="s">
        <v>1268</v>
      </c>
      <c r="K192" t="s">
        <v>844</v>
      </c>
      <c r="L192" t="s">
        <v>993</v>
      </c>
      <c r="M192" t="s">
        <v>845</v>
      </c>
      <c r="N192" t="s">
        <v>877</v>
      </c>
      <c r="O192" s="2">
        <v>0</v>
      </c>
      <c r="P192" s="2">
        <v>0</v>
      </c>
      <c r="Q192" s="2">
        <v>0</v>
      </c>
      <c r="R192" s="2">
        <v>0</v>
      </c>
      <c r="S192" s="2">
        <v>310000</v>
      </c>
      <c r="T192" s="2">
        <v>310000</v>
      </c>
      <c r="U192" s="2">
        <v>311144</v>
      </c>
      <c r="V192" s="2">
        <v>311144</v>
      </c>
      <c r="W192" s="68">
        <v>0</v>
      </c>
      <c r="X192" s="68">
        <v>311444</v>
      </c>
      <c r="Y192" s="68">
        <v>311444</v>
      </c>
      <c r="Z192" s="2">
        <v>0</v>
      </c>
      <c r="AA192" s="70">
        <v>10000</v>
      </c>
      <c r="AB192" s="70">
        <v>10000</v>
      </c>
      <c r="AC192" t="s">
        <v>1269</v>
      </c>
    </row>
    <row r="193" spans="1:29" x14ac:dyDescent="0.3">
      <c r="A193" t="s">
        <v>768</v>
      </c>
      <c r="B193">
        <v>110</v>
      </c>
      <c r="C193">
        <v>450</v>
      </c>
      <c r="D193">
        <v>5130</v>
      </c>
      <c r="E193" t="s">
        <v>100</v>
      </c>
      <c r="F193" t="s">
        <v>35</v>
      </c>
      <c r="G193" t="s">
        <v>1271</v>
      </c>
      <c r="H193" t="s">
        <v>819</v>
      </c>
      <c r="I193" t="s">
        <v>1088</v>
      </c>
      <c r="J193" t="s">
        <v>1270</v>
      </c>
      <c r="K193" t="s">
        <v>844</v>
      </c>
      <c r="L193" t="s">
        <v>986</v>
      </c>
      <c r="M193" t="s">
        <v>1089</v>
      </c>
      <c r="N193" t="s">
        <v>289</v>
      </c>
      <c r="O193" s="2">
        <v>0</v>
      </c>
      <c r="P193" s="2">
        <v>0</v>
      </c>
      <c r="Q193" s="2">
        <v>0</v>
      </c>
      <c r="R193" s="2">
        <v>12480</v>
      </c>
      <c r="S193" s="2">
        <v>12480</v>
      </c>
      <c r="T193" s="2">
        <v>12480</v>
      </c>
      <c r="U193" s="2">
        <v>0</v>
      </c>
      <c r="V193" s="2">
        <v>0</v>
      </c>
      <c r="W193" s="68">
        <v>0</v>
      </c>
      <c r="X193" s="68">
        <v>0</v>
      </c>
      <c r="Y193" s="68">
        <v>0</v>
      </c>
      <c r="Z193" s="2">
        <v>13104</v>
      </c>
      <c r="AA193" s="70">
        <v>16380</v>
      </c>
      <c r="AB193" s="70">
        <v>16380</v>
      </c>
      <c r="AC193" t="s">
        <v>1272</v>
      </c>
    </row>
    <row r="194" spans="1:29" x14ac:dyDescent="0.3">
      <c r="A194" t="s">
        <v>407</v>
      </c>
      <c r="B194">
        <v>110</v>
      </c>
      <c r="C194">
        <v>450</v>
      </c>
      <c r="D194">
        <v>5156</v>
      </c>
      <c r="E194" t="s">
        <v>100</v>
      </c>
      <c r="F194" t="s">
        <v>35</v>
      </c>
      <c r="G194" t="s">
        <v>1271</v>
      </c>
      <c r="H194" t="s">
        <v>819</v>
      </c>
      <c r="I194" t="s">
        <v>1088</v>
      </c>
      <c r="J194" t="s">
        <v>1273</v>
      </c>
      <c r="K194" t="s">
        <v>844</v>
      </c>
      <c r="L194" t="s">
        <v>986</v>
      </c>
      <c r="M194" t="s">
        <v>1089</v>
      </c>
      <c r="N194" t="s">
        <v>295</v>
      </c>
      <c r="O194" s="2">
        <v>0</v>
      </c>
      <c r="P194" s="2">
        <v>0</v>
      </c>
      <c r="Q194" s="2">
        <v>0</v>
      </c>
      <c r="R194" s="2">
        <v>577</v>
      </c>
      <c r="S194" s="2">
        <v>577</v>
      </c>
      <c r="T194" s="2">
        <v>577</v>
      </c>
      <c r="U194" s="2">
        <v>0</v>
      </c>
      <c r="V194" s="2">
        <v>0</v>
      </c>
      <c r="W194" s="68">
        <v>0</v>
      </c>
      <c r="X194" s="68">
        <v>0</v>
      </c>
      <c r="Y194" s="68">
        <v>0</v>
      </c>
      <c r="Z194" s="2">
        <v>1210</v>
      </c>
      <c r="AA194" s="70">
        <v>606</v>
      </c>
      <c r="AB194" s="70">
        <v>606</v>
      </c>
      <c r="AC194"/>
    </row>
    <row r="195" spans="1:29" x14ac:dyDescent="0.3">
      <c r="A195" t="s">
        <v>463</v>
      </c>
      <c r="B195">
        <v>110</v>
      </c>
      <c r="C195">
        <v>450</v>
      </c>
      <c r="D195">
        <v>5158</v>
      </c>
      <c r="E195" t="s">
        <v>100</v>
      </c>
      <c r="F195" t="s">
        <v>35</v>
      </c>
      <c r="G195" t="s">
        <v>1271</v>
      </c>
      <c r="H195" t="s">
        <v>819</v>
      </c>
      <c r="I195" t="s">
        <v>1088</v>
      </c>
      <c r="J195" t="s">
        <v>1274</v>
      </c>
      <c r="K195" t="s">
        <v>844</v>
      </c>
      <c r="L195" t="s">
        <v>986</v>
      </c>
      <c r="M195" t="s">
        <v>1089</v>
      </c>
      <c r="N195" t="s">
        <v>290</v>
      </c>
      <c r="O195" s="2">
        <v>0</v>
      </c>
      <c r="P195" s="2">
        <v>0</v>
      </c>
      <c r="Q195" s="2">
        <v>1659</v>
      </c>
      <c r="R195" s="2">
        <v>1991</v>
      </c>
      <c r="S195" s="2">
        <v>1991</v>
      </c>
      <c r="T195" s="2">
        <v>1991</v>
      </c>
      <c r="U195" s="2">
        <v>1261</v>
      </c>
      <c r="V195" s="2">
        <v>1608</v>
      </c>
      <c r="W195" s="68">
        <v>1681.3333333333333</v>
      </c>
      <c r="X195" s="68">
        <v>1717</v>
      </c>
      <c r="Y195" s="68">
        <v>35.666666666666742</v>
      </c>
      <c r="Z195" s="2">
        <v>2090</v>
      </c>
      <c r="AA195" s="70">
        <v>2194</v>
      </c>
      <c r="AB195" s="70">
        <v>2194</v>
      </c>
    </row>
    <row r="196" spans="1:29" x14ac:dyDescent="0.3">
      <c r="A196" t="s">
        <v>464</v>
      </c>
      <c r="B196">
        <v>110</v>
      </c>
      <c r="C196">
        <v>450</v>
      </c>
      <c r="D196">
        <v>5315</v>
      </c>
      <c r="E196" t="s">
        <v>100</v>
      </c>
      <c r="F196" t="s">
        <v>35</v>
      </c>
      <c r="G196" t="s">
        <v>1271</v>
      </c>
      <c r="H196" t="s">
        <v>819</v>
      </c>
      <c r="I196" t="s">
        <v>1100</v>
      </c>
      <c r="J196" t="s">
        <v>1275</v>
      </c>
      <c r="K196" t="s">
        <v>844</v>
      </c>
      <c r="L196" t="s">
        <v>986</v>
      </c>
      <c r="M196" t="s">
        <v>1089</v>
      </c>
      <c r="N196" t="s">
        <v>294</v>
      </c>
      <c r="O196" s="2">
        <v>0</v>
      </c>
      <c r="P196" s="2">
        <v>0</v>
      </c>
      <c r="Q196" s="2">
        <v>127</v>
      </c>
      <c r="R196" s="2">
        <v>1155</v>
      </c>
      <c r="S196" s="2">
        <v>1155</v>
      </c>
      <c r="T196" s="2">
        <v>1155</v>
      </c>
      <c r="U196" s="2">
        <v>97</v>
      </c>
      <c r="V196" s="2">
        <v>123</v>
      </c>
      <c r="W196" s="68">
        <v>129.33333333333331</v>
      </c>
      <c r="X196" s="68">
        <v>132</v>
      </c>
      <c r="Y196" s="68">
        <v>2.6666666666666856</v>
      </c>
      <c r="Z196" s="2">
        <v>1254</v>
      </c>
      <c r="AA196" s="70">
        <v>1467</v>
      </c>
      <c r="AB196" s="70">
        <v>1467</v>
      </c>
    </row>
    <row r="197" spans="1:29" x14ac:dyDescent="0.3">
      <c r="A197" t="s">
        <v>722</v>
      </c>
      <c r="B197">
        <v>110</v>
      </c>
      <c r="C197">
        <v>450</v>
      </c>
      <c r="D197">
        <v>5320</v>
      </c>
      <c r="E197" t="s">
        <v>100</v>
      </c>
      <c r="F197" t="s">
        <v>35</v>
      </c>
      <c r="G197" t="s">
        <v>1271</v>
      </c>
      <c r="H197" t="s">
        <v>819</v>
      </c>
      <c r="I197" t="s">
        <v>1100</v>
      </c>
      <c r="J197" t="s">
        <v>1276</v>
      </c>
      <c r="K197" t="s">
        <v>844</v>
      </c>
      <c r="L197" t="s">
        <v>986</v>
      </c>
      <c r="M197" t="s">
        <v>1089</v>
      </c>
      <c r="N197" t="s">
        <v>300</v>
      </c>
      <c r="O197" s="2">
        <v>105</v>
      </c>
      <c r="P197" s="2">
        <v>35</v>
      </c>
      <c r="Q197" s="2">
        <v>92</v>
      </c>
      <c r="R197" s="2">
        <v>230</v>
      </c>
      <c r="S197" s="2">
        <v>230</v>
      </c>
      <c r="T197" s="2">
        <v>230</v>
      </c>
      <c r="U197" s="2">
        <v>370</v>
      </c>
      <c r="V197" s="2">
        <v>370</v>
      </c>
      <c r="W197" s="68">
        <v>493.33333333333331</v>
      </c>
      <c r="X197" s="68">
        <v>395</v>
      </c>
      <c r="Y197" s="68">
        <v>-98.333333333333314</v>
      </c>
      <c r="Z197" s="2">
        <v>92</v>
      </c>
      <c r="AA197" s="70">
        <v>326</v>
      </c>
      <c r="AB197" s="70">
        <v>326</v>
      </c>
    </row>
    <row r="198" spans="1:29" x14ac:dyDescent="0.3">
      <c r="A198" t="s">
        <v>430</v>
      </c>
      <c r="B198">
        <v>110</v>
      </c>
      <c r="C198">
        <v>450</v>
      </c>
      <c r="D198">
        <v>5350</v>
      </c>
      <c r="E198" t="s">
        <v>100</v>
      </c>
      <c r="F198" t="s">
        <v>35</v>
      </c>
      <c r="G198" t="s">
        <v>1271</v>
      </c>
      <c r="H198" t="s">
        <v>819</v>
      </c>
      <c r="I198" t="s">
        <v>1100</v>
      </c>
      <c r="J198" t="s">
        <v>1277</v>
      </c>
      <c r="K198" t="s">
        <v>844</v>
      </c>
      <c r="L198" t="s">
        <v>986</v>
      </c>
      <c r="M198" t="s">
        <v>1089</v>
      </c>
      <c r="N198" t="s">
        <v>297</v>
      </c>
      <c r="O198" s="2">
        <v>0</v>
      </c>
      <c r="P198" s="2">
        <v>0</v>
      </c>
      <c r="Q198" s="2">
        <v>0</v>
      </c>
      <c r="R198" s="2">
        <v>1000</v>
      </c>
      <c r="S198" s="2">
        <v>1000</v>
      </c>
      <c r="T198" s="2">
        <v>1000</v>
      </c>
      <c r="U198" s="2">
        <v>0</v>
      </c>
      <c r="V198" s="2">
        <v>0</v>
      </c>
      <c r="W198" s="68">
        <v>0</v>
      </c>
      <c r="X198" s="68">
        <v>0</v>
      </c>
      <c r="Y198" s="68">
        <v>0</v>
      </c>
      <c r="Z198" s="2">
        <v>1095</v>
      </c>
      <c r="AA198" s="70">
        <v>1323</v>
      </c>
      <c r="AB198" s="70">
        <v>1323</v>
      </c>
    </row>
    <row r="199" spans="1:29" x14ac:dyDescent="0.3">
      <c r="A199" t="s">
        <v>375</v>
      </c>
      <c r="B199">
        <v>110</v>
      </c>
      <c r="C199">
        <v>450</v>
      </c>
      <c r="D199">
        <v>5410</v>
      </c>
      <c r="E199" t="s">
        <v>100</v>
      </c>
      <c r="F199" t="s">
        <v>35</v>
      </c>
      <c r="G199" t="s">
        <v>1271</v>
      </c>
      <c r="H199" t="s">
        <v>819</v>
      </c>
      <c r="I199" t="s">
        <v>1104</v>
      </c>
      <c r="J199" t="s">
        <v>1278</v>
      </c>
      <c r="K199" t="s">
        <v>844</v>
      </c>
      <c r="L199" t="s">
        <v>986</v>
      </c>
      <c r="M199" t="s">
        <v>1089</v>
      </c>
      <c r="N199" t="s">
        <v>288</v>
      </c>
      <c r="O199" s="2">
        <v>0</v>
      </c>
      <c r="P199" s="2">
        <v>0</v>
      </c>
      <c r="Q199" s="2">
        <v>0</v>
      </c>
      <c r="R199" s="2">
        <v>750</v>
      </c>
      <c r="S199" s="2">
        <v>750</v>
      </c>
      <c r="T199" s="2">
        <v>750</v>
      </c>
      <c r="U199" s="2">
        <v>0</v>
      </c>
      <c r="V199" s="2">
        <v>0</v>
      </c>
      <c r="W199" s="68">
        <v>0</v>
      </c>
      <c r="X199" s="68">
        <v>0</v>
      </c>
      <c r="Y199" s="68">
        <v>0</v>
      </c>
      <c r="Z199" s="2">
        <v>1823</v>
      </c>
      <c r="AA199" s="70">
        <v>4833</v>
      </c>
      <c r="AB199" s="70">
        <v>4833</v>
      </c>
    </row>
    <row r="200" spans="1:29" x14ac:dyDescent="0.3">
      <c r="A200" t="s">
        <v>409</v>
      </c>
      <c r="B200">
        <v>110</v>
      </c>
      <c r="C200">
        <v>450</v>
      </c>
      <c r="D200">
        <v>5450</v>
      </c>
      <c r="E200" t="s">
        <v>100</v>
      </c>
      <c r="F200" t="s">
        <v>35</v>
      </c>
      <c r="G200" t="s">
        <v>1271</v>
      </c>
      <c r="H200" t="s">
        <v>819</v>
      </c>
      <c r="I200" t="s">
        <v>1104</v>
      </c>
      <c r="J200" t="s">
        <v>1279</v>
      </c>
      <c r="K200" t="s">
        <v>844</v>
      </c>
      <c r="L200" t="s">
        <v>986</v>
      </c>
      <c r="M200" t="s">
        <v>1089</v>
      </c>
      <c r="N200" t="s">
        <v>292</v>
      </c>
      <c r="O200" s="2">
        <v>0</v>
      </c>
      <c r="P200" s="2">
        <v>0</v>
      </c>
      <c r="Q200" s="2">
        <v>286</v>
      </c>
      <c r="R200" s="2">
        <v>2595</v>
      </c>
      <c r="S200" s="2">
        <v>2595</v>
      </c>
      <c r="T200" s="2">
        <v>2595</v>
      </c>
      <c r="U200" s="2">
        <v>217</v>
      </c>
      <c r="V200" s="2">
        <v>277</v>
      </c>
      <c r="W200" s="68">
        <v>289.33333333333331</v>
      </c>
      <c r="X200" s="68">
        <v>296</v>
      </c>
      <c r="Y200" s="68">
        <v>6.6666666666666856</v>
      </c>
      <c r="Z200" s="2">
        <v>3220</v>
      </c>
      <c r="AA200" s="70">
        <v>3764</v>
      </c>
      <c r="AB200" s="70">
        <v>3764</v>
      </c>
    </row>
    <row r="201" spans="1:29" x14ac:dyDescent="0.3">
      <c r="A201" t="s">
        <v>589</v>
      </c>
      <c r="B201">
        <v>110</v>
      </c>
      <c r="C201">
        <v>450</v>
      </c>
      <c r="D201">
        <v>6122</v>
      </c>
      <c r="E201" t="s">
        <v>100</v>
      </c>
      <c r="F201" t="s">
        <v>35</v>
      </c>
      <c r="G201" t="s">
        <v>1271</v>
      </c>
      <c r="H201" t="s">
        <v>820</v>
      </c>
      <c r="I201" t="s">
        <v>1108</v>
      </c>
      <c r="J201" t="s">
        <v>1280</v>
      </c>
      <c r="K201" t="s">
        <v>844</v>
      </c>
      <c r="L201" t="s">
        <v>986</v>
      </c>
      <c r="M201" t="s">
        <v>1089</v>
      </c>
      <c r="N201" t="s">
        <v>1116</v>
      </c>
      <c r="O201" s="2">
        <v>1049</v>
      </c>
      <c r="P201" s="2">
        <v>600</v>
      </c>
      <c r="Q201" s="2">
        <v>479</v>
      </c>
      <c r="R201" s="2">
        <v>1460</v>
      </c>
      <c r="S201" s="2">
        <v>1460</v>
      </c>
      <c r="T201" s="2">
        <v>1460</v>
      </c>
      <c r="U201" s="2">
        <v>189</v>
      </c>
      <c r="V201" s="2">
        <v>474</v>
      </c>
      <c r="W201" s="68">
        <v>252</v>
      </c>
      <c r="X201" s="68">
        <v>506</v>
      </c>
      <c r="Y201" s="68">
        <v>254</v>
      </c>
      <c r="Z201" s="2">
        <v>1460</v>
      </c>
      <c r="AA201" s="70">
        <v>1460</v>
      </c>
      <c r="AB201" s="70">
        <v>1460</v>
      </c>
    </row>
    <row r="202" spans="1:29" x14ac:dyDescent="0.3">
      <c r="A202" t="s">
        <v>695</v>
      </c>
      <c r="B202">
        <v>110</v>
      </c>
      <c r="C202">
        <v>450</v>
      </c>
      <c r="D202">
        <v>6128</v>
      </c>
      <c r="E202" t="s">
        <v>100</v>
      </c>
      <c r="F202" t="s">
        <v>35</v>
      </c>
      <c r="G202" t="s">
        <v>1271</v>
      </c>
      <c r="H202" t="s">
        <v>820</v>
      </c>
      <c r="I202" t="s">
        <v>1108</v>
      </c>
      <c r="J202" t="s">
        <v>1281</v>
      </c>
      <c r="K202" t="s">
        <v>844</v>
      </c>
      <c r="L202" t="s">
        <v>986</v>
      </c>
      <c r="M202" t="s">
        <v>1089</v>
      </c>
      <c r="N202" t="s">
        <v>1121</v>
      </c>
      <c r="O202" s="2">
        <v>0</v>
      </c>
      <c r="P202" s="2">
        <v>0</v>
      </c>
      <c r="Q202" s="2">
        <v>250</v>
      </c>
      <c r="R202" s="2">
        <v>500</v>
      </c>
      <c r="S202" s="2">
        <v>500</v>
      </c>
      <c r="T202" s="2">
        <v>500</v>
      </c>
      <c r="U202" s="2">
        <v>0</v>
      </c>
      <c r="V202" s="2">
        <v>0</v>
      </c>
      <c r="W202" s="68">
        <v>0</v>
      </c>
      <c r="X202" s="68">
        <v>0</v>
      </c>
      <c r="Y202" s="68">
        <v>0</v>
      </c>
      <c r="Z202" s="2">
        <v>500</v>
      </c>
      <c r="AA202" s="70">
        <v>500</v>
      </c>
      <c r="AB202" s="70">
        <v>500</v>
      </c>
    </row>
    <row r="203" spans="1:29" x14ac:dyDescent="0.3">
      <c r="A203" t="s">
        <v>537</v>
      </c>
      <c r="B203">
        <v>110</v>
      </c>
      <c r="C203">
        <v>450</v>
      </c>
      <c r="D203">
        <v>6226</v>
      </c>
      <c r="E203" t="s">
        <v>100</v>
      </c>
      <c r="F203" t="s">
        <v>35</v>
      </c>
      <c r="G203" t="s">
        <v>1271</v>
      </c>
      <c r="H203" t="s">
        <v>820</v>
      </c>
      <c r="I203" t="s">
        <v>1131</v>
      </c>
      <c r="J203" t="s">
        <v>1282</v>
      </c>
      <c r="K203" t="s">
        <v>844</v>
      </c>
      <c r="L203" t="s">
        <v>986</v>
      </c>
      <c r="M203" t="s">
        <v>1089</v>
      </c>
      <c r="N203" t="s">
        <v>1138</v>
      </c>
      <c r="O203" s="2">
        <v>0</v>
      </c>
      <c r="P203" s="2">
        <v>0</v>
      </c>
      <c r="Q203" s="2">
        <v>4</v>
      </c>
      <c r="R203" s="2">
        <v>50</v>
      </c>
      <c r="S203" s="2">
        <v>50</v>
      </c>
      <c r="T203" s="2">
        <v>50</v>
      </c>
      <c r="U203" s="2">
        <v>20</v>
      </c>
      <c r="V203" s="2">
        <v>25</v>
      </c>
      <c r="W203" s="68">
        <v>26.666666666666664</v>
      </c>
      <c r="X203" s="68">
        <v>27</v>
      </c>
      <c r="Y203" s="68">
        <v>0.3333333333333357</v>
      </c>
      <c r="Z203" s="2">
        <v>50</v>
      </c>
      <c r="AA203" s="70">
        <v>50</v>
      </c>
      <c r="AB203" s="70">
        <v>50</v>
      </c>
    </row>
    <row r="204" spans="1:29" x14ac:dyDescent="0.3">
      <c r="A204" t="s">
        <v>697</v>
      </c>
      <c r="B204">
        <v>110</v>
      </c>
      <c r="C204">
        <v>450</v>
      </c>
      <c r="D204">
        <v>6230</v>
      </c>
      <c r="E204" t="s">
        <v>100</v>
      </c>
      <c r="F204" t="s">
        <v>35</v>
      </c>
      <c r="G204" t="s">
        <v>1271</v>
      </c>
      <c r="H204" t="s">
        <v>820</v>
      </c>
      <c r="I204" t="s">
        <v>1131</v>
      </c>
      <c r="J204" t="s">
        <v>1283</v>
      </c>
      <c r="K204" t="s">
        <v>844</v>
      </c>
      <c r="L204" t="s">
        <v>986</v>
      </c>
      <c r="M204" t="s">
        <v>1089</v>
      </c>
      <c r="N204" t="s">
        <v>1143</v>
      </c>
      <c r="O204" s="2">
        <v>380</v>
      </c>
      <c r="P204" s="2">
        <v>156</v>
      </c>
      <c r="Q204" s="2">
        <v>0</v>
      </c>
      <c r="R204" s="2">
        <v>500</v>
      </c>
      <c r="S204" s="2">
        <v>500</v>
      </c>
      <c r="T204" s="2">
        <v>500</v>
      </c>
      <c r="U204" s="2">
        <v>0</v>
      </c>
      <c r="V204" s="2">
        <v>0</v>
      </c>
      <c r="W204" s="68">
        <v>0</v>
      </c>
      <c r="X204" s="68">
        <v>0</v>
      </c>
      <c r="Y204" s="68">
        <v>0</v>
      </c>
      <c r="Z204" s="2">
        <v>500</v>
      </c>
      <c r="AA204" s="70">
        <v>500</v>
      </c>
      <c r="AB204" s="70">
        <v>500</v>
      </c>
    </row>
    <row r="205" spans="1:29" x14ac:dyDescent="0.3">
      <c r="A205" t="s">
        <v>506</v>
      </c>
      <c r="B205">
        <v>110</v>
      </c>
      <c r="C205">
        <v>450</v>
      </c>
      <c r="D205">
        <v>6234</v>
      </c>
      <c r="E205" t="s">
        <v>100</v>
      </c>
      <c r="F205" t="s">
        <v>35</v>
      </c>
      <c r="G205" t="s">
        <v>1271</v>
      </c>
      <c r="H205" t="s">
        <v>820</v>
      </c>
      <c r="I205" t="s">
        <v>1131</v>
      </c>
      <c r="J205" t="s">
        <v>1284</v>
      </c>
      <c r="K205" t="s">
        <v>844</v>
      </c>
      <c r="L205" t="s">
        <v>986</v>
      </c>
      <c r="M205" t="s">
        <v>1089</v>
      </c>
      <c r="N205" t="s">
        <v>1145</v>
      </c>
      <c r="O205" s="2">
        <v>360</v>
      </c>
      <c r="P205" s="2">
        <v>329</v>
      </c>
      <c r="Q205" s="2">
        <v>0</v>
      </c>
      <c r="R205" s="2">
        <v>1500</v>
      </c>
      <c r="S205" s="2">
        <v>1500</v>
      </c>
      <c r="T205" s="2">
        <v>1500</v>
      </c>
      <c r="U205" s="2">
        <v>0</v>
      </c>
      <c r="V205" s="2">
        <v>0</v>
      </c>
      <c r="W205" s="68">
        <v>0</v>
      </c>
      <c r="X205" s="68">
        <v>0</v>
      </c>
      <c r="Y205" s="68">
        <v>0</v>
      </c>
      <c r="Z205" s="2">
        <v>1500</v>
      </c>
      <c r="AA205" s="70">
        <v>1500</v>
      </c>
      <c r="AB205" s="70">
        <v>1500</v>
      </c>
    </row>
    <row r="206" spans="1:29" x14ac:dyDescent="0.3">
      <c r="A206" t="s">
        <v>484</v>
      </c>
      <c r="B206">
        <v>110</v>
      </c>
      <c r="C206">
        <v>450</v>
      </c>
      <c r="D206">
        <v>6238</v>
      </c>
      <c r="E206" t="s">
        <v>100</v>
      </c>
      <c r="F206" t="s">
        <v>35</v>
      </c>
      <c r="G206" t="s">
        <v>1271</v>
      </c>
      <c r="H206" t="s">
        <v>820</v>
      </c>
      <c r="I206" t="s">
        <v>1131</v>
      </c>
      <c r="J206" t="s">
        <v>1285</v>
      </c>
      <c r="K206" t="s">
        <v>844</v>
      </c>
      <c r="L206" t="s">
        <v>986</v>
      </c>
      <c r="M206" t="s">
        <v>1089</v>
      </c>
      <c r="N206" t="s">
        <v>1147</v>
      </c>
      <c r="O206" s="2">
        <v>0</v>
      </c>
      <c r="P206" s="2">
        <v>0</v>
      </c>
      <c r="Q206" s="2">
        <v>0</v>
      </c>
      <c r="R206" s="2">
        <v>0</v>
      </c>
      <c r="S206" s="2">
        <v>0</v>
      </c>
      <c r="T206" s="2">
        <v>0</v>
      </c>
      <c r="U206" s="2">
        <v>1</v>
      </c>
      <c r="V206" s="2">
        <v>1</v>
      </c>
      <c r="W206" s="68">
        <v>1.3333333333333333</v>
      </c>
      <c r="X206" s="68">
        <v>2</v>
      </c>
      <c r="Y206" s="68">
        <v>0.66666666666666674</v>
      </c>
      <c r="Z206" s="2">
        <v>1</v>
      </c>
      <c r="AA206" s="70">
        <v>1</v>
      </c>
      <c r="AB206" s="70">
        <v>1</v>
      </c>
    </row>
    <row r="207" spans="1:29" x14ac:dyDescent="0.3">
      <c r="A207" t="s">
        <v>514</v>
      </c>
      <c r="B207">
        <v>110</v>
      </c>
      <c r="C207">
        <v>450</v>
      </c>
      <c r="D207">
        <v>6290</v>
      </c>
      <c r="E207" t="s">
        <v>100</v>
      </c>
      <c r="F207" t="s">
        <v>35</v>
      </c>
      <c r="G207" t="s">
        <v>1271</v>
      </c>
      <c r="H207" t="s">
        <v>820</v>
      </c>
      <c r="I207" t="s">
        <v>1131</v>
      </c>
      <c r="J207" t="s">
        <v>1286</v>
      </c>
      <c r="K207" t="s">
        <v>844</v>
      </c>
      <c r="L207" t="s">
        <v>986</v>
      </c>
      <c r="M207" t="s">
        <v>1089</v>
      </c>
      <c r="N207" t="s">
        <v>1074</v>
      </c>
      <c r="O207" s="2">
        <v>282</v>
      </c>
      <c r="P207" s="2">
        <v>0</v>
      </c>
      <c r="Q207" s="2">
        <v>14</v>
      </c>
      <c r="R207" s="2">
        <v>250</v>
      </c>
      <c r="S207" s="2">
        <v>250</v>
      </c>
      <c r="T207" s="2">
        <v>250</v>
      </c>
      <c r="U207" s="2">
        <v>0</v>
      </c>
      <c r="V207" s="2">
        <v>0</v>
      </c>
      <c r="W207" s="68">
        <v>0</v>
      </c>
      <c r="X207" s="68">
        <v>0</v>
      </c>
      <c r="Y207" s="68">
        <v>0</v>
      </c>
      <c r="Z207" s="2">
        <v>250</v>
      </c>
      <c r="AA207" s="70">
        <v>250</v>
      </c>
      <c r="AB207" s="70">
        <v>250</v>
      </c>
    </row>
    <row r="208" spans="1:29" x14ac:dyDescent="0.3">
      <c r="A208" t="s">
        <v>398</v>
      </c>
      <c r="B208">
        <v>110</v>
      </c>
      <c r="C208">
        <v>450</v>
      </c>
      <c r="D208">
        <v>6320</v>
      </c>
      <c r="E208" t="s">
        <v>100</v>
      </c>
      <c r="F208" t="s">
        <v>35</v>
      </c>
      <c r="G208" t="s">
        <v>1271</v>
      </c>
      <c r="H208" t="s">
        <v>820</v>
      </c>
      <c r="I208" t="s">
        <v>1152</v>
      </c>
      <c r="J208" t="s">
        <v>1287</v>
      </c>
      <c r="K208" t="s">
        <v>844</v>
      </c>
      <c r="L208" t="s">
        <v>986</v>
      </c>
      <c r="M208" t="s">
        <v>1089</v>
      </c>
      <c r="N208" t="s">
        <v>1153</v>
      </c>
      <c r="O208" s="2">
        <v>0</v>
      </c>
      <c r="P208" s="2">
        <v>0</v>
      </c>
      <c r="Q208" s="2">
        <v>2100</v>
      </c>
      <c r="R208" s="2">
        <v>500</v>
      </c>
      <c r="S208" s="2">
        <v>500</v>
      </c>
      <c r="T208" s="2">
        <v>500</v>
      </c>
      <c r="U208" s="2">
        <v>1656</v>
      </c>
      <c r="V208" s="2">
        <v>1656</v>
      </c>
      <c r="W208" s="68">
        <v>1656</v>
      </c>
      <c r="X208" s="68">
        <v>1768</v>
      </c>
      <c r="Y208" s="68">
        <v>112</v>
      </c>
      <c r="Z208" s="2">
        <v>1656</v>
      </c>
      <c r="AA208" s="70">
        <v>1656</v>
      </c>
      <c r="AB208" s="70">
        <v>1656</v>
      </c>
    </row>
    <row r="209" spans="1:29" x14ac:dyDescent="0.3">
      <c r="A209" t="s">
        <v>524</v>
      </c>
      <c r="B209">
        <v>110</v>
      </c>
      <c r="C209">
        <v>450</v>
      </c>
      <c r="D209">
        <v>6334</v>
      </c>
      <c r="E209" t="s">
        <v>100</v>
      </c>
      <c r="F209" t="s">
        <v>35</v>
      </c>
      <c r="G209" t="s">
        <v>1271</v>
      </c>
      <c r="H209" t="s">
        <v>820</v>
      </c>
      <c r="I209" t="s">
        <v>1152</v>
      </c>
      <c r="J209" t="s">
        <v>1288</v>
      </c>
      <c r="K209" t="s">
        <v>844</v>
      </c>
      <c r="L209" t="s">
        <v>986</v>
      </c>
      <c r="M209" t="s">
        <v>1089</v>
      </c>
      <c r="N209" t="s">
        <v>1159</v>
      </c>
      <c r="O209" s="2">
        <v>2672</v>
      </c>
      <c r="P209" s="2">
        <v>0</v>
      </c>
      <c r="Q209" s="2">
        <v>80</v>
      </c>
      <c r="R209" s="2">
        <v>0</v>
      </c>
      <c r="S209" s="2">
        <v>0</v>
      </c>
      <c r="T209" s="2">
        <v>0</v>
      </c>
      <c r="U209" s="2">
        <v>0</v>
      </c>
      <c r="V209" s="2">
        <v>0</v>
      </c>
      <c r="W209" s="68">
        <v>0</v>
      </c>
      <c r="X209" s="68">
        <v>0</v>
      </c>
      <c r="Y209" s="68">
        <v>0</v>
      </c>
      <c r="Z209" s="2">
        <v>0</v>
      </c>
      <c r="AA209" s="70">
        <v>0</v>
      </c>
      <c r="AB209" s="70">
        <v>0</v>
      </c>
    </row>
    <row r="210" spans="1:29" x14ac:dyDescent="0.3">
      <c r="A210" t="s">
        <v>528</v>
      </c>
      <c r="B210">
        <v>110</v>
      </c>
      <c r="C210">
        <v>450</v>
      </c>
      <c r="D210">
        <v>6420</v>
      </c>
      <c r="E210" t="s">
        <v>100</v>
      </c>
      <c r="F210" t="s">
        <v>35</v>
      </c>
      <c r="G210" t="s">
        <v>1271</v>
      </c>
      <c r="H210" t="s">
        <v>820</v>
      </c>
      <c r="I210" t="s">
        <v>1162</v>
      </c>
      <c r="J210" t="s">
        <v>1289</v>
      </c>
      <c r="K210" t="s">
        <v>844</v>
      </c>
      <c r="L210" t="s">
        <v>986</v>
      </c>
      <c r="M210" t="s">
        <v>1089</v>
      </c>
      <c r="N210" t="s">
        <v>1163</v>
      </c>
      <c r="O210" s="2">
        <v>128</v>
      </c>
      <c r="P210" s="2">
        <v>106</v>
      </c>
      <c r="Q210" s="2">
        <v>516</v>
      </c>
      <c r="R210" s="2">
        <v>950</v>
      </c>
      <c r="S210" s="2">
        <v>950</v>
      </c>
      <c r="T210" s="2">
        <v>950</v>
      </c>
      <c r="U210" s="2">
        <v>82</v>
      </c>
      <c r="V210" s="2">
        <v>90</v>
      </c>
      <c r="W210" s="68">
        <v>109.33333333333333</v>
      </c>
      <c r="X210" s="68">
        <v>97</v>
      </c>
      <c r="Y210" s="68">
        <v>-12.333333333333329</v>
      </c>
      <c r="Z210" s="2">
        <v>950</v>
      </c>
      <c r="AA210" s="70">
        <v>950</v>
      </c>
      <c r="AB210" s="70">
        <v>950</v>
      </c>
    </row>
    <row r="211" spans="1:29" x14ac:dyDescent="0.3">
      <c r="A211" t="s">
        <v>530</v>
      </c>
      <c r="B211">
        <v>110</v>
      </c>
      <c r="C211">
        <v>450</v>
      </c>
      <c r="D211">
        <v>6425</v>
      </c>
      <c r="E211" t="s">
        <v>100</v>
      </c>
      <c r="F211" t="s">
        <v>35</v>
      </c>
      <c r="G211" t="s">
        <v>1271</v>
      </c>
      <c r="H211" t="s">
        <v>820</v>
      </c>
      <c r="I211" t="s">
        <v>1162</v>
      </c>
      <c r="J211" t="s">
        <v>1290</v>
      </c>
      <c r="K211" t="s">
        <v>844</v>
      </c>
      <c r="L211" t="s">
        <v>986</v>
      </c>
      <c r="M211" t="s">
        <v>1089</v>
      </c>
      <c r="N211" t="s">
        <v>1165</v>
      </c>
      <c r="O211" s="2">
        <v>170</v>
      </c>
      <c r="P211" s="2">
        <v>190</v>
      </c>
      <c r="Q211" s="2">
        <v>361</v>
      </c>
      <c r="R211" s="2">
        <v>750</v>
      </c>
      <c r="S211" s="2">
        <v>750</v>
      </c>
      <c r="T211" s="2">
        <v>750</v>
      </c>
      <c r="U211" s="2">
        <v>155</v>
      </c>
      <c r="V211" s="2">
        <v>170</v>
      </c>
      <c r="W211" s="68">
        <v>206.66666666666666</v>
      </c>
      <c r="X211" s="68">
        <v>182</v>
      </c>
      <c r="Y211" s="68">
        <v>-24.666666666666657</v>
      </c>
      <c r="Z211" s="2">
        <v>750</v>
      </c>
      <c r="AA211" s="70">
        <v>750</v>
      </c>
      <c r="AB211" s="70">
        <v>750</v>
      </c>
    </row>
    <row r="212" spans="1:29" x14ac:dyDescent="0.3">
      <c r="A212" t="s">
        <v>532</v>
      </c>
      <c r="B212">
        <v>110</v>
      </c>
      <c r="C212">
        <v>450</v>
      </c>
      <c r="D212">
        <v>6430</v>
      </c>
      <c r="E212" t="s">
        <v>100</v>
      </c>
      <c r="F212" t="s">
        <v>35</v>
      </c>
      <c r="G212" t="s">
        <v>1271</v>
      </c>
      <c r="H212" t="s">
        <v>820</v>
      </c>
      <c r="I212" t="s">
        <v>1162</v>
      </c>
      <c r="J212" t="s">
        <v>1291</v>
      </c>
      <c r="K212" t="s">
        <v>844</v>
      </c>
      <c r="L212" t="s">
        <v>986</v>
      </c>
      <c r="M212" t="s">
        <v>1089</v>
      </c>
      <c r="N212" t="s">
        <v>1167</v>
      </c>
      <c r="O212" s="2">
        <v>578</v>
      </c>
      <c r="P212" s="2">
        <v>725</v>
      </c>
      <c r="Q212" s="2">
        <v>1020</v>
      </c>
      <c r="R212" s="2">
        <v>2400</v>
      </c>
      <c r="S212" s="2">
        <v>2400</v>
      </c>
      <c r="T212" s="2">
        <v>2400</v>
      </c>
      <c r="U212" s="2">
        <v>386</v>
      </c>
      <c r="V212" s="2">
        <v>476</v>
      </c>
      <c r="W212" s="68">
        <v>514.66666666666663</v>
      </c>
      <c r="X212" s="68">
        <v>509</v>
      </c>
      <c r="Y212" s="68">
        <v>-5.6666666666666288</v>
      </c>
      <c r="Z212" s="2">
        <v>2400</v>
      </c>
      <c r="AA212" s="70">
        <v>2400</v>
      </c>
      <c r="AB212" s="70">
        <v>2400</v>
      </c>
    </row>
    <row r="213" spans="1:29" x14ac:dyDescent="0.3">
      <c r="A213" t="s">
        <v>554</v>
      </c>
      <c r="B213">
        <v>110</v>
      </c>
      <c r="C213">
        <v>450</v>
      </c>
      <c r="D213">
        <v>6435</v>
      </c>
      <c r="E213" t="s">
        <v>100</v>
      </c>
      <c r="F213" t="s">
        <v>35</v>
      </c>
      <c r="G213" t="s">
        <v>1271</v>
      </c>
      <c r="H213" t="s">
        <v>820</v>
      </c>
      <c r="I213" t="s">
        <v>1162</v>
      </c>
      <c r="J213" t="s">
        <v>1292</v>
      </c>
      <c r="K213" t="s">
        <v>844</v>
      </c>
      <c r="L213" t="s">
        <v>986</v>
      </c>
      <c r="M213" t="s">
        <v>1089</v>
      </c>
      <c r="N213" t="s">
        <v>1169</v>
      </c>
      <c r="O213" s="2">
        <v>930</v>
      </c>
      <c r="P213" s="2">
        <v>930</v>
      </c>
      <c r="Q213" s="2">
        <v>1547</v>
      </c>
      <c r="R213" s="2">
        <v>780</v>
      </c>
      <c r="S213" s="2">
        <v>780</v>
      </c>
      <c r="T213" s="2">
        <v>780</v>
      </c>
      <c r="U213" s="2">
        <v>416</v>
      </c>
      <c r="V213" s="2">
        <v>509</v>
      </c>
      <c r="W213" s="68">
        <v>554.66666666666663</v>
      </c>
      <c r="X213" s="68">
        <v>544</v>
      </c>
      <c r="Y213" s="68">
        <v>-10.666666666666629</v>
      </c>
      <c r="Z213" s="2">
        <v>780</v>
      </c>
      <c r="AA213" s="70">
        <v>780</v>
      </c>
      <c r="AB213" s="70">
        <v>780</v>
      </c>
    </row>
    <row r="214" spans="1:29" x14ac:dyDescent="0.3">
      <c r="A214" t="s">
        <v>556</v>
      </c>
      <c r="B214">
        <v>110</v>
      </c>
      <c r="C214">
        <v>450</v>
      </c>
      <c r="D214">
        <v>6440</v>
      </c>
      <c r="E214" t="s">
        <v>100</v>
      </c>
      <c r="F214" t="s">
        <v>35</v>
      </c>
      <c r="G214" t="s">
        <v>1271</v>
      </c>
      <c r="H214" t="s">
        <v>820</v>
      </c>
      <c r="I214" t="s">
        <v>1162</v>
      </c>
      <c r="J214" t="s">
        <v>1293</v>
      </c>
      <c r="K214" t="s">
        <v>844</v>
      </c>
      <c r="L214" t="s">
        <v>986</v>
      </c>
      <c r="M214" t="s">
        <v>1089</v>
      </c>
      <c r="N214" t="s">
        <v>1171</v>
      </c>
      <c r="O214" s="2">
        <v>0</v>
      </c>
      <c r="P214" s="2">
        <v>0</v>
      </c>
      <c r="Q214" s="2">
        <v>0</v>
      </c>
      <c r="R214" s="2">
        <v>350</v>
      </c>
      <c r="S214" s="2">
        <v>350</v>
      </c>
      <c r="T214" s="2">
        <v>350</v>
      </c>
      <c r="U214" s="2">
        <v>271</v>
      </c>
      <c r="V214" s="2">
        <v>339</v>
      </c>
      <c r="W214" s="68">
        <v>361.33333333333331</v>
      </c>
      <c r="X214" s="68">
        <v>362</v>
      </c>
      <c r="Y214" s="68">
        <v>0.66666666666668561</v>
      </c>
      <c r="Z214" s="2">
        <v>350</v>
      </c>
      <c r="AA214" s="70">
        <v>350</v>
      </c>
      <c r="AB214" s="70">
        <v>350</v>
      </c>
    </row>
    <row r="215" spans="1:29" x14ac:dyDescent="0.3">
      <c r="A215" t="s">
        <v>558</v>
      </c>
      <c r="B215">
        <v>110</v>
      </c>
      <c r="C215">
        <v>450</v>
      </c>
      <c r="D215">
        <v>6445</v>
      </c>
      <c r="E215" t="s">
        <v>100</v>
      </c>
      <c r="F215" t="s">
        <v>35</v>
      </c>
      <c r="G215" t="s">
        <v>1271</v>
      </c>
      <c r="H215" t="s">
        <v>820</v>
      </c>
      <c r="I215" t="s">
        <v>1162</v>
      </c>
      <c r="J215" t="s">
        <v>1294</v>
      </c>
      <c r="K215" t="s">
        <v>844</v>
      </c>
      <c r="L215" t="s">
        <v>986</v>
      </c>
      <c r="M215" t="s">
        <v>1089</v>
      </c>
      <c r="N215" t="s">
        <v>1173</v>
      </c>
      <c r="O215" s="2">
        <v>86</v>
      </c>
      <c r="P215" s="2">
        <v>97</v>
      </c>
      <c r="Q215" s="2">
        <v>101</v>
      </c>
      <c r="R215" s="2">
        <v>525</v>
      </c>
      <c r="S215" s="2">
        <v>525</v>
      </c>
      <c r="T215" s="2">
        <v>525</v>
      </c>
      <c r="U215" s="2">
        <v>0</v>
      </c>
      <c r="V215" s="2">
        <v>0</v>
      </c>
      <c r="W215" s="68">
        <v>0</v>
      </c>
      <c r="X215" s="68">
        <v>0</v>
      </c>
      <c r="Y215" s="68">
        <v>0</v>
      </c>
      <c r="Z215" s="2">
        <v>525</v>
      </c>
      <c r="AA215" s="70">
        <v>525</v>
      </c>
      <c r="AB215" s="70">
        <v>525</v>
      </c>
    </row>
    <row r="216" spans="1:29" x14ac:dyDescent="0.3">
      <c r="A216" t="s">
        <v>560</v>
      </c>
      <c r="B216">
        <v>110</v>
      </c>
      <c r="C216">
        <v>450</v>
      </c>
      <c r="D216">
        <v>6530</v>
      </c>
      <c r="E216" t="s">
        <v>100</v>
      </c>
      <c r="F216" t="s">
        <v>35</v>
      </c>
      <c r="G216" t="s">
        <v>1271</v>
      </c>
      <c r="H216" t="s">
        <v>820</v>
      </c>
      <c r="I216" t="s">
        <v>1175</v>
      </c>
      <c r="J216" t="s">
        <v>1295</v>
      </c>
      <c r="K216" t="s">
        <v>844</v>
      </c>
      <c r="L216" t="s">
        <v>986</v>
      </c>
      <c r="M216" t="s">
        <v>1089</v>
      </c>
      <c r="N216" t="s">
        <v>1296</v>
      </c>
      <c r="O216" s="2">
        <v>1050</v>
      </c>
      <c r="P216" s="2">
        <v>740</v>
      </c>
      <c r="Q216" s="2">
        <v>0</v>
      </c>
      <c r="R216" s="2">
        <v>1000</v>
      </c>
      <c r="S216" s="2">
        <v>1000</v>
      </c>
      <c r="T216" s="2">
        <v>1000</v>
      </c>
      <c r="U216" s="2">
        <v>0</v>
      </c>
      <c r="V216" s="2">
        <v>0</v>
      </c>
      <c r="W216" s="68">
        <v>0</v>
      </c>
      <c r="X216" s="68">
        <v>0</v>
      </c>
      <c r="Y216" s="68">
        <v>0</v>
      </c>
      <c r="Z216" s="2">
        <v>1000</v>
      </c>
      <c r="AA216" s="70">
        <v>1000</v>
      </c>
      <c r="AB216" s="70">
        <v>1000</v>
      </c>
    </row>
    <row r="217" spans="1:29" x14ac:dyDescent="0.3">
      <c r="A217" t="s">
        <v>351</v>
      </c>
      <c r="B217">
        <v>110</v>
      </c>
      <c r="C217">
        <v>450</v>
      </c>
      <c r="D217">
        <v>8225</v>
      </c>
      <c r="E217" t="s">
        <v>100</v>
      </c>
      <c r="F217" t="s">
        <v>35</v>
      </c>
      <c r="G217" t="s">
        <v>1271</v>
      </c>
      <c r="H217" t="s">
        <v>821</v>
      </c>
      <c r="I217" t="s">
        <v>877</v>
      </c>
      <c r="J217" t="s">
        <v>1297</v>
      </c>
      <c r="K217" t="s">
        <v>844</v>
      </c>
      <c r="L217" t="s">
        <v>986</v>
      </c>
      <c r="M217" t="s">
        <v>845</v>
      </c>
      <c r="N217" t="s">
        <v>877</v>
      </c>
      <c r="O217" s="2">
        <v>0</v>
      </c>
      <c r="P217" s="2">
        <v>0</v>
      </c>
      <c r="Q217" s="2">
        <v>0</v>
      </c>
      <c r="R217" s="2">
        <v>301470</v>
      </c>
      <c r="S217" s="2">
        <v>301470</v>
      </c>
      <c r="T217" s="2">
        <v>301470</v>
      </c>
      <c r="U217" s="2">
        <v>0</v>
      </c>
      <c r="V217" s="2">
        <v>0</v>
      </c>
      <c r="W217" s="68">
        <v>20000</v>
      </c>
      <c r="X217" s="68">
        <v>20000</v>
      </c>
      <c r="Y217" s="68">
        <v>-20000</v>
      </c>
      <c r="Z217" s="2">
        <v>327117</v>
      </c>
      <c r="AA217" s="70">
        <v>307115</v>
      </c>
      <c r="AB217" s="70">
        <v>307115</v>
      </c>
      <c r="AC217" s="2" t="s">
        <v>1298</v>
      </c>
    </row>
    <row r="218" spans="1:29" x14ac:dyDescent="0.3">
      <c r="A218" t="s">
        <v>574</v>
      </c>
      <c r="B218">
        <v>110</v>
      </c>
      <c r="C218">
        <v>450</v>
      </c>
      <c r="D218">
        <v>8335</v>
      </c>
      <c r="E218" t="s">
        <v>100</v>
      </c>
      <c r="F218" t="s">
        <v>35</v>
      </c>
      <c r="G218" t="s">
        <v>1271</v>
      </c>
      <c r="H218" t="s">
        <v>821</v>
      </c>
      <c r="I218" t="s">
        <v>880</v>
      </c>
      <c r="J218" t="s">
        <v>1299</v>
      </c>
      <c r="K218" t="s">
        <v>844</v>
      </c>
      <c r="L218" t="s">
        <v>986</v>
      </c>
      <c r="M218" t="s">
        <v>845</v>
      </c>
      <c r="N218" t="s">
        <v>880</v>
      </c>
      <c r="O218" s="2">
        <v>0</v>
      </c>
      <c r="P218" s="2">
        <v>0</v>
      </c>
      <c r="Q218" s="2">
        <v>0</v>
      </c>
      <c r="R218" s="2">
        <v>0</v>
      </c>
      <c r="S218" s="2">
        <v>0</v>
      </c>
      <c r="T218" s="2">
        <v>0</v>
      </c>
      <c r="U218" s="2">
        <v>0</v>
      </c>
      <c r="V218" s="2">
        <v>0</v>
      </c>
      <c r="W218" s="68">
        <v>0</v>
      </c>
      <c r="X218" s="68">
        <v>0</v>
      </c>
      <c r="Y218" s="68">
        <v>0</v>
      </c>
      <c r="Z218" s="2">
        <v>0</v>
      </c>
      <c r="AA218" s="70">
        <v>0</v>
      </c>
      <c r="AB218" s="70">
        <v>0</v>
      </c>
    </row>
    <row r="219" spans="1:29" x14ac:dyDescent="0.3">
      <c r="A219" t="s">
        <v>708</v>
      </c>
      <c r="B219">
        <v>110</v>
      </c>
      <c r="C219">
        <v>460</v>
      </c>
      <c r="D219">
        <v>5110</v>
      </c>
      <c r="E219" t="s">
        <v>100</v>
      </c>
      <c r="F219" t="s">
        <v>35</v>
      </c>
      <c r="G219" t="s">
        <v>1029</v>
      </c>
      <c r="H219" t="s">
        <v>819</v>
      </c>
      <c r="I219" t="s">
        <v>1088</v>
      </c>
      <c r="J219" t="s">
        <v>1300</v>
      </c>
      <c r="K219" t="s">
        <v>844</v>
      </c>
      <c r="L219" t="s">
        <v>1029</v>
      </c>
      <c r="M219" t="s">
        <v>1089</v>
      </c>
      <c r="N219" t="s">
        <v>284</v>
      </c>
      <c r="O219" s="2">
        <v>3785</v>
      </c>
      <c r="P219" s="2">
        <v>4311</v>
      </c>
      <c r="Q219" s="2">
        <v>4316</v>
      </c>
      <c r="R219" s="2">
        <v>4500</v>
      </c>
      <c r="S219" s="2">
        <v>4500</v>
      </c>
      <c r="T219" s="2">
        <v>4500</v>
      </c>
      <c r="U219" s="2">
        <v>3706</v>
      </c>
      <c r="V219" s="2">
        <v>4414</v>
      </c>
      <c r="W219" s="68">
        <v>4941.333333333333</v>
      </c>
      <c r="X219" s="68">
        <v>4711</v>
      </c>
      <c r="Y219" s="68">
        <v>-230.33333333333303</v>
      </c>
      <c r="Z219" s="2">
        <v>4463</v>
      </c>
      <c r="AA219" s="70">
        <v>4463</v>
      </c>
      <c r="AB219" s="70">
        <v>4463</v>
      </c>
    </row>
    <row r="220" spans="1:29" x14ac:dyDescent="0.3">
      <c r="A220" t="s">
        <v>448</v>
      </c>
      <c r="B220">
        <v>110</v>
      </c>
      <c r="C220">
        <v>460</v>
      </c>
      <c r="D220">
        <v>5150</v>
      </c>
      <c r="E220" t="s">
        <v>100</v>
      </c>
      <c r="F220" t="s">
        <v>35</v>
      </c>
      <c r="G220" t="s">
        <v>1029</v>
      </c>
      <c r="H220" t="s">
        <v>819</v>
      </c>
      <c r="I220" t="s">
        <v>1088</v>
      </c>
      <c r="J220" t="s">
        <v>1301</v>
      </c>
      <c r="K220" t="s">
        <v>844</v>
      </c>
      <c r="L220" t="s">
        <v>1029</v>
      </c>
      <c r="M220" t="s">
        <v>1089</v>
      </c>
      <c r="N220" t="s">
        <v>293</v>
      </c>
      <c r="O220" s="2">
        <v>3125</v>
      </c>
      <c r="P220" s="2">
        <v>3482</v>
      </c>
      <c r="Q220" s="2">
        <v>3443</v>
      </c>
      <c r="R220" s="2">
        <v>3617</v>
      </c>
      <c r="S220" s="2">
        <v>3617</v>
      </c>
      <c r="T220" s="2">
        <v>3617</v>
      </c>
      <c r="U220" s="2">
        <v>2862</v>
      </c>
      <c r="V220" s="2">
        <v>3464</v>
      </c>
      <c r="W220" s="68">
        <v>3816</v>
      </c>
      <c r="X220" s="68">
        <v>3697</v>
      </c>
      <c r="Y220" s="68">
        <v>-119</v>
      </c>
      <c r="Z220" s="2">
        <v>3798</v>
      </c>
      <c r="AA220" s="70">
        <v>3798</v>
      </c>
      <c r="AB220" s="70">
        <v>3798</v>
      </c>
    </row>
    <row r="221" spans="1:29" x14ac:dyDescent="0.3">
      <c r="A221" t="s">
        <v>483</v>
      </c>
      <c r="B221">
        <v>110</v>
      </c>
      <c r="C221">
        <v>460</v>
      </c>
      <c r="D221">
        <v>5220</v>
      </c>
      <c r="E221" t="s">
        <v>100</v>
      </c>
      <c r="F221" t="s">
        <v>35</v>
      </c>
      <c r="G221" t="s">
        <v>1029</v>
      </c>
      <c r="H221" t="s">
        <v>819</v>
      </c>
      <c r="I221" t="s">
        <v>1098</v>
      </c>
      <c r="J221" t="s">
        <v>1302</v>
      </c>
      <c r="K221" t="s">
        <v>844</v>
      </c>
      <c r="L221" t="s">
        <v>1029</v>
      </c>
      <c r="M221" t="s">
        <v>1089</v>
      </c>
      <c r="N221" t="s">
        <v>291</v>
      </c>
      <c r="O221" s="2">
        <v>67</v>
      </c>
      <c r="P221" s="2">
        <v>505</v>
      </c>
      <c r="Q221" s="2">
        <v>90</v>
      </c>
      <c r="R221" s="2">
        <v>313</v>
      </c>
      <c r="S221" s="2">
        <v>313</v>
      </c>
      <c r="T221" s="2">
        <v>313</v>
      </c>
      <c r="U221" s="2">
        <v>180</v>
      </c>
      <c r="V221" s="2">
        <v>218</v>
      </c>
      <c r="W221" s="68">
        <v>240</v>
      </c>
      <c r="X221" s="68">
        <v>233</v>
      </c>
      <c r="Y221" s="68">
        <v>-7</v>
      </c>
      <c r="Z221" s="2">
        <v>315</v>
      </c>
      <c r="AA221" s="70">
        <v>315</v>
      </c>
      <c r="AB221" s="70">
        <v>315</v>
      </c>
    </row>
    <row r="222" spans="1:29" x14ac:dyDescent="0.3">
      <c r="A222" t="s">
        <v>477</v>
      </c>
      <c r="B222">
        <v>110</v>
      </c>
      <c r="C222">
        <v>460</v>
      </c>
      <c r="D222">
        <v>5315</v>
      </c>
      <c r="E222" t="s">
        <v>100</v>
      </c>
      <c r="F222" t="s">
        <v>35</v>
      </c>
      <c r="G222" t="s">
        <v>1029</v>
      </c>
      <c r="H222" t="s">
        <v>819</v>
      </c>
      <c r="I222" t="s">
        <v>1100</v>
      </c>
      <c r="J222" t="s">
        <v>1303</v>
      </c>
      <c r="K222" t="s">
        <v>844</v>
      </c>
      <c r="L222" t="s">
        <v>1029</v>
      </c>
      <c r="M222" t="s">
        <v>1089</v>
      </c>
      <c r="N222" t="s">
        <v>294</v>
      </c>
      <c r="O222" s="2">
        <v>534</v>
      </c>
      <c r="P222" s="2">
        <v>596</v>
      </c>
      <c r="Q222" s="2">
        <v>600</v>
      </c>
      <c r="R222" s="2">
        <v>650</v>
      </c>
      <c r="S222" s="2">
        <v>650</v>
      </c>
      <c r="T222" s="2">
        <v>650</v>
      </c>
      <c r="U222" s="2">
        <v>516</v>
      </c>
      <c r="V222" s="2">
        <v>619</v>
      </c>
      <c r="W222" s="68">
        <v>688</v>
      </c>
      <c r="X222" s="68">
        <v>661</v>
      </c>
      <c r="Y222" s="68">
        <v>-27</v>
      </c>
      <c r="Z222" s="2">
        <v>656</v>
      </c>
      <c r="AA222" s="70">
        <v>341</v>
      </c>
      <c r="AB222" s="70">
        <v>341</v>
      </c>
    </row>
    <row r="223" spans="1:29" x14ac:dyDescent="0.3">
      <c r="A223" t="s">
        <v>720</v>
      </c>
      <c r="B223">
        <v>110</v>
      </c>
      <c r="C223">
        <v>460</v>
      </c>
      <c r="D223">
        <v>5320</v>
      </c>
      <c r="E223" t="s">
        <v>100</v>
      </c>
      <c r="F223" t="s">
        <v>35</v>
      </c>
      <c r="G223" t="s">
        <v>1029</v>
      </c>
      <c r="H223" t="s">
        <v>819</v>
      </c>
      <c r="I223" t="s">
        <v>1100</v>
      </c>
      <c r="J223" t="s">
        <v>1304</v>
      </c>
      <c r="K223" t="s">
        <v>844</v>
      </c>
      <c r="L223" t="s">
        <v>1029</v>
      </c>
      <c r="M223" t="s">
        <v>1089</v>
      </c>
      <c r="N223" t="s">
        <v>300</v>
      </c>
      <c r="O223" s="2">
        <v>204</v>
      </c>
      <c r="P223" s="2">
        <v>174</v>
      </c>
      <c r="Q223" s="2">
        <v>63</v>
      </c>
      <c r="R223" s="2">
        <v>135</v>
      </c>
      <c r="S223" s="2">
        <v>135</v>
      </c>
      <c r="T223" s="2">
        <v>135</v>
      </c>
      <c r="U223" s="2">
        <v>218</v>
      </c>
      <c r="V223" s="2">
        <v>218</v>
      </c>
      <c r="W223" s="68">
        <v>290.66666666666663</v>
      </c>
      <c r="X223" s="68">
        <v>233</v>
      </c>
      <c r="Y223" s="68">
        <v>-57.666666666666629</v>
      </c>
      <c r="Z223" s="2">
        <v>35</v>
      </c>
      <c r="AA223" s="70">
        <v>154</v>
      </c>
      <c r="AB223" s="70">
        <v>154</v>
      </c>
    </row>
    <row r="224" spans="1:29" x14ac:dyDescent="0.3">
      <c r="A224" t="s">
        <v>443</v>
      </c>
      <c r="B224">
        <v>110</v>
      </c>
      <c r="C224">
        <v>460</v>
      </c>
      <c r="D224">
        <v>5350</v>
      </c>
      <c r="E224" t="s">
        <v>100</v>
      </c>
      <c r="F224" t="s">
        <v>35</v>
      </c>
      <c r="G224" t="s">
        <v>1029</v>
      </c>
      <c r="H224" t="s">
        <v>819</v>
      </c>
      <c r="I224" t="s">
        <v>1100</v>
      </c>
      <c r="J224" t="s">
        <v>1305</v>
      </c>
      <c r="K224" t="s">
        <v>844</v>
      </c>
      <c r="L224" t="s">
        <v>1029</v>
      </c>
      <c r="M224" t="s">
        <v>1089</v>
      </c>
      <c r="N224" t="s">
        <v>297</v>
      </c>
      <c r="O224" s="2">
        <v>0</v>
      </c>
      <c r="P224" s="2">
        <v>0</v>
      </c>
      <c r="Q224" s="2">
        <v>0</v>
      </c>
      <c r="R224" s="2">
        <v>500</v>
      </c>
      <c r="S224" s="2">
        <v>500</v>
      </c>
      <c r="T224" s="2">
        <v>500</v>
      </c>
      <c r="U224" s="2">
        <v>0</v>
      </c>
      <c r="V224" s="2">
        <v>0</v>
      </c>
      <c r="W224" s="68">
        <v>0</v>
      </c>
      <c r="X224" s="68">
        <v>0</v>
      </c>
      <c r="Y224" s="68">
        <v>0</v>
      </c>
      <c r="Z224" s="2">
        <v>573</v>
      </c>
      <c r="AA224" s="70">
        <v>692</v>
      </c>
      <c r="AB224" s="70">
        <v>692</v>
      </c>
    </row>
    <row r="225" spans="1:29" x14ac:dyDescent="0.3">
      <c r="A225" t="s">
        <v>460</v>
      </c>
      <c r="B225">
        <v>110</v>
      </c>
      <c r="C225">
        <v>460</v>
      </c>
      <c r="D225">
        <v>5410</v>
      </c>
      <c r="E225" t="s">
        <v>100</v>
      </c>
      <c r="F225" t="s">
        <v>35</v>
      </c>
      <c r="G225" t="s">
        <v>1029</v>
      </c>
      <c r="H225" t="s">
        <v>819</v>
      </c>
      <c r="I225" t="s">
        <v>1104</v>
      </c>
      <c r="J225" t="s">
        <v>1306</v>
      </c>
      <c r="K225" t="s">
        <v>844</v>
      </c>
      <c r="L225" t="s">
        <v>1029</v>
      </c>
      <c r="M225" t="s">
        <v>1089</v>
      </c>
      <c r="N225" t="s">
        <v>288</v>
      </c>
      <c r="O225" s="2">
        <v>1318</v>
      </c>
      <c r="P225" s="2">
        <v>1236</v>
      </c>
      <c r="Q225" s="2">
        <v>1384</v>
      </c>
      <c r="R225" s="2">
        <v>1355</v>
      </c>
      <c r="S225" s="2">
        <v>1355</v>
      </c>
      <c r="T225" s="2">
        <v>1355</v>
      </c>
      <c r="U225" s="2">
        <v>1049</v>
      </c>
      <c r="V225" s="2">
        <v>1174</v>
      </c>
      <c r="W225" s="68">
        <v>1398.6666666666665</v>
      </c>
      <c r="X225" s="68">
        <v>1253</v>
      </c>
      <c r="Y225" s="68">
        <v>-145.66666666666652</v>
      </c>
      <c r="Z225" s="2">
        <v>1145</v>
      </c>
      <c r="AA225" s="70">
        <v>1462</v>
      </c>
      <c r="AB225" s="70">
        <v>1462</v>
      </c>
    </row>
    <row r="226" spans="1:29" x14ac:dyDescent="0.3">
      <c r="A226" t="s">
        <v>440</v>
      </c>
      <c r="B226">
        <v>110</v>
      </c>
      <c r="C226">
        <v>460</v>
      </c>
      <c r="D226">
        <v>5450</v>
      </c>
      <c r="E226" t="s">
        <v>100</v>
      </c>
      <c r="F226" t="s">
        <v>35</v>
      </c>
      <c r="G226" t="s">
        <v>1029</v>
      </c>
      <c r="H226" t="s">
        <v>819</v>
      </c>
      <c r="I226" t="s">
        <v>1104</v>
      </c>
      <c r="J226" t="s">
        <v>1307</v>
      </c>
      <c r="K226" t="s">
        <v>844</v>
      </c>
      <c r="L226" t="s">
        <v>1029</v>
      </c>
      <c r="M226" t="s">
        <v>1089</v>
      </c>
      <c r="N226" t="s">
        <v>292</v>
      </c>
      <c r="O226" s="2">
        <v>802</v>
      </c>
      <c r="P226" s="2">
        <v>896</v>
      </c>
      <c r="Q226" s="2">
        <v>1353</v>
      </c>
      <c r="R226" s="2">
        <v>1460</v>
      </c>
      <c r="S226" s="2">
        <v>1460</v>
      </c>
      <c r="T226" s="2">
        <v>1460</v>
      </c>
      <c r="U226" s="2">
        <v>1014</v>
      </c>
      <c r="V226" s="2">
        <v>1124</v>
      </c>
      <c r="W226" s="68">
        <v>1352</v>
      </c>
      <c r="X226" s="68">
        <v>1200</v>
      </c>
      <c r="Y226" s="68">
        <v>-152</v>
      </c>
      <c r="Z226" s="2">
        <v>1684</v>
      </c>
      <c r="AA226" s="70">
        <v>1684</v>
      </c>
      <c r="AB226" s="70">
        <v>1684</v>
      </c>
    </row>
    <row r="227" spans="1:29" x14ac:dyDescent="0.3">
      <c r="A227" t="s">
        <v>754</v>
      </c>
      <c r="B227">
        <v>110</v>
      </c>
      <c r="C227">
        <v>460</v>
      </c>
      <c r="D227">
        <v>6128</v>
      </c>
      <c r="E227" t="s">
        <v>100</v>
      </c>
      <c r="F227" t="s">
        <v>35</v>
      </c>
      <c r="G227" t="s">
        <v>1029</v>
      </c>
      <c r="H227" t="s">
        <v>820</v>
      </c>
      <c r="I227" t="s">
        <v>1108</v>
      </c>
      <c r="J227" t="s">
        <v>1308</v>
      </c>
      <c r="K227" t="s">
        <v>844</v>
      </c>
      <c r="L227" t="s">
        <v>1029</v>
      </c>
      <c r="M227" t="s">
        <v>1089</v>
      </c>
      <c r="N227" t="s">
        <v>1121</v>
      </c>
      <c r="O227" s="2">
        <v>150</v>
      </c>
      <c r="P227" s="2">
        <v>420</v>
      </c>
      <c r="Q227" s="2">
        <v>2965</v>
      </c>
      <c r="R227" s="2">
        <v>1000</v>
      </c>
      <c r="S227" s="2">
        <v>1000</v>
      </c>
      <c r="T227" s="2">
        <v>11000</v>
      </c>
      <c r="U227" s="2">
        <v>2502</v>
      </c>
      <c r="V227" s="2">
        <v>2574</v>
      </c>
      <c r="W227" s="68">
        <v>3336</v>
      </c>
      <c r="X227" s="68">
        <v>2748</v>
      </c>
      <c r="Y227" s="68">
        <v>-588</v>
      </c>
      <c r="Z227" s="2">
        <v>2477</v>
      </c>
      <c r="AA227" s="70">
        <v>0</v>
      </c>
      <c r="AB227" s="70">
        <v>0</v>
      </c>
      <c r="AC227" s="2" t="s">
        <v>1309</v>
      </c>
    </row>
    <row r="228" spans="1:29" x14ac:dyDescent="0.3">
      <c r="A228" t="s">
        <v>608</v>
      </c>
      <c r="B228">
        <v>110</v>
      </c>
      <c r="C228">
        <v>460</v>
      </c>
      <c r="D228">
        <v>6234</v>
      </c>
      <c r="E228" t="s">
        <v>100</v>
      </c>
      <c r="F228" t="s">
        <v>35</v>
      </c>
      <c r="G228" t="s">
        <v>1029</v>
      </c>
      <c r="H228" t="s">
        <v>820</v>
      </c>
      <c r="I228" t="s">
        <v>1131</v>
      </c>
      <c r="J228" t="s">
        <v>1310</v>
      </c>
      <c r="K228" t="s">
        <v>844</v>
      </c>
      <c r="L228" t="s">
        <v>1029</v>
      </c>
      <c r="M228" t="s">
        <v>1089</v>
      </c>
      <c r="N228" t="s">
        <v>1145</v>
      </c>
      <c r="O228" s="2">
        <v>0</v>
      </c>
      <c r="P228" s="2">
        <v>0</v>
      </c>
      <c r="Q228" s="2">
        <v>0</v>
      </c>
      <c r="R228" s="2">
        <v>100</v>
      </c>
      <c r="S228" s="2">
        <v>100</v>
      </c>
      <c r="T228" s="2">
        <v>100</v>
      </c>
      <c r="U228" s="2">
        <v>0</v>
      </c>
      <c r="V228" s="2">
        <v>0</v>
      </c>
      <c r="W228" s="68">
        <v>0</v>
      </c>
      <c r="X228" s="68">
        <v>0</v>
      </c>
      <c r="Y228" s="68">
        <v>0</v>
      </c>
      <c r="Z228" s="2">
        <v>100</v>
      </c>
      <c r="AA228" s="70">
        <v>100</v>
      </c>
      <c r="AB228" s="70">
        <v>100</v>
      </c>
      <c r="AC228"/>
    </row>
    <row r="229" spans="1:29" x14ac:dyDescent="0.3">
      <c r="A229" t="s">
        <v>485</v>
      </c>
      <c r="B229">
        <v>110</v>
      </c>
      <c r="C229">
        <v>460</v>
      </c>
      <c r="D229">
        <v>6238</v>
      </c>
      <c r="E229" t="s">
        <v>100</v>
      </c>
      <c r="F229" t="s">
        <v>35</v>
      </c>
      <c r="G229" t="s">
        <v>1029</v>
      </c>
      <c r="H229" t="s">
        <v>820</v>
      </c>
      <c r="I229" t="s">
        <v>1131</v>
      </c>
      <c r="J229" t="s">
        <v>1311</v>
      </c>
      <c r="K229" t="s">
        <v>844</v>
      </c>
      <c r="L229" t="s">
        <v>1029</v>
      </c>
      <c r="M229" t="s">
        <v>1089</v>
      </c>
      <c r="N229" t="s">
        <v>1147</v>
      </c>
      <c r="O229" s="2">
        <v>0</v>
      </c>
      <c r="P229" s="2">
        <v>0</v>
      </c>
      <c r="Q229" s="2">
        <v>0</v>
      </c>
      <c r="R229" s="2">
        <v>0</v>
      </c>
      <c r="S229" s="2">
        <v>0</v>
      </c>
      <c r="T229" s="2">
        <v>0</v>
      </c>
      <c r="U229" s="2">
        <v>1</v>
      </c>
      <c r="V229" s="2">
        <v>1</v>
      </c>
      <c r="W229" s="68">
        <v>1.3333333333333333</v>
      </c>
      <c r="X229" s="68">
        <v>2</v>
      </c>
      <c r="Y229" s="68">
        <v>0.66666666666666674</v>
      </c>
      <c r="Z229" s="2">
        <v>1</v>
      </c>
      <c r="AA229" s="70">
        <v>1</v>
      </c>
      <c r="AB229" s="70">
        <v>1</v>
      </c>
      <c r="AC229"/>
    </row>
    <row r="230" spans="1:29" x14ac:dyDescent="0.3">
      <c r="A230" t="s">
        <v>628</v>
      </c>
      <c r="B230">
        <v>110</v>
      </c>
      <c r="C230">
        <v>460</v>
      </c>
      <c r="D230">
        <v>6290</v>
      </c>
      <c r="E230" t="s">
        <v>100</v>
      </c>
      <c r="F230" t="s">
        <v>35</v>
      </c>
      <c r="G230" t="s">
        <v>1029</v>
      </c>
      <c r="H230" t="s">
        <v>820</v>
      </c>
      <c r="I230" t="s">
        <v>1131</v>
      </c>
      <c r="J230" t="s">
        <v>1312</v>
      </c>
      <c r="K230" t="s">
        <v>844</v>
      </c>
      <c r="L230" t="s">
        <v>1029</v>
      </c>
      <c r="M230" t="s">
        <v>1089</v>
      </c>
      <c r="N230" t="s">
        <v>1074</v>
      </c>
      <c r="O230" s="2">
        <v>189</v>
      </c>
      <c r="P230" s="2">
        <v>243</v>
      </c>
      <c r="Q230" s="2">
        <v>0</v>
      </c>
      <c r="R230" s="2">
        <v>100</v>
      </c>
      <c r="S230" s="2">
        <v>100</v>
      </c>
      <c r="T230" s="2">
        <v>100</v>
      </c>
      <c r="U230" s="2">
        <v>5</v>
      </c>
      <c r="V230" s="2">
        <v>5</v>
      </c>
      <c r="W230" s="68">
        <v>6.6666666666666661</v>
      </c>
      <c r="X230" s="68">
        <v>6</v>
      </c>
      <c r="Y230" s="68">
        <v>-0.66666666666666607</v>
      </c>
      <c r="Z230" s="2">
        <v>100</v>
      </c>
      <c r="AA230" s="70">
        <v>100</v>
      </c>
      <c r="AB230" s="70">
        <v>100</v>
      </c>
      <c r="AC230"/>
    </row>
    <row r="231" spans="1:29" x14ac:dyDescent="0.3">
      <c r="A231" t="s">
        <v>372</v>
      </c>
      <c r="B231">
        <v>110</v>
      </c>
      <c r="C231">
        <v>460</v>
      </c>
      <c r="D231">
        <v>6445</v>
      </c>
      <c r="E231" t="s">
        <v>100</v>
      </c>
      <c r="F231" t="s">
        <v>35</v>
      </c>
      <c r="G231" t="s">
        <v>1029</v>
      </c>
      <c r="H231" t="s">
        <v>820</v>
      </c>
      <c r="I231" t="s">
        <v>1162</v>
      </c>
      <c r="J231" t="s">
        <v>1313</v>
      </c>
      <c r="K231" t="s">
        <v>844</v>
      </c>
      <c r="L231" t="s">
        <v>1029</v>
      </c>
      <c r="M231" t="s">
        <v>1089</v>
      </c>
      <c r="N231" t="s">
        <v>1173</v>
      </c>
      <c r="O231" s="2">
        <v>0</v>
      </c>
      <c r="P231" s="2">
        <v>0</v>
      </c>
      <c r="Q231" s="2">
        <v>275</v>
      </c>
      <c r="R231" s="2">
        <v>350</v>
      </c>
      <c r="S231" s="2">
        <v>350</v>
      </c>
      <c r="T231" s="2">
        <v>350</v>
      </c>
      <c r="U231" s="2">
        <v>0</v>
      </c>
      <c r="V231" s="2">
        <v>0</v>
      </c>
      <c r="W231" s="68">
        <v>0</v>
      </c>
      <c r="X231" s="68">
        <v>0</v>
      </c>
      <c r="Y231" s="68">
        <v>0</v>
      </c>
      <c r="Z231" s="2">
        <v>350</v>
      </c>
      <c r="AA231" s="70">
        <v>2600</v>
      </c>
      <c r="AB231" s="70">
        <v>2600</v>
      </c>
      <c r="AC231" s="2" t="s">
        <v>1314</v>
      </c>
    </row>
    <row r="232" spans="1:29" x14ac:dyDescent="0.3">
      <c r="A232" t="s">
        <v>634</v>
      </c>
      <c r="B232">
        <v>110</v>
      </c>
      <c r="C232">
        <v>460</v>
      </c>
      <c r="D232">
        <v>6540</v>
      </c>
      <c r="E232" t="s">
        <v>100</v>
      </c>
      <c r="F232" t="s">
        <v>35</v>
      </c>
      <c r="G232" t="s">
        <v>1029</v>
      </c>
      <c r="H232" t="s">
        <v>820</v>
      </c>
      <c r="I232" t="s">
        <v>1175</v>
      </c>
      <c r="J232" t="s">
        <v>1315</v>
      </c>
      <c r="K232" t="s">
        <v>844</v>
      </c>
      <c r="L232" t="s">
        <v>1029</v>
      </c>
      <c r="M232" t="s">
        <v>1089</v>
      </c>
      <c r="N232" t="s">
        <v>1316</v>
      </c>
      <c r="O232" s="2">
        <v>0</v>
      </c>
      <c r="P232" s="2">
        <v>0</v>
      </c>
      <c r="Q232" s="2">
        <v>0</v>
      </c>
      <c r="R232" s="2">
        <v>0</v>
      </c>
      <c r="S232" s="2">
        <v>0</v>
      </c>
      <c r="T232" s="2">
        <v>0</v>
      </c>
      <c r="U232" s="2">
        <v>0</v>
      </c>
      <c r="V232" s="2">
        <v>0</v>
      </c>
      <c r="W232" s="68">
        <v>0</v>
      </c>
      <c r="X232" s="68">
        <v>0</v>
      </c>
      <c r="Y232" s="68">
        <v>0</v>
      </c>
      <c r="Z232" s="2">
        <v>0</v>
      </c>
      <c r="AA232" s="70">
        <v>0</v>
      </c>
      <c r="AB232" s="70">
        <v>0</v>
      </c>
      <c r="AC232"/>
    </row>
    <row r="233" spans="1:29" x14ac:dyDescent="0.3">
      <c r="A233" t="s">
        <v>753</v>
      </c>
      <c r="B233">
        <v>110</v>
      </c>
      <c r="C233">
        <v>470</v>
      </c>
      <c r="D233">
        <v>6128</v>
      </c>
      <c r="E233" t="s">
        <v>100</v>
      </c>
      <c r="F233" t="s">
        <v>35</v>
      </c>
      <c r="G233" t="s">
        <v>983</v>
      </c>
      <c r="H233" t="s">
        <v>820</v>
      </c>
      <c r="I233" t="s">
        <v>1108</v>
      </c>
      <c r="J233" t="s">
        <v>1317</v>
      </c>
      <c r="K233" t="s">
        <v>844</v>
      </c>
      <c r="L233" t="s">
        <v>983</v>
      </c>
      <c r="M233" t="s">
        <v>1089</v>
      </c>
      <c r="N233" t="s">
        <v>1121</v>
      </c>
      <c r="O233" s="2">
        <v>6500</v>
      </c>
      <c r="P233" s="2">
        <v>0</v>
      </c>
      <c r="Q233" s="2">
        <v>0</v>
      </c>
      <c r="R233" s="2">
        <v>1000</v>
      </c>
      <c r="S233" s="2">
        <v>1000</v>
      </c>
      <c r="T233" s="2">
        <v>1000</v>
      </c>
      <c r="U233" s="2">
        <v>0</v>
      </c>
      <c r="V233" s="2">
        <v>0</v>
      </c>
      <c r="W233" s="68">
        <v>0</v>
      </c>
      <c r="X233" s="68">
        <v>0</v>
      </c>
      <c r="Y233" s="68">
        <v>0</v>
      </c>
      <c r="Z233" s="2">
        <v>0</v>
      </c>
      <c r="AA233" s="70">
        <v>0</v>
      </c>
      <c r="AB233" s="70">
        <v>0</v>
      </c>
      <c r="AC233"/>
    </row>
    <row r="234" spans="1:29" x14ac:dyDescent="0.3">
      <c r="A234" t="s">
        <v>775</v>
      </c>
      <c r="B234">
        <v>110</v>
      </c>
      <c r="C234">
        <v>470</v>
      </c>
      <c r="D234">
        <v>6224</v>
      </c>
      <c r="E234" t="s">
        <v>100</v>
      </c>
      <c r="F234" t="s">
        <v>35</v>
      </c>
      <c r="G234" t="s">
        <v>983</v>
      </c>
      <c r="H234" t="s">
        <v>820</v>
      </c>
      <c r="I234" t="s">
        <v>1131</v>
      </c>
      <c r="J234" t="s">
        <v>1318</v>
      </c>
      <c r="K234" t="s">
        <v>844</v>
      </c>
      <c r="L234" t="s">
        <v>983</v>
      </c>
      <c r="M234" t="s">
        <v>1089</v>
      </c>
      <c r="N234" t="s">
        <v>1319</v>
      </c>
      <c r="O234" s="2">
        <v>340</v>
      </c>
      <c r="P234" s="2">
        <v>421</v>
      </c>
      <c r="Q234" s="2">
        <v>120</v>
      </c>
      <c r="R234" s="2">
        <v>4000</v>
      </c>
      <c r="S234" s="2">
        <v>4000</v>
      </c>
      <c r="T234" s="2">
        <v>4000</v>
      </c>
      <c r="U234" s="2">
        <v>295</v>
      </c>
      <c r="V234" s="2">
        <v>295</v>
      </c>
      <c r="W234" s="68">
        <v>393.33333333333331</v>
      </c>
      <c r="X234" s="68">
        <v>315</v>
      </c>
      <c r="Y234" s="68">
        <v>-78.333333333333314</v>
      </c>
      <c r="Z234" s="2">
        <v>0</v>
      </c>
      <c r="AA234" s="70">
        <v>295</v>
      </c>
      <c r="AB234" s="70">
        <v>295</v>
      </c>
      <c r="AC234" s="2" t="s">
        <v>1320</v>
      </c>
    </row>
    <row r="235" spans="1:29" x14ac:dyDescent="0.3">
      <c r="A235" t="s">
        <v>646</v>
      </c>
      <c r="B235">
        <v>110</v>
      </c>
      <c r="C235">
        <v>470</v>
      </c>
      <c r="D235">
        <v>6226</v>
      </c>
      <c r="E235" t="s">
        <v>100</v>
      </c>
      <c r="F235" t="s">
        <v>35</v>
      </c>
      <c r="G235" t="s">
        <v>983</v>
      </c>
      <c r="H235" t="s">
        <v>820</v>
      </c>
      <c r="I235" t="s">
        <v>1131</v>
      </c>
      <c r="J235" t="s">
        <v>1321</v>
      </c>
      <c r="K235" t="s">
        <v>844</v>
      </c>
      <c r="L235" t="s">
        <v>983</v>
      </c>
      <c r="M235" t="s">
        <v>1089</v>
      </c>
      <c r="N235" t="s">
        <v>1138</v>
      </c>
      <c r="O235" s="2">
        <v>0</v>
      </c>
      <c r="P235" s="2">
        <v>0</v>
      </c>
      <c r="Q235" s="2">
        <v>8</v>
      </c>
      <c r="R235" s="2">
        <v>100</v>
      </c>
      <c r="S235" s="2">
        <v>100</v>
      </c>
      <c r="T235" s="2">
        <v>100</v>
      </c>
      <c r="U235" s="2">
        <v>20</v>
      </c>
      <c r="V235" s="2">
        <v>25</v>
      </c>
      <c r="W235" s="68">
        <v>26.666666666666664</v>
      </c>
      <c r="X235" s="68">
        <v>27</v>
      </c>
      <c r="Y235" s="68">
        <v>0.3333333333333357</v>
      </c>
      <c r="Z235" s="2">
        <v>100</v>
      </c>
      <c r="AA235" s="70">
        <v>100</v>
      </c>
      <c r="AB235" s="70">
        <v>100</v>
      </c>
      <c r="AC235"/>
    </row>
    <row r="236" spans="1:29" x14ac:dyDescent="0.3">
      <c r="A236" t="s">
        <v>654</v>
      </c>
      <c r="B236">
        <v>110</v>
      </c>
      <c r="C236">
        <v>470</v>
      </c>
      <c r="D236">
        <v>6290</v>
      </c>
      <c r="E236" t="s">
        <v>100</v>
      </c>
      <c r="F236" t="s">
        <v>35</v>
      </c>
      <c r="G236" t="s">
        <v>983</v>
      </c>
      <c r="H236" t="s">
        <v>820</v>
      </c>
      <c r="I236" t="s">
        <v>1131</v>
      </c>
      <c r="J236" t="s">
        <v>1322</v>
      </c>
      <c r="K236" t="s">
        <v>844</v>
      </c>
      <c r="L236" t="s">
        <v>983</v>
      </c>
      <c r="M236" t="s">
        <v>1089</v>
      </c>
      <c r="N236" t="s">
        <v>1074</v>
      </c>
      <c r="O236" s="2">
        <v>0</v>
      </c>
      <c r="P236" s="2">
        <v>2615</v>
      </c>
      <c r="Q236" s="2">
        <v>0</v>
      </c>
      <c r="R236" s="2">
        <v>250</v>
      </c>
      <c r="S236" s="2">
        <v>250</v>
      </c>
      <c r="T236" s="2">
        <v>250</v>
      </c>
      <c r="U236" s="2">
        <v>0</v>
      </c>
      <c r="V236" s="2">
        <v>0</v>
      </c>
      <c r="W236" s="68">
        <v>0</v>
      </c>
      <c r="X236" s="68">
        <v>0</v>
      </c>
      <c r="Y236" s="68">
        <v>0</v>
      </c>
      <c r="Z236" s="2">
        <v>250</v>
      </c>
      <c r="AA236" s="70">
        <v>250</v>
      </c>
      <c r="AB236" s="70">
        <v>250</v>
      </c>
      <c r="AC236"/>
    </row>
    <row r="237" spans="1:29" x14ac:dyDescent="0.3">
      <c r="A237" t="s">
        <v>660</v>
      </c>
      <c r="B237">
        <v>110</v>
      </c>
      <c r="C237">
        <v>470</v>
      </c>
      <c r="D237">
        <v>6326</v>
      </c>
      <c r="E237" t="s">
        <v>100</v>
      </c>
      <c r="F237" t="s">
        <v>35</v>
      </c>
      <c r="G237" t="s">
        <v>983</v>
      </c>
      <c r="H237" t="s">
        <v>820</v>
      </c>
      <c r="I237" t="s">
        <v>1152</v>
      </c>
      <c r="J237" t="s">
        <v>1323</v>
      </c>
      <c r="K237" t="s">
        <v>844</v>
      </c>
      <c r="L237" t="s">
        <v>983</v>
      </c>
      <c r="M237" t="s">
        <v>1089</v>
      </c>
      <c r="N237" t="s">
        <v>1324</v>
      </c>
      <c r="O237" s="2">
        <v>1837</v>
      </c>
      <c r="P237" s="2">
        <v>2971</v>
      </c>
      <c r="Q237" s="2">
        <v>1586</v>
      </c>
      <c r="R237" s="2">
        <v>2466</v>
      </c>
      <c r="S237" s="2">
        <v>2466</v>
      </c>
      <c r="T237" s="2">
        <v>2466</v>
      </c>
      <c r="U237" s="2">
        <v>631</v>
      </c>
      <c r="V237" s="2">
        <v>755</v>
      </c>
      <c r="W237" s="68">
        <v>841.33333333333326</v>
      </c>
      <c r="X237" s="68">
        <v>806</v>
      </c>
      <c r="Y237" s="68">
        <v>-35.333333333333258</v>
      </c>
      <c r="Z237" s="2">
        <v>2466</v>
      </c>
      <c r="AA237" s="70">
        <v>2466</v>
      </c>
      <c r="AB237" s="70">
        <v>2466</v>
      </c>
      <c r="AC237"/>
    </row>
    <row r="238" spans="1:29" x14ac:dyDescent="0.3">
      <c r="A238" t="s">
        <v>666</v>
      </c>
      <c r="B238">
        <v>110</v>
      </c>
      <c r="C238">
        <v>470</v>
      </c>
      <c r="D238">
        <v>6328</v>
      </c>
      <c r="E238" t="s">
        <v>100</v>
      </c>
      <c r="F238" t="s">
        <v>35</v>
      </c>
      <c r="G238" t="s">
        <v>983</v>
      </c>
      <c r="H238" t="s">
        <v>820</v>
      </c>
      <c r="I238" t="s">
        <v>1175</v>
      </c>
      <c r="J238" t="s">
        <v>1325</v>
      </c>
      <c r="K238" t="s">
        <v>844</v>
      </c>
      <c r="L238" t="s">
        <v>983</v>
      </c>
      <c r="M238" t="s">
        <v>1089</v>
      </c>
      <c r="N238" t="s">
        <v>1326</v>
      </c>
      <c r="O238" s="2">
        <v>0</v>
      </c>
      <c r="P238" s="2">
        <v>0</v>
      </c>
      <c r="Q238" s="2">
        <v>0</v>
      </c>
      <c r="R238" s="2">
        <v>0</v>
      </c>
      <c r="S238" s="2">
        <v>0</v>
      </c>
      <c r="T238" s="2">
        <v>0</v>
      </c>
      <c r="U238" s="2">
        <v>0</v>
      </c>
      <c r="V238" s="2">
        <v>0</v>
      </c>
      <c r="W238" s="68">
        <v>0</v>
      </c>
      <c r="X238" s="68">
        <v>0</v>
      </c>
      <c r="Y238" s="68">
        <v>0</v>
      </c>
      <c r="Z238" s="2">
        <v>0</v>
      </c>
      <c r="AA238" s="70">
        <v>0</v>
      </c>
      <c r="AB238" s="70">
        <v>0</v>
      </c>
      <c r="AC238"/>
    </row>
    <row r="239" spans="1:29" x14ac:dyDescent="0.3">
      <c r="A239" t="s">
        <v>672</v>
      </c>
      <c r="B239">
        <v>110</v>
      </c>
      <c r="C239">
        <v>470</v>
      </c>
      <c r="D239">
        <v>6527</v>
      </c>
      <c r="E239" t="s">
        <v>100</v>
      </c>
      <c r="F239" t="s">
        <v>35</v>
      </c>
      <c r="G239" t="s">
        <v>983</v>
      </c>
      <c r="H239" t="s">
        <v>820</v>
      </c>
      <c r="I239" t="s">
        <v>1175</v>
      </c>
      <c r="J239" t="s">
        <v>1327</v>
      </c>
      <c r="K239" t="s">
        <v>844</v>
      </c>
      <c r="L239" t="s">
        <v>983</v>
      </c>
      <c r="M239" t="s">
        <v>1089</v>
      </c>
      <c r="N239" t="s">
        <v>1328</v>
      </c>
      <c r="O239" s="2">
        <v>1018</v>
      </c>
      <c r="P239" s="2">
        <v>1559</v>
      </c>
      <c r="Q239" s="2">
        <v>0</v>
      </c>
      <c r="R239" s="2">
        <v>3000</v>
      </c>
      <c r="S239" s="2">
        <v>3000</v>
      </c>
      <c r="T239" s="2">
        <v>3000</v>
      </c>
      <c r="U239" s="2">
        <v>0</v>
      </c>
      <c r="V239" s="2">
        <v>0</v>
      </c>
      <c r="W239" s="68">
        <v>3000</v>
      </c>
      <c r="X239" s="68">
        <v>0</v>
      </c>
      <c r="Y239" s="68">
        <v>-3000</v>
      </c>
      <c r="Z239" s="2">
        <v>3000</v>
      </c>
      <c r="AA239" s="70">
        <v>3000</v>
      </c>
      <c r="AB239" s="70">
        <v>3000</v>
      </c>
      <c r="AC239"/>
    </row>
    <row r="240" spans="1:29" x14ac:dyDescent="0.3">
      <c r="A240" t="s">
        <v>674</v>
      </c>
      <c r="B240">
        <v>110</v>
      </c>
      <c r="C240">
        <v>470</v>
      </c>
      <c r="D240">
        <v>6550</v>
      </c>
      <c r="E240" t="s">
        <v>100</v>
      </c>
      <c r="F240" t="s">
        <v>35</v>
      </c>
      <c r="G240" t="s">
        <v>983</v>
      </c>
      <c r="H240" t="s">
        <v>820</v>
      </c>
      <c r="I240" t="s">
        <v>1175</v>
      </c>
      <c r="J240" t="s">
        <v>1329</v>
      </c>
      <c r="K240" t="s">
        <v>844</v>
      </c>
      <c r="L240" t="s">
        <v>983</v>
      </c>
      <c r="M240" t="s">
        <v>1089</v>
      </c>
      <c r="N240" t="s">
        <v>1330</v>
      </c>
      <c r="O240" s="2">
        <v>0</v>
      </c>
      <c r="P240" s="2">
        <v>0</v>
      </c>
      <c r="Q240" s="2">
        <v>1072</v>
      </c>
      <c r="R240" s="2">
        <v>0</v>
      </c>
      <c r="S240" s="2">
        <v>0</v>
      </c>
      <c r="T240" s="2">
        <v>0</v>
      </c>
      <c r="U240" s="2">
        <v>0</v>
      </c>
      <c r="V240" s="2">
        <v>0</v>
      </c>
      <c r="W240" s="68">
        <v>0</v>
      </c>
      <c r="X240" s="68">
        <v>0</v>
      </c>
      <c r="Y240" s="68">
        <v>0</v>
      </c>
      <c r="Z240" s="2">
        <v>0</v>
      </c>
      <c r="AA240" s="70">
        <v>0</v>
      </c>
      <c r="AB240" s="70">
        <v>0</v>
      </c>
      <c r="AC240"/>
    </row>
    <row r="241" spans="1:29" x14ac:dyDescent="0.3">
      <c r="A241" t="s">
        <v>709</v>
      </c>
      <c r="B241">
        <v>110</v>
      </c>
      <c r="C241">
        <v>480</v>
      </c>
      <c r="D241">
        <v>5110</v>
      </c>
      <c r="E241" t="s">
        <v>100</v>
      </c>
      <c r="F241" t="s">
        <v>35</v>
      </c>
      <c r="G241" t="s">
        <v>1050</v>
      </c>
      <c r="H241" t="s">
        <v>819</v>
      </c>
      <c r="I241" t="s">
        <v>1088</v>
      </c>
      <c r="J241" t="s">
        <v>1331</v>
      </c>
      <c r="K241" t="s">
        <v>844</v>
      </c>
      <c r="L241" t="s">
        <v>1050</v>
      </c>
      <c r="M241" t="s">
        <v>1089</v>
      </c>
      <c r="N241" t="s">
        <v>284</v>
      </c>
      <c r="O241" s="2">
        <v>3785</v>
      </c>
      <c r="P241" s="2">
        <v>4239</v>
      </c>
      <c r="Q241" s="2">
        <v>4316</v>
      </c>
      <c r="R241" s="2">
        <v>4500</v>
      </c>
      <c r="S241" s="2">
        <v>4500</v>
      </c>
      <c r="T241" s="2">
        <v>4500</v>
      </c>
      <c r="U241" s="2">
        <v>3706</v>
      </c>
      <c r="V241" s="2">
        <v>4414</v>
      </c>
      <c r="W241" s="68">
        <v>4941.333333333333</v>
      </c>
      <c r="X241" s="68">
        <v>4711</v>
      </c>
      <c r="Y241" s="68">
        <v>-230.33333333333303</v>
      </c>
      <c r="Z241" s="2">
        <v>4463</v>
      </c>
      <c r="AA241" s="70">
        <v>4463</v>
      </c>
      <c r="AB241" s="70">
        <v>4463</v>
      </c>
      <c r="AC241"/>
    </row>
    <row r="242" spans="1:29" x14ac:dyDescent="0.3">
      <c r="A242" t="s">
        <v>676</v>
      </c>
      <c r="B242">
        <v>110</v>
      </c>
      <c r="C242">
        <v>480</v>
      </c>
      <c r="D242">
        <v>5112</v>
      </c>
      <c r="E242" t="s">
        <v>100</v>
      </c>
      <c r="F242" t="s">
        <v>35</v>
      </c>
      <c r="G242" t="s">
        <v>1050</v>
      </c>
      <c r="H242" t="s">
        <v>819</v>
      </c>
      <c r="I242" t="s">
        <v>1088</v>
      </c>
      <c r="J242" t="s">
        <v>1332</v>
      </c>
      <c r="K242" t="s">
        <v>844</v>
      </c>
      <c r="L242" t="s">
        <v>1050</v>
      </c>
      <c r="M242" t="s">
        <v>1089</v>
      </c>
      <c r="N242" t="s">
        <v>287</v>
      </c>
      <c r="O242" s="2">
        <v>0</v>
      </c>
      <c r="P242" s="2">
        <v>0</v>
      </c>
      <c r="Q242" s="2">
        <v>0</v>
      </c>
      <c r="R242" s="2">
        <v>0</v>
      </c>
      <c r="S242" s="2">
        <v>0</v>
      </c>
      <c r="T242" s="2">
        <v>0</v>
      </c>
      <c r="U242" s="2">
        <v>0</v>
      </c>
      <c r="V242" s="2">
        <v>0</v>
      </c>
      <c r="W242" s="68">
        <v>0</v>
      </c>
      <c r="X242" s="68">
        <v>0</v>
      </c>
      <c r="Y242" s="68">
        <v>0</v>
      </c>
      <c r="Z242" s="2">
        <v>0</v>
      </c>
      <c r="AA242" s="70">
        <v>0</v>
      </c>
      <c r="AB242" s="70">
        <v>0</v>
      </c>
      <c r="AC242"/>
    </row>
    <row r="243" spans="1:29" x14ac:dyDescent="0.3">
      <c r="A243" t="s">
        <v>456</v>
      </c>
      <c r="B243">
        <v>110</v>
      </c>
      <c r="C243">
        <v>480</v>
      </c>
      <c r="D243">
        <v>5114</v>
      </c>
      <c r="E243" t="s">
        <v>100</v>
      </c>
      <c r="F243" t="s">
        <v>35</v>
      </c>
      <c r="G243" t="s">
        <v>1050</v>
      </c>
      <c r="H243" t="s">
        <v>819</v>
      </c>
      <c r="I243" t="s">
        <v>1088</v>
      </c>
      <c r="J243" t="s">
        <v>1333</v>
      </c>
      <c r="K243" t="s">
        <v>844</v>
      </c>
      <c r="L243" t="s">
        <v>1050</v>
      </c>
      <c r="M243" t="s">
        <v>1089</v>
      </c>
      <c r="N243" t="s">
        <v>285</v>
      </c>
      <c r="O243" s="2">
        <v>2397</v>
      </c>
      <c r="P243" s="2">
        <v>2514</v>
      </c>
      <c r="Q243" s="2">
        <v>2638</v>
      </c>
      <c r="R243" s="2">
        <v>2775</v>
      </c>
      <c r="S243" s="2">
        <v>2775</v>
      </c>
      <c r="T243" s="2">
        <v>2775</v>
      </c>
      <c r="U243" s="2">
        <v>2196</v>
      </c>
      <c r="V243" s="2">
        <v>2659</v>
      </c>
      <c r="W243" s="68">
        <v>2928</v>
      </c>
      <c r="X243" s="68">
        <v>2838</v>
      </c>
      <c r="Y243" s="68">
        <v>-90</v>
      </c>
      <c r="Z243" s="2">
        <v>2914</v>
      </c>
      <c r="AA243" s="70">
        <v>2914</v>
      </c>
      <c r="AB243" s="70">
        <v>2914</v>
      </c>
    </row>
    <row r="244" spans="1:29" x14ac:dyDescent="0.3">
      <c r="A244" t="s">
        <v>480</v>
      </c>
      <c r="B244">
        <v>110</v>
      </c>
      <c r="C244">
        <v>480</v>
      </c>
      <c r="D244">
        <v>5220</v>
      </c>
      <c r="E244" t="s">
        <v>100</v>
      </c>
      <c r="F244" t="s">
        <v>35</v>
      </c>
      <c r="G244" t="s">
        <v>1050</v>
      </c>
      <c r="H244" t="s">
        <v>819</v>
      </c>
      <c r="I244" t="s">
        <v>1098</v>
      </c>
      <c r="J244" t="s">
        <v>1334</v>
      </c>
      <c r="K244" t="s">
        <v>844</v>
      </c>
      <c r="L244" t="s">
        <v>1050</v>
      </c>
      <c r="M244" t="s">
        <v>1089</v>
      </c>
      <c r="N244" t="s">
        <v>291</v>
      </c>
      <c r="O244" s="2">
        <v>30</v>
      </c>
      <c r="P244" s="2">
        <v>48</v>
      </c>
      <c r="Q244" s="2">
        <v>16</v>
      </c>
      <c r="R244" s="2">
        <v>40</v>
      </c>
      <c r="S244" s="2">
        <v>40</v>
      </c>
      <c r="T244" s="2">
        <v>40</v>
      </c>
      <c r="U244" s="2">
        <v>15</v>
      </c>
      <c r="V244" s="2">
        <v>15</v>
      </c>
      <c r="W244" s="68">
        <v>20</v>
      </c>
      <c r="X244" s="68">
        <v>17</v>
      </c>
      <c r="Y244" s="68">
        <v>-3</v>
      </c>
      <c r="Z244" s="2">
        <v>42</v>
      </c>
      <c r="AA244" s="70">
        <v>42</v>
      </c>
      <c r="AB244" s="70">
        <v>42</v>
      </c>
    </row>
    <row r="245" spans="1:29" x14ac:dyDescent="0.3">
      <c r="A245" t="s">
        <v>476</v>
      </c>
      <c r="B245">
        <v>110</v>
      </c>
      <c r="C245">
        <v>480</v>
      </c>
      <c r="D245">
        <v>5315</v>
      </c>
      <c r="E245" t="s">
        <v>100</v>
      </c>
      <c r="F245" t="s">
        <v>35</v>
      </c>
      <c r="G245" t="s">
        <v>1050</v>
      </c>
      <c r="H245" t="s">
        <v>819</v>
      </c>
      <c r="I245" t="s">
        <v>1100</v>
      </c>
      <c r="J245" t="s">
        <v>1335</v>
      </c>
      <c r="K245" t="s">
        <v>844</v>
      </c>
      <c r="L245" t="s">
        <v>1050</v>
      </c>
      <c r="M245" t="s">
        <v>1089</v>
      </c>
      <c r="N245" t="s">
        <v>294</v>
      </c>
      <c r="O245" s="2">
        <v>475</v>
      </c>
      <c r="P245" s="2">
        <v>486</v>
      </c>
      <c r="Q245" s="2">
        <v>533</v>
      </c>
      <c r="R245" s="2">
        <v>560</v>
      </c>
      <c r="S245" s="2">
        <v>560</v>
      </c>
      <c r="T245" s="2">
        <v>560</v>
      </c>
      <c r="U245" s="2">
        <v>453</v>
      </c>
      <c r="V245" s="2">
        <v>542</v>
      </c>
      <c r="W245" s="68">
        <v>604</v>
      </c>
      <c r="X245" s="68">
        <v>579</v>
      </c>
      <c r="Y245" s="68">
        <v>-25</v>
      </c>
      <c r="Z245" s="2">
        <v>567</v>
      </c>
      <c r="AA245" s="70">
        <v>567</v>
      </c>
      <c r="AB245" s="70">
        <v>567</v>
      </c>
    </row>
    <row r="246" spans="1:29" x14ac:dyDescent="0.3">
      <c r="A246" t="s">
        <v>717</v>
      </c>
      <c r="B246">
        <v>110</v>
      </c>
      <c r="C246">
        <v>480</v>
      </c>
      <c r="D246">
        <v>5320</v>
      </c>
      <c r="E246" t="s">
        <v>100</v>
      </c>
      <c r="F246" t="s">
        <v>35</v>
      </c>
      <c r="G246" t="s">
        <v>1050</v>
      </c>
      <c r="H246" t="s">
        <v>819</v>
      </c>
      <c r="I246" t="s">
        <v>1100</v>
      </c>
      <c r="J246" t="s">
        <v>1336</v>
      </c>
      <c r="K246" t="s">
        <v>844</v>
      </c>
      <c r="L246" t="s">
        <v>1050</v>
      </c>
      <c r="M246" t="s">
        <v>1089</v>
      </c>
      <c r="N246" t="s">
        <v>300</v>
      </c>
      <c r="O246" s="2">
        <v>28</v>
      </c>
      <c r="P246" s="2">
        <v>11</v>
      </c>
      <c r="Q246" s="2">
        <v>62</v>
      </c>
      <c r="R246" s="2">
        <v>120</v>
      </c>
      <c r="S246" s="2">
        <v>120</v>
      </c>
      <c r="T246" s="2">
        <v>120</v>
      </c>
      <c r="U246" s="2">
        <v>194</v>
      </c>
      <c r="V246" s="2">
        <v>194</v>
      </c>
      <c r="W246" s="68">
        <v>258.66666666666663</v>
      </c>
      <c r="X246" s="68">
        <v>208</v>
      </c>
      <c r="Y246" s="68">
        <v>-50.666666666666629</v>
      </c>
      <c r="Z246" s="2">
        <v>31</v>
      </c>
      <c r="AA246" s="70">
        <v>135</v>
      </c>
      <c r="AB246" s="70">
        <v>135</v>
      </c>
    </row>
    <row r="247" spans="1:29" x14ac:dyDescent="0.3">
      <c r="A247" t="s">
        <v>465</v>
      </c>
      <c r="B247">
        <v>110</v>
      </c>
      <c r="C247">
        <v>480</v>
      </c>
      <c r="D247">
        <v>5350</v>
      </c>
      <c r="E247" t="s">
        <v>100</v>
      </c>
      <c r="F247" t="s">
        <v>35</v>
      </c>
      <c r="G247" t="s">
        <v>1050</v>
      </c>
      <c r="H247" t="s">
        <v>819</v>
      </c>
      <c r="I247" t="s">
        <v>1100</v>
      </c>
      <c r="J247" t="s">
        <v>1337</v>
      </c>
      <c r="K247" t="s">
        <v>844</v>
      </c>
      <c r="L247" t="s">
        <v>1050</v>
      </c>
      <c r="M247" t="s">
        <v>1089</v>
      </c>
      <c r="N247" t="s">
        <v>297</v>
      </c>
      <c r="O247" s="2">
        <v>0</v>
      </c>
      <c r="P247" s="2">
        <v>0</v>
      </c>
      <c r="Q247" s="2">
        <v>0</v>
      </c>
      <c r="R247" s="2">
        <v>500</v>
      </c>
      <c r="S247" s="2">
        <v>500</v>
      </c>
      <c r="T247" s="2">
        <v>500</v>
      </c>
      <c r="U247" s="2">
        <v>0</v>
      </c>
      <c r="V247" s="2">
        <v>0</v>
      </c>
      <c r="W247" s="68">
        <v>0</v>
      </c>
      <c r="X247" s="68">
        <v>0</v>
      </c>
      <c r="Y247" s="68">
        <v>0</v>
      </c>
      <c r="Z247" s="2">
        <v>495</v>
      </c>
      <c r="AA247" s="70">
        <v>599</v>
      </c>
      <c r="AB247" s="70">
        <v>599</v>
      </c>
    </row>
    <row r="248" spans="1:29" x14ac:dyDescent="0.3">
      <c r="A248" t="s">
        <v>439</v>
      </c>
      <c r="B248">
        <v>110</v>
      </c>
      <c r="C248">
        <v>480</v>
      </c>
      <c r="D248">
        <v>5410</v>
      </c>
      <c r="E248" t="s">
        <v>100</v>
      </c>
      <c r="F248" t="s">
        <v>35</v>
      </c>
      <c r="G248" t="s">
        <v>1050</v>
      </c>
      <c r="H248" t="s">
        <v>819</v>
      </c>
      <c r="I248" t="s">
        <v>1104</v>
      </c>
      <c r="J248" t="s">
        <v>1338</v>
      </c>
      <c r="K248" t="s">
        <v>844</v>
      </c>
      <c r="L248" t="s">
        <v>1050</v>
      </c>
      <c r="M248" t="s">
        <v>1089</v>
      </c>
      <c r="N248" t="s">
        <v>288</v>
      </c>
      <c r="O248" s="2">
        <v>1623</v>
      </c>
      <c r="P248" s="2">
        <v>1405</v>
      </c>
      <c r="Q248" s="2">
        <v>1427</v>
      </c>
      <c r="R248" s="2">
        <v>1236</v>
      </c>
      <c r="S248" s="2">
        <v>1236</v>
      </c>
      <c r="T248" s="2">
        <v>1236</v>
      </c>
      <c r="U248" s="2">
        <v>1054</v>
      </c>
      <c r="V248" s="2">
        <v>1180</v>
      </c>
      <c r="W248" s="68">
        <v>1405.3333333333333</v>
      </c>
      <c r="X248" s="68">
        <v>1260</v>
      </c>
      <c r="Y248" s="68">
        <v>-145.33333333333326</v>
      </c>
      <c r="Z248" s="2">
        <v>1145</v>
      </c>
      <c r="AA248" s="70">
        <v>1468</v>
      </c>
      <c r="AB248" s="70">
        <v>1468</v>
      </c>
    </row>
    <row r="249" spans="1:29" x14ac:dyDescent="0.3">
      <c r="A249" t="s">
        <v>444</v>
      </c>
      <c r="B249">
        <v>110</v>
      </c>
      <c r="C249">
        <v>480</v>
      </c>
      <c r="D249">
        <v>5450</v>
      </c>
      <c r="E249" t="s">
        <v>100</v>
      </c>
      <c r="F249" t="s">
        <v>35</v>
      </c>
      <c r="G249" t="s">
        <v>1050</v>
      </c>
      <c r="H249" t="s">
        <v>819</v>
      </c>
      <c r="I249" t="s">
        <v>1104</v>
      </c>
      <c r="J249" t="s">
        <v>1339</v>
      </c>
      <c r="K249" t="s">
        <v>844</v>
      </c>
      <c r="L249" t="s">
        <v>1050</v>
      </c>
      <c r="M249" t="s">
        <v>1089</v>
      </c>
      <c r="N249" t="s">
        <v>292</v>
      </c>
      <c r="O249" s="2">
        <v>714</v>
      </c>
      <c r="P249" s="2">
        <v>731</v>
      </c>
      <c r="Q249" s="2">
        <v>1201</v>
      </c>
      <c r="R249" s="2">
        <v>1265</v>
      </c>
      <c r="S249" s="2">
        <v>1265</v>
      </c>
      <c r="T249" s="2">
        <v>1265</v>
      </c>
      <c r="U249" s="2">
        <v>870</v>
      </c>
      <c r="V249" s="2">
        <v>950</v>
      </c>
      <c r="W249" s="68">
        <v>1160</v>
      </c>
      <c r="X249" s="68">
        <v>1014</v>
      </c>
      <c r="Y249" s="68">
        <v>-146</v>
      </c>
      <c r="Z249" s="2">
        <v>1456</v>
      </c>
      <c r="AA249" s="70">
        <v>1456</v>
      </c>
      <c r="AB249" s="70">
        <v>1456</v>
      </c>
    </row>
    <row r="250" spans="1:29" x14ac:dyDescent="0.3">
      <c r="A250" t="s">
        <v>692</v>
      </c>
      <c r="B250">
        <v>110</v>
      </c>
      <c r="C250">
        <v>480</v>
      </c>
      <c r="D250">
        <v>6120</v>
      </c>
      <c r="E250" t="s">
        <v>100</v>
      </c>
      <c r="F250" t="s">
        <v>35</v>
      </c>
      <c r="G250" t="s">
        <v>1050</v>
      </c>
      <c r="H250" t="s">
        <v>820</v>
      </c>
      <c r="I250" t="s">
        <v>1108</v>
      </c>
      <c r="J250" t="s">
        <v>1340</v>
      </c>
      <c r="K250" t="s">
        <v>844</v>
      </c>
      <c r="L250" t="s">
        <v>1050</v>
      </c>
      <c r="M250" t="s">
        <v>1089</v>
      </c>
      <c r="N250" t="s">
        <v>1341</v>
      </c>
      <c r="O250" s="2">
        <v>750</v>
      </c>
      <c r="P250" s="2">
        <v>450</v>
      </c>
      <c r="Q250" s="2">
        <v>0</v>
      </c>
      <c r="R250" s="2">
        <v>1250</v>
      </c>
      <c r="S250" s="2">
        <v>1250</v>
      </c>
      <c r="T250" s="2">
        <v>1250</v>
      </c>
      <c r="U250" s="2">
        <v>1150</v>
      </c>
      <c r="V250" s="2">
        <v>1350</v>
      </c>
      <c r="W250" s="68">
        <v>1533.3333333333333</v>
      </c>
      <c r="X250" s="68">
        <v>1441</v>
      </c>
      <c r="Y250" s="68">
        <v>-92.333333333333258</v>
      </c>
      <c r="Z250" s="2">
        <v>1250</v>
      </c>
      <c r="AA250" s="70">
        <v>1250</v>
      </c>
      <c r="AB250" s="70">
        <v>1250</v>
      </c>
    </row>
    <row r="251" spans="1:29" x14ac:dyDescent="0.3">
      <c r="A251" t="s">
        <v>511</v>
      </c>
      <c r="B251">
        <v>110</v>
      </c>
      <c r="C251">
        <v>480</v>
      </c>
      <c r="D251">
        <v>6121</v>
      </c>
      <c r="E251" t="s">
        <v>100</v>
      </c>
      <c r="F251" t="s">
        <v>35</v>
      </c>
      <c r="G251" t="s">
        <v>1050</v>
      </c>
      <c r="H251" t="s">
        <v>820</v>
      </c>
      <c r="I251" t="s">
        <v>1108</v>
      </c>
      <c r="J251" t="s">
        <v>1342</v>
      </c>
      <c r="K251" t="s">
        <v>844</v>
      </c>
      <c r="L251" t="s">
        <v>1050</v>
      </c>
      <c r="M251" t="s">
        <v>1089</v>
      </c>
      <c r="N251" t="s">
        <v>1343</v>
      </c>
      <c r="O251" s="2">
        <v>0</v>
      </c>
      <c r="P251" s="2">
        <v>0</v>
      </c>
      <c r="Q251" s="2">
        <v>0</v>
      </c>
      <c r="R251" s="2">
        <v>0</v>
      </c>
      <c r="S251" s="2">
        <v>0</v>
      </c>
      <c r="T251" s="2">
        <v>0</v>
      </c>
      <c r="U251" s="2">
        <v>0</v>
      </c>
      <c r="V251" s="2">
        <v>0</v>
      </c>
      <c r="W251" s="68">
        <v>0</v>
      </c>
      <c r="X251" s="68">
        <v>0</v>
      </c>
      <c r="Y251" s="68">
        <v>0</v>
      </c>
      <c r="Z251" s="2">
        <v>0</v>
      </c>
      <c r="AA251" s="70">
        <v>0</v>
      </c>
      <c r="AB251" s="70">
        <v>0</v>
      </c>
    </row>
    <row r="252" spans="1:29" x14ac:dyDescent="0.3">
      <c r="A252" t="s">
        <v>597</v>
      </c>
      <c r="B252">
        <v>110</v>
      </c>
      <c r="C252">
        <v>480</v>
      </c>
      <c r="D252">
        <v>6128</v>
      </c>
      <c r="E252" t="s">
        <v>100</v>
      </c>
      <c r="F252" t="s">
        <v>35</v>
      </c>
      <c r="G252" t="s">
        <v>1050</v>
      </c>
      <c r="H252" t="s">
        <v>820</v>
      </c>
      <c r="I252" t="s">
        <v>1108</v>
      </c>
      <c r="J252" t="s">
        <v>1344</v>
      </c>
      <c r="K252" t="s">
        <v>844</v>
      </c>
      <c r="L252" t="s">
        <v>1050</v>
      </c>
      <c r="M252" t="s">
        <v>1089</v>
      </c>
      <c r="N252" t="s">
        <v>1121</v>
      </c>
      <c r="O252" s="2">
        <v>362</v>
      </c>
      <c r="P252" s="2">
        <v>882</v>
      </c>
      <c r="Q252" s="2">
        <v>824</v>
      </c>
      <c r="R252" s="2">
        <v>1000</v>
      </c>
      <c r="S252" s="2">
        <v>1000</v>
      </c>
      <c r="T252" s="2">
        <v>1000</v>
      </c>
      <c r="U252" s="2">
        <v>713</v>
      </c>
      <c r="V252" s="2">
        <v>916</v>
      </c>
      <c r="W252" s="68">
        <v>950.66666666666663</v>
      </c>
      <c r="X252" s="68">
        <v>978</v>
      </c>
      <c r="Y252" s="68">
        <v>27.333333333333371</v>
      </c>
      <c r="Z252" s="2">
        <v>1000</v>
      </c>
      <c r="AA252" s="70">
        <v>1000</v>
      </c>
      <c r="AB252" s="70">
        <v>1000</v>
      </c>
    </row>
    <row r="253" spans="1:29" x14ac:dyDescent="0.3">
      <c r="A253" t="s">
        <v>541</v>
      </c>
      <c r="B253">
        <v>110</v>
      </c>
      <c r="C253">
        <v>480</v>
      </c>
      <c r="D253">
        <v>6220</v>
      </c>
      <c r="E253" t="s">
        <v>100</v>
      </c>
      <c r="F253" t="s">
        <v>35</v>
      </c>
      <c r="G253" t="s">
        <v>1050</v>
      </c>
      <c r="H253" t="s">
        <v>820</v>
      </c>
      <c r="I253" t="s">
        <v>1131</v>
      </c>
      <c r="J253" t="s">
        <v>1345</v>
      </c>
      <c r="K253" t="s">
        <v>844</v>
      </c>
      <c r="L253" t="s">
        <v>1050</v>
      </c>
      <c r="M253" t="s">
        <v>1089</v>
      </c>
      <c r="N253" t="s">
        <v>1132</v>
      </c>
      <c r="O253" s="2">
        <v>0</v>
      </c>
      <c r="P253" s="2">
        <v>0</v>
      </c>
      <c r="Q253" s="2">
        <v>0</v>
      </c>
      <c r="R253" s="2">
        <v>0</v>
      </c>
      <c r="S253" s="2">
        <v>0</v>
      </c>
      <c r="T253" s="2">
        <v>0</v>
      </c>
      <c r="U253" s="2">
        <v>0</v>
      </c>
      <c r="V253" s="2">
        <v>7</v>
      </c>
      <c r="W253" s="68">
        <v>0</v>
      </c>
      <c r="X253" s="68">
        <v>8</v>
      </c>
      <c r="Y253" s="68">
        <v>8</v>
      </c>
      <c r="Z253" s="2">
        <v>0</v>
      </c>
      <c r="AA253" s="70">
        <v>0</v>
      </c>
      <c r="AB253" s="70">
        <v>0</v>
      </c>
    </row>
    <row r="254" spans="1:29" x14ac:dyDescent="0.3">
      <c r="A254" t="s">
        <v>545</v>
      </c>
      <c r="B254">
        <v>110</v>
      </c>
      <c r="C254">
        <v>480</v>
      </c>
      <c r="D254">
        <v>6226</v>
      </c>
      <c r="E254" t="s">
        <v>100</v>
      </c>
      <c r="F254" t="s">
        <v>35</v>
      </c>
      <c r="G254" t="s">
        <v>1050</v>
      </c>
      <c r="H254" t="s">
        <v>820</v>
      </c>
      <c r="I254" t="s">
        <v>1131</v>
      </c>
      <c r="J254" t="s">
        <v>1346</v>
      </c>
      <c r="K254" t="s">
        <v>844</v>
      </c>
      <c r="L254" t="s">
        <v>1050</v>
      </c>
      <c r="M254" t="s">
        <v>1089</v>
      </c>
      <c r="N254" t="s">
        <v>1138</v>
      </c>
      <c r="O254" s="2">
        <v>0</v>
      </c>
      <c r="P254" s="2">
        <v>0</v>
      </c>
      <c r="Q254" s="2">
        <v>29</v>
      </c>
      <c r="R254" s="2">
        <v>50</v>
      </c>
      <c r="S254" s="2">
        <v>50</v>
      </c>
      <c r="T254" s="2">
        <v>50</v>
      </c>
      <c r="U254" s="2">
        <v>20</v>
      </c>
      <c r="V254" s="2">
        <v>25</v>
      </c>
      <c r="W254" s="68">
        <v>26.666666666666664</v>
      </c>
      <c r="X254" s="68">
        <v>27</v>
      </c>
      <c r="Y254" s="68">
        <v>0.3333333333333357</v>
      </c>
      <c r="Z254" s="2">
        <v>50</v>
      </c>
      <c r="AA254" s="70">
        <v>50</v>
      </c>
      <c r="AB254" s="70">
        <v>50</v>
      </c>
    </row>
    <row r="255" spans="1:29" x14ac:dyDescent="0.3">
      <c r="A255" t="s">
        <v>607</v>
      </c>
      <c r="B255">
        <v>110</v>
      </c>
      <c r="C255">
        <v>480</v>
      </c>
      <c r="D255">
        <v>6238</v>
      </c>
      <c r="E255" t="s">
        <v>100</v>
      </c>
      <c r="F255" t="s">
        <v>35</v>
      </c>
      <c r="G255" t="s">
        <v>1050</v>
      </c>
      <c r="H255" t="s">
        <v>820</v>
      </c>
      <c r="I255" t="s">
        <v>1131</v>
      </c>
      <c r="J255" t="s">
        <v>1347</v>
      </c>
      <c r="K255" t="s">
        <v>844</v>
      </c>
      <c r="L255" t="s">
        <v>1050</v>
      </c>
      <c r="M255" t="s">
        <v>1089</v>
      </c>
      <c r="N255" t="s">
        <v>1147</v>
      </c>
      <c r="O255" s="2">
        <v>84</v>
      </c>
      <c r="P255" s="2">
        <v>196</v>
      </c>
      <c r="Q255" s="2">
        <v>0</v>
      </c>
      <c r="R255" s="2">
        <v>200</v>
      </c>
      <c r="S255" s="2">
        <v>200</v>
      </c>
      <c r="T255" s="2">
        <v>200</v>
      </c>
      <c r="U255" s="2">
        <v>0</v>
      </c>
      <c r="V255" s="2">
        <v>0</v>
      </c>
      <c r="W255" s="68">
        <v>0</v>
      </c>
      <c r="X255" s="68">
        <v>0</v>
      </c>
      <c r="Y255" s="68">
        <v>0</v>
      </c>
      <c r="Z255" s="2">
        <v>200</v>
      </c>
      <c r="AA255" s="70">
        <v>200</v>
      </c>
      <c r="AB255" s="70">
        <v>200</v>
      </c>
    </row>
    <row r="256" spans="1:29" x14ac:dyDescent="0.3">
      <c r="A256" t="s">
        <v>515</v>
      </c>
      <c r="B256">
        <v>110</v>
      </c>
      <c r="C256">
        <v>480</v>
      </c>
      <c r="D256">
        <v>6290</v>
      </c>
      <c r="E256" t="s">
        <v>100</v>
      </c>
      <c r="F256" t="s">
        <v>35</v>
      </c>
      <c r="G256" t="s">
        <v>1050</v>
      </c>
      <c r="H256" t="s">
        <v>820</v>
      </c>
      <c r="I256" t="s">
        <v>1131</v>
      </c>
      <c r="J256" t="s">
        <v>1348</v>
      </c>
      <c r="K256" t="s">
        <v>844</v>
      </c>
      <c r="L256" t="s">
        <v>1050</v>
      </c>
      <c r="M256" t="s">
        <v>1089</v>
      </c>
      <c r="N256" t="s">
        <v>1074</v>
      </c>
      <c r="O256" s="2">
        <v>0</v>
      </c>
      <c r="P256" s="2">
        <v>0</v>
      </c>
      <c r="Q256" s="2">
        <v>0</v>
      </c>
      <c r="R256" s="2">
        <v>0</v>
      </c>
      <c r="S256" s="2">
        <v>0</v>
      </c>
      <c r="T256" s="2">
        <v>0</v>
      </c>
      <c r="U256" s="2">
        <v>0</v>
      </c>
      <c r="V256" s="2">
        <v>0</v>
      </c>
      <c r="W256" s="68">
        <v>0</v>
      </c>
      <c r="X256" s="68">
        <v>0</v>
      </c>
      <c r="Y256" s="68">
        <v>0</v>
      </c>
      <c r="Z256" s="2">
        <v>0</v>
      </c>
      <c r="AA256" s="70">
        <v>0</v>
      </c>
      <c r="AB256" s="70">
        <v>0</v>
      </c>
    </row>
    <row r="257" spans="1:29" x14ac:dyDescent="0.3">
      <c r="A257" t="s">
        <v>458</v>
      </c>
      <c r="B257">
        <v>110</v>
      </c>
      <c r="C257">
        <v>480</v>
      </c>
      <c r="D257">
        <v>6560</v>
      </c>
      <c r="E257" t="s">
        <v>100</v>
      </c>
      <c r="F257" t="s">
        <v>35</v>
      </c>
      <c r="G257" t="s">
        <v>1050</v>
      </c>
      <c r="H257" t="s">
        <v>820</v>
      </c>
      <c r="I257" t="s">
        <v>1175</v>
      </c>
      <c r="J257" t="s">
        <v>1349</v>
      </c>
      <c r="K257" t="s">
        <v>844</v>
      </c>
      <c r="L257" t="s">
        <v>1050</v>
      </c>
      <c r="M257" t="s">
        <v>1089</v>
      </c>
      <c r="N257" t="s">
        <v>1350</v>
      </c>
      <c r="O257" s="2">
        <v>45</v>
      </c>
      <c r="P257" s="2">
        <v>225</v>
      </c>
      <c r="Q257" s="2">
        <v>287</v>
      </c>
      <c r="R257" s="2">
        <v>500</v>
      </c>
      <c r="S257" s="2">
        <v>500</v>
      </c>
      <c r="T257" s="2">
        <v>1500</v>
      </c>
      <c r="U257" s="2">
        <v>630</v>
      </c>
      <c r="V257" s="2">
        <v>810</v>
      </c>
      <c r="W257" s="68">
        <v>840</v>
      </c>
      <c r="X257" s="68">
        <v>865</v>
      </c>
      <c r="Y257" s="68">
        <v>25</v>
      </c>
      <c r="Z257" s="2">
        <v>630</v>
      </c>
      <c r="AA257" s="70">
        <v>630</v>
      </c>
      <c r="AB257" s="70">
        <v>630</v>
      </c>
    </row>
    <row r="258" spans="1:29" x14ac:dyDescent="0.3">
      <c r="A258" t="s">
        <v>469</v>
      </c>
      <c r="B258">
        <v>110</v>
      </c>
      <c r="C258">
        <v>480</v>
      </c>
      <c r="D258">
        <v>6565</v>
      </c>
      <c r="E258" t="s">
        <v>100</v>
      </c>
      <c r="F258" t="s">
        <v>35</v>
      </c>
      <c r="G258" t="s">
        <v>1050</v>
      </c>
      <c r="H258" t="s">
        <v>820</v>
      </c>
      <c r="I258" t="s">
        <v>1175</v>
      </c>
      <c r="J258" t="s">
        <v>1351</v>
      </c>
      <c r="K258" t="s">
        <v>844</v>
      </c>
      <c r="L258" t="s">
        <v>1050</v>
      </c>
      <c r="M258" t="s">
        <v>1089</v>
      </c>
      <c r="N258" t="s">
        <v>1352</v>
      </c>
      <c r="O258" s="2">
        <v>0</v>
      </c>
      <c r="P258" s="2">
        <v>0</v>
      </c>
      <c r="Q258" s="2">
        <v>128</v>
      </c>
      <c r="R258" s="2">
        <v>0</v>
      </c>
      <c r="S258" s="2">
        <v>0</v>
      </c>
      <c r="T258" s="2">
        <v>0</v>
      </c>
      <c r="U258" s="2">
        <v>80</v>
      </c>
      <c r="V258" s="2">
        <v>122</v>
      </c>
      <c r="W258" s="68">
        <v>106.66666666666666</v>
      </c>
      <c r="X258" s="68">
        <v>131</v>
      </c>
      <c r="Y258" s="68">
        <v>24.333333333333343</v>
      </c>
      <c r="Z258" s="2">
        <v>61</v>
      </c>
      <c r="AA258" s="70">
        <v>61</v>
      </c>
      <c r="AB258" s="70">
        <v>61</v>
      </c>
    </row>
    <row r="259" spans="1:29" x14ac:dyDescent="0.3">
      <c r="A259" t="s">
        <v>303</v>
      </c>
      <c r="B259">
        <v>110</v>
      </c>
      <c r="C259">
        <v>800</v>
      </c>
      <c r="D259">
        <v>7110</v>
      </c>
      <c r="E259" t="s">
        <v>100</v>
      </c>
      <c r="F259" t="s">
        <v>35</v>
      </c>
      <c r="G259" t="s">
        <v>823</v>
      </c>
      <c r="H259" t="s">
        <v>823</v>
      </c>
      <c r="I259" t="s">
        <v>1354</v>
      </c>
      <c r="J259" t="s">
        <v>1353</v>
      </c>
      <c r="K259" t="s">
        <v>844</v>
      </c>
      <c r="L259" t="s">
        <v>910</v>
      </c>
      <c r="M259" t="s">
        <v>845</v>
      </c>
      <c r="N259" t="s">
        <v>1355</v>
      </c>
      <c r="O259" s="2">
        <v>0</v>
      </c>
      <c r="P259" s="2">
        <v>0</v>
      </c>
      <c r="Q259" s="2">
        <v>0</v>
      </c>
      <c r="R259" s="2">
        <v>0</v>
      </c>
      <c r="S259" s="2">
        <v>6000</v>
      </c>
      <c r="T259" s="2">
        <v>6000</v>
      </c>
      <c r="U259" s="2">
        <v>0</v>
      </c>
      <c r="V259" s="2">
        <v>0</v>
      </c>
      <c r="W259" s="68">
        <v>6000</v>
      </c>
      <c r="X259" s="2">
        <v>6000</v>
      </c>
      <c r="Y259" s="2">
        <v>0</v>
      </c>
      <c r="Z259" s="2">
        <v>6000</v>
      </c>
      <c r="AA259" s="70">
        <v>298000</v>
      </c>
      <c r="AB259" s="70">
        <v>298000</v>
      </c>
      <c r="AC259" s="2" t="s">
        <v>1356</v>
      </c>
    </row>
    <row r="260" spans="1:29" x14ac:dyDescent="0.3">
      <c r="A260" t="s">
        <v>784</v>
      </c>
      <c r="B260">
        <v>110</v>
      </c>
      <c r="C260">
        <v>800</v>
      </c>
      <c r="D260">
        <v>7111</v>
      </c>
      <c r="E260" t="s">
        <v>100</v>
      </c>
      <c r="F260" t="s">
        <v>35</v>
      </c>
      <c r="G260" t="s">
        <v>823</v>
      </c>
      <c r="H260" t="s">
        <v>823</v>
      </c>
      <c r="I260" t="s">
        <v>1354</v>
      </c>
      <c r="J260" t="s">
        <v>1357</v>
      </c>
      <c r="K260" t="s">
        <v>844</v>
      </c>
      <c r="L260" t="s">
        <v>910</v>
      </c>
      <c r="M260" t="s">
        <v>845</v>
      </c>
      <c r="N260" t="s">
        <v>1358</v>
      </c>
      <c r="O260" s="2">
        <v>0</v>
      </c>
      <c r="P260" s="2">
        <v>0</v>
      </c>
      <c r="Q260" s="2">
        <v>9597</v>
      </c>
      <c r="R260" s="2">
        <v>17846</v>
      </c>
      <c r="S260" s="2">
        <v>17846</v>
      </c>
      <c r="T260" s="2">
        <v>17846</v>
      </c>
      <c r="U260" s="2">
        <v>0</v>
      </c>
      <c r="V260" s="2">
        <v>10018</v>
      </c>
      <c r="W260" s="68">
        <v>17846</v>
      </c>
      <c r="X260" s="2">
        <v>17846</v>
      </c>
      <c r="Y260" s="2">
        <v>0</v>
      </c>
      <c r="Z260" s="2">
        <v>17846</v>
      </c>
      <c r="AA260" s="70">
        <v>10458</v>
      </c>
      <c r="AB260" s="70">
        <v>10458</v>
      </c>
    </row>
    <row r="261" spans="1:29" x14ac:dyDescent="0.3">
      <c r="A261" t="s">
        <v>307</v>
      </c>
      <c r="B261">
        <v>110</v>
      </c>
      <c r="C261">
        <v>800</v>
      </c>
      <c r="D261">
        <v>7112</v>
      </c>
      <c r="E261" t="s">
        <v>100</v>
      </c>
      <c r="F261" t="s">
        <v>35</v>
      </c>
      <c r="G261" t="s">
        <v>823</v>
      </c>
      <c r="H261" t="s">
        <v>823</v>
      </c>
      <c r="I261" t="s">
        <v>1354</v>
      </c>
      <c r="J261" t="s">
        <v>1359</v>
      </c>
      <c r="K261" t="s">
        <v>844</v>
      </c>
      <c r="L261" t="s">
        <v>910</v>
      </c>
      <c r="M261" t="s">
        <v>845</v>
      </c>
      <c r="N261" t="s">
        <v>1360</v>
      </c>
      <c r="O261" s="2">
        <v>0</v>
      </c>
      <c r="P261" s="2">
        <v>0</v>
      </c>
      <c r="Q261" s="2">
        <v>7498</v>
      </c>
      <c r="R261" s="2">
        <v>0</v>
      </c>
      <c r="S261" s="2">
        <v>0</v>
      </c>
      <c r="T261" s="2">
        <v>0</v>
      </c>
      <c r="U261" s="2">
        <v>0</v>
      </c>
      <c r="V261" s="2">
        <v>7827</v>
      </c>
      <c r="W261" s="68">
        <v>0</v>
      </c>
      <c r="X261" s="2">
        <v>0</v>
      </c>
      <c r="Y261" s="2">
        <v>0</v>
      </c>
      <c r="Z261" s="2">
        <v>0</v>
      </c>
      <c r="AA261" s="70">
        <v>68171</v>
      </c>
      <c r="AB261" s="70">
        <v>68171</v>
      </c>
      <c r="AC261" s="2" t="s">
        <v>1361</v>
      </c>
    </row>
    <row r="262" spans="1:29" x14ac:dyDescent="0.3">
      <c r="A262" t="s">
        <v>549</v>
      </c>
      <c r="B262">
        <v>110</v>
      </c>
      <c r="C262">
        <v>800</v>
      </c>
      <c r="D262">
        <v>7120</v>
      </c>
      <c r="E262" t="s">
        <v>100</v>
      </c>
      <c r="F262" t="s">
        <v>35</v>
      </c>
      <c r="G262" t="s">
        <v>823</v>
      </c>
      <c r="H262" t="s">
        <v>823</v>
      </c>
      <c r="I262" t="s">
        <v>1354</v>
      </c>
      <c r="J262" t="s">
        <v>1362</v>
      </c>
      <c r="K262" t="s">
        <v>844</v>
      </c>
      <c r="L262" t="s">
        <v>910</v>
      </c>
      <c r="M262" t="s">
        <v>845</v>
      </c>
      <c r="N262" t="s">
        <v>1363</v>
      </c>
      <c r="O262" s="2">
        <v>12895</v>
      </c>
      <c r="P262" s="2">
        <v>0</v>
      </c>
      <c r="Q262" s="2">
        <v>0</v>
      </c>
      <c r="R262" s="2">
        <v>0</v>
      </c>
      <c r="S262" s="2">
        <v>0</v>
      </c>
      <c r="T262" s="2">
        <v>0</v>
      </c>
      <c r="U262" s="2">
        <v>0</v>
      </c>
      <c r="V262" s="2">
        <v>0</v>
      </c>
      <c r="W262" s="68">
        <v>0</v>
      </c>
      <c r="X262" s="2">
        <v>0</v>
      </c>
      <c r="Y262" s="2">
        <v>0</v>
      </c>
      <c r="Z262" s="2">
        <v>0</v>
      </c>
      <c r="AA262" s="70">
        <v>0</v>
      </c>
      <c r="AB262" s="70">
        <v>0</v>
      </c>
    </row>
    <row r="263" spans="1:29" x14ac:dyDescent="0.3">
      <c r="A263" t="s">
        <v>344</v>
      </c>
      <c r="B263">
        <v>110</v>
      </c>
      <c r="C263">
        <v>800</v>
      </c>
      <c r="D263">
        <v>7510</v>
      </c>
      <c r="E263" t="s">
        <v>100</v>
      </c>
      <c r="F263" t="s">
        <v>35</v>
      </c>
      <c r="G263" t="s">
        <v>823</v>
      </c>
      <c r="H263" t="s">
        <v>823</v>
      </c>
      <c r="I263" t="s">
        <v>1365</v>
      </c>
      <c r="J263" t="s">
        <v>1364</v>
      </c>
      <c r="K263" t="s">
        <v>844</v>
      </c>
      <c r="L263" t="s">
        <v>910</v>
      </c>
      <c r="M263" t="s">
        <v>1089</v>
      </c>
      <c r="N263" t="s">
        <v>1366</v>
      </c>
      <c r="O263" s="2">
        <v>0</v>
      </c>
      <c r="P263" s="2">
        <v>0</v>
      </c>
      <c r="Q263" s="2">
        <v>0</v>
      </c>
      <c r="R263" s="2">
        <v>0</v>
      </c>
      <c r="S263" s="2">
        <v>12000</v>
      </c>
      <c r="T263" s="2">
        <v>12000</v>
      </c>
      <c r="U263" s="2">
        <v>4004</v>
      </c>
      <c r="V263" s="2">
        <v>5338</v>
      </c>
      <c r="W263" s="68">
        <v>12000</v>
      </c>
      <c r="X263" s="2">
        <v>12000</v>
      </c>
      <c r="Y263" s="2">
        <v>0</v>
      </c>
      <c r="Z263" s="2">
        <v>12000</v>
      </c>
      <c r="AA263" s="70">
        <v>8010</v>
      </c>
      <c r="AB263" s="70">
        <v>8010</v>
      </c>
      <c r="AC263" s="2" t="s">
        <v>1367</v>
      </c>
    </row>
    <row r="264" spans="1:29" x14ac:dyDescent="0.3">
      <c r="A264" t="s">
        <v>315</v>
      </c>
      <c r="B264">
        <v>110</v>
      </c>
      <c r="C264">
        <v>800</v>
      </c>
      <c r="D264">
        <v>7511</v>
      </c>
      <c r="E264" t="s">
        <v>100</v>
      </c>
      <c r="F264" t="s">
        <v>35</v>
      </c>
      <c r="G264" t="s">
        <v>823</v>
      </c>
      <c r="H264" t="s">
        <v>823</v>
      </c>
      <c r="I264" t="s">
        <v>1365</v>
      </c>
      <c r="J264" t="s">
        <v>1368</v>
      </c>
      <c r="K264" t="s">
        <v>844</v>
      </c>
      <c r="L264" t="s">
        <v>910</v>
      </c>
      <c r="M264" t="s">
        <v>1089</v>
      </c>
      <c r="N264" t="s">
        <v>1369</v>
      </c>
      <c r="O264" s="2">
        <v>0</v>
      </c>
      <c r="P264" s="2">
        <v>0</v>
      </c>
      <c r="Q264" s="2">
        <v>13053</v>
      </c>
      <c r="R264" s="2">
        <v>22502</v>
      </c>
      <c r="S264" s="2">
        <v>22502</v>
      </c>
      <c r="T264" s="2">
        <v>22502</v>
      </c>
      <c r="U264" s="2">
        <v>0</v>
      </c>
      <c r="V264" s="2">
        <v>12632</v>
      </c>
      <c r="W264" s="68">
        <v>22502</v>
      </c>
      <c r="X264" s="2">
        <v>22502</v>
      </c>
      <c r="Y264" s="2">
        <v>0</v>
      </c>
      <c r="Z264" s="2">
        <v>22502</v>
      </c>
      <c r="AA264" s="70">
        <v>12194</v>
      </c>
      <c r="AB264" s="70">
        <v>12194</v>
      </c>
    </row>
    <row r="265" spans="1:29" x14ac:dyDescent="0.3">
      <c r="A265" t="s">
        <v>342</v>
      </c>
      <c r="B265">
        <v>110</v>
      </c>
      <c r="C265">
        <v>800</v>
      </c>
      <c r="D265">
        <v>7512</v>
      </c>
      <c r="E265" t="s">
        <v>100</v>
      </c>
      <c r="F265" t="s">
        <v>35</v>
      </c>
      <c r="G265" t="s">
        <v>823</v>
      </c>
      <c r="H265" t="s">
        <v>823</v>
      </c>
      <c r="I265" t="s">
        <v>1365</v>
      </c>
      <c r="J265" t="s">
        <v>1370</v>
      </c>
      <c r="K265" t="s">
        <v>844</v>
      </c>
      <c r="L265" t="s">
        <v>910</v>
      </c>
      <c r="M265" t="s">
        <v>1089</v>
      </c>
      <c r="N265" t="s">
        <v>1371</v>
      </c>
      <c r="O265" s="2">
        <v>0</v>
      </c>
      <c r="P265" s="2">
        <v>0</v>
      </c>
      <c r="Q265" s="2">
        <v>10198</v>
      </c>
      <c r="R265" s="2">
        <v>0</v>
      </c>
      <c r="S265" s="2">
        <v>0</v>
      </c>
      <c r="T265" s="2">
        <v>0</v>
      </c>
      <c r="U265" s="2">
        <v>0</v>
      </c>
      <c r="V265" s="2">
        <v>9870</v>
      </c>
      <c r="W265" s="68">
        <v>0</v>
      </c>
      <c r="X265" s="2">
        <v>0</v>
      </c>
      <c r="Y265" s="2">
        <v>0</v>
      </c>
      <c r="Z265" s="2">
        <v>0</v>
      </c>
      <c r="AA265" s="70">
        <v>9526</v>
      </c>
      <c r="AB265" s="70">
        <v>9526</v>
      </c>
    </row>
    <row r="266" spans="1:29" x14ac:dyDescent="0.3">
      <c r="A266" t="s">
        <v>623</v>
      </c>
      <c r="B266">
        <v>110</v>
      </c>
      <c r="C266">
        <v>800</v>
      </c>
      <c r="D266">
        <v>7520</v>
      </c>
      <c r="E266" t="s">
        <v>100</v>
      </c>
      <c r="F266" t="s">
        <v>35</v>
      </c>
      <c r="G266" t="s">
        <v>823</v>
      </c>
      <c r="H266" t="s">
        <v>823</v>
      </c>
      <c r="I266" t="s">
        <v>1365</v>
      </c>
      <c r="J266" t="s">
        <v>1372</v>
      </c>
      <c r="K266" t="s">
        <v>844</v>
      </c>
      <c r="L266" t="s">
        <v>910</v>
      </c>
      <c r="M266" t="s">
        <v>1089</v>
      </c>
      <c r="N266" t="s">
        <v>1373</v>
      </c>
      <c r="O266" s="2">
        <v>0</v>
      </c>
      <c r="P266" s="2">
        <v>0</v>
      </c>
      <c r="Q266" s="2">
        <v>0</v>
      </c>
      <c r="R266" s="2">
        <v>0</v>
      </c>
      <c r="S266" s="2">
        <v>0</v>
      </c>
      <c r="T266" s="2">
        <v>0</v>
      </c>
      <c r="U266" s="2">
        <v>0</v>
      </c>
      <c r="V266" s="2">
        <v>0</v>
      </c>
      <c r="W266" s="68">
        <v>0</v>
      </c>
      <c r="X266" s="2">
        <v>0</v>
      </c>
      <c r="Y266" s="2">
        <v>0</v>
      </c>
      <c r="Z266" s="2">
        <v>0</v>
      </c>
      <c r="AA266" s="70">
        <v>0</v>
      </c>
      <c r="AB266" s="70">
        <v>0</v>
      </c>
    </row>
    <row r="267" spans="1:29" x14ac:dyDescent="0.3">
      <c r="A267" t="s">
        <v>629</v>
      </c>
      <c r="B267">
        <v>110</v>
      </c>
      <c r="C267">
        <v>900</v>
      </c>
      <c r="D267">
        <v>9117</v>
      </c>
      <c r="E267" t="s">
        <v>100</v>
      </c>
      <c r="F267" t="s">
        <v>35</v>
      </c>
      <c r="G267" t="s">
        <v>1375</v>
      </c>
      <c r="H267" t="s">
        <v>825</v>
      </c>
      <c r="I267" t="s">
        <v>825</v>
      </c>
      <c r="J267" t="s">
        <v>1374</v>
      </c>
      <c r="K267" t="s">
        <v>954</v>
      </c>
      <c r="L267" t="s">
        <v>1078</v>
      </c>
      <c r="M267" t="s">
        <v>910</v>
      </c>
      <c r="N267" t="s">
        <v>1376</v>
      </c>
      <c r="O267" s="2">
        <v>0</v>
      </c>
      <c r="P267" s="2">
        <v>0</v>
      </c>
      <c r="Q267" s="2">
        <v>0</v>
      </c>
      <c r="R267" s="2">
        <v>0</v>
      </c>
      <c r="S267" s="2">
        <v>0</v>
      </c>
      <c r="T267" s="2">
        <v>0</v>
      </c>
      <c r="U267" s="2">
        <v>0</v>
      </c>
      <c r="V267" s="2">
        <v>0</v>
      </c>
      <c r="W267" s="68">
        <v>0</v>
      </c>
      <c r="X267" s="68">
        <v>0</v>
      </c>
      <c r="Y267" s="68">
        <v>0</v>
      </c>
      <c r="Z267" s="2">
        <v>0</v>
      </c>
      <c r="AA267" s="70">
        <v>0</v>
      </c>
      <c r="AB267" s="70">
        <v>0</v>
      </c>
    </row>
    <row r="268" spans="1:29" x14ac:dyDescent="0.3">
      <c r="A268" t="s">
        <v>787</v>
      </c>
      <c r="B268">
        <v>110</v>
      </c>
      <c r="C268">
        <v>900</v>
      </c>
      <c r="D268">
        <v>9120</v>
      </c>
      <c r="E268" t="s">
        <v>100</v>
      </c>
      <c r="F268" t="s">
        <v>35</v>
      </c>
      <c r="G268" t="s">
        <v>1375</v>
      </c>
      <c r="H268" t="s">
        <v>825</v>
      </c>
      <c r="I268" t="s">
        <v>825</v>
      </c>
      <c r="J268" t="s">
        <v>1377</v>
      </c>
      <c r="K268" t="s">
        <v>954</v>
      </c>
      <c r="L268" t="s">
        <v>1078</v>
      </c>
      <c r="M268" t="s">
        <v>910</v>
      </c>
      <c r="N268" t="s">
        <v>1378</v>
      </c>
      <c r="O268" s="2">
        <v>0</v>
      </c>
      <c r="P268" s="2">
        <v>0</v>
      </c>
      <c r="Q268" s="2">
        <v>0</v>
      </c>
      <c r="R268" s="2">
        <v>37200</v>
      </c>
      <c r="S268" s="2">
        <v>37200</v>
      </c>
      <c r="T268" s="2">
        <v>37200</v>
      </c>
      <c r="U268" s="2">
        <v>37200</v>
      </c>
      <c r="V268" s="2">
        <v>37200</v>
      </c>
      <c r="W268" s="68">
        <v>37200</v>
      </c>
      <c r="X268" s="68">
        <v>37200</v>
      </c>
      <c r="Y268" s="68">
        <v>0</v>
      </c>
      <c r="Z268" s="2">
        <v>37200</v>
      </c>
      <c r="AA268" s="70">
        <v>0</v>
      </c>
      <c r="AB268" s="70">
        <v>0</v>
      </c>
    </row>
    <row r="269" spans="1:29" x14ac:dyDescent="0.3">
      <c r="A269" t="s">
        <v>561</v>
      </c>
      <c r="B269">
        <v>110</v>
      </c>
      <c r="C269">
        <v>900</v>
      </c>
      <c r="D269">
        <v>9130</v>
      </c>
      <c r="E269" t="s">
        <v>100</v>
      </c>
      <c r="F269" t="s">
        <v>35</v>
      </c>
      <c r="G269" t="s">
        <v>1375</v>
      </c>
      <c r="H269" t="s">
        <v>825</v>
      </c>
      <c r="I269" t="s">
        <v>825</v>
      </c>
      <c r="J269" t="s">
        <v>1379</v>
      </c>
      <c r="K269" t="s">
        <v>954</v>
      </c>
      <c r="L269" t="s">
        <v>1078</v>
      </c>
      <c r="M269" t="s">
        <v>910</v>
      </c>
      <c r="N269" t="s">
        <v>1380</v>
      </c>
      <c r="O269" s="2">
        <v>0</v>
      </c>
      <c r="P269" s="2">
        <v>0</v>
      </c>
      <c r="Q269" s="2">
        <v>0</v>
      </c>
      <c r="R269" s="2">
        <v>0</v>
      </c>
      <c r="S269" s="2">
        <v>0</v>
      </c>
      <c r="T269" s="2">
        <v>0</v>
      </c>
      <c r="U269" s="2">
        <v>0</v>
      </c>
      <c r="V269" s="2">
        <v>0</v>
      </c>
      <c r="W269" s="68">
        <v>0</v>
      </c>
      <c r="X269" s="68">
        <v>0</v>
      </c>
      <c r="Y269" s="68">
        <v>0</v>
      </c>
      <c r="Z269" s="2">
        <v>0</v>
      </c>
      <c r="AA269" s="70">
        <v>0</v>
      </c>
      <c r="AB269" s="70">
        <v>0</v>
      </c>
    </row>
    <row r="270" spans="1:29" x14ac:dyDescent="0.3">
      <c r="A270" t="s">
        <v>489</v>
      </c>
      <c r="B270">
        <v>110</v>
      </c>
      <c r="C270">
        <v>900</v>
      </c>
      <c r="D270">
        <v>9140</v>
      </c>
      <c r="E270" t="s">
        <v>100</v>
      </c>
      <c r="F270" t="s">
        <v>35</v>
      </c>
      <c r="G270" t="s">
        <v>1375</v>
      </c>
      <c r="H270" t="s">
        <v>825</v>
      </c>
      <c r="I270" t="s">
        <v>825</v>
      </c>
      <c r="J270" t="s">
        <v>1381</v>
      </c>
      <c r="K270" t="s">
        <v>954</v>
      </c>
      <c r="L270" t="s">
        <v>1078</v>
      </c>
      <c r="M270" t="s">
        <v>910</v>
      </c>
      <c r="N270" t="s">
        <v>1382</v>
      </c>
      <c r="O270" s="2">
        <v>0</v>
      </c>
      <c r="P270" s="2">
        <v>0</v>
      </c>
      <c r="Q270" s="2">
        <v>0</v>
      </c>
      <c r="R270" s="2">
        <v>0</v>
      </c>
      <c r="S270" s="2">
        <v>0</v>
      </c>
      <c r="T270" s="2">
        <v>0</v>
      </c>
      <c r="U270" s="2">
        <v>0</v>
      </c>
      <c r="V270" s="2">
        <v>0</v>
      </c>
      <c r="W270" s="68">
        <v>0</v>
      </c>
      <c r="X270" s="68">
        <v>0</v>
      </c>
      <c r="Y270" s="68">
        <v>0</v>
      </c>
      <c r="Z270" s="2">
        <v>0</v>
      </c>
      <c r="AA270" s="70">
        <v>0</v>
      </c>
      <c r="AB270" s="70">
        <v>0</v>
      </c>
    </row>
    <row r="271" spans="1:29" x14ac:dyDescent="0.3">
      <c r="A271" t="s">
        <v>651</v>
      </c>
      <c r="B271">
        <v>110</v>
      </c>
      <c r="C271">
        <v>900</v>
      </c>
      <c r="D271">
        <v>9150</v>
      </c>
      <c r="E271" t="s">
        <v>100</v>
      </c>
      <c r="F271" t="s">
        <v>35</v>
      </c>
      <c r="G271" t="s">
        <v>1375</v>
      </c>
      <c r="H271" t="s">
        <v>825</v>
      </c>
      <c r="I271" t="s">
        <v>825</v>
      </c>
      <c r="J271" t="s">
        <v>1383</v>
      </c>
      <c r="K271" t="s">
        <v>954</v>
      </c>
      <c r="L271" t="s">
        <v>1078</v>
      </c>
      <c r="M271" t="s">
        <v>910</v>
      </c>
      <c r="N271" t="s">
        <v>1384</v>
      </c>
      <c r="O271" s="2">
        <v>2000</v>
      </c>
      <c r="P271" s="2">
        <v>2000</v>
      </c>
      <c r="Q271" s="2">
        <v>6000</v>
      </c>
      <c r="R271" s="2">
        <v>0</v>
      </c>
      <c r="S271" s="2">
        <v>0</v>
      </c>
      <c r="T271" s="2">
        <v>0</v>
      </c>
      <c r="U271" s="2">
        <v>0</v>
      </c>
      <c r="V271" s="2">
        <v>0</v>
      </c>
      <c r="W271" s="68">
        <v>0</v>
      </c>
      <c r="X271" s="68">
        <v>0</v>
      </c>
      <c r="Y271" s="68">
        <v>0</v>
      </c>
      <c r="Z271" s="2">
        <v>0</v>
      </c>
      <c r="AA271" s="70">
        <v>0</v>
      </c>
      <c r="AB271" s="70">
        <v>0</v>
      </c>
    </row>
    <row r="272" spans="1:29" x14ac:dyDescent="0.3">
      <c r="A272" t="s">
        <v>791</v>
      </c>
      <c r="B272">
        <v>110</v>
      </c>
      <c r="C272">
        <v>900</v>
      </c>
      <c r="D272">
        <v>9590</v>
      </c>
      <c r="E272" t="s">
        <v>100</v>
      </c>
      <c r="F272" t="s">
        <v>35</v>
      </c>
      <c r="G272" t="s">
        <v>1375</v>
      </c>
      <c r="H272" t="s">
        <v>822</v>
      </c>
      <c r="I272" t="s">
        <v>822</v>
      </c>
      <c r="J272" t="s">
        <v>1385</v>
      </c>
      <c r="K272" t="s">
        <v>844</v>
      </c>
      <c r="L272" t="s">
        <v>910</v>
      </c>
      <c r="M272" t="s">
        <v>845</v>
      </c>
      <c r="N272" t="s">
        <v>1386</v>
      </c>
      <c r="O272" s="2">
        <v>0</v>
      </c>
      <c r="P272" s="2">
        <v>0</v>
      </c>
      <c r="Q272" s="2">
        <v>0</v>
      </c>
      <c r="R272" s="2">
        <v>57314</v>
      </c>
      <c r="S272" s="2">
        <v>57314</v>
      </c>
      <c r="T272" s="2">
        <v>57314</v>
      </c>
      <c r="U272" s="2">
        <v>0</v>
      </c>
      <c r="V272" s="2">
        <v>0</v>
      </c>
      <c r="W272" s="68">
        <v>0</v>
      </c>
      <c r="X272" s="68">
        <v>0</v>
      </c>
      <c r="Y272" s="68">
        <v>0</v>
      </c>
      <c r="Z272" s="2">
        <v>0</v>
      </c>
      <c r="AA272" s="70">
        <v>39825</v>
      </c>
      <c r="AB272" s="70">
        <v>39825</v>
      </c>
      <c r="AC272" s="2" t="s">
        <v>1387</v>
      </c>
    </row>
    <row r="273" spans="1:28" x14ac:dyDescent="0.3">
      <c r="A273" t="s">
        <v>579</v>
      </c>
      <c r="B273">
        <v>110</v>
      </c>
      <c r="C273">
        <v>900</v>
      </c>
      <c r="D273">
        <v>9895</v>
      </c>
      <c r="E273" t="s">
        <v>100</v>
      </c>
      <c r="F273" t="s">
        <v>35</v>
      </c>
      <c r="G273" t="s">
        <v>1375</v>
      </c>
      <c r="H273" t="s">
        <v>1389</v>
      </c>
      <c r="I273" t="s">
        <v>1390</v>
      </c>
      <c r="J273" t="s">
        <v>1388</v>
      </c>
      <c r="K273" t="s">
        <v>844</v>
      </c>
      <c r="L273" t="s">
        <v>845</v>
      </c>
      <c r="M273" t="s">
        <v>845</v>
      </c>
      <c r="N273" t="s">
        <v>1391</v>
      </c>
      <c r="O273" s="2">
        <v>0</v>
      </c>
      <c r="P273" s="2">
        <v>0</v>
      </c>
      <c r="Q273" s="2">
        <v>0</v>
      </c>
      <c r="R273" s="2">
        <v>2500</v>
      </c>
      <c r="S273" s="2">
        <v>2500</v>
      </c>
      <c r="T273" s="2">
        <v>2500</v>
      </c>
      <c r="U273" s="2">
        <v>0</v>
      </c>
      <c r="V273" s="2">
        <v>0</v>
      </c>
      <c r="W273" s="68">
        <v>0</v>
      </c>
      <c r="X273" s="68">
        <v>0</v>
      </c>
      <c r="Y273" s="68">
        <v>0</v>
      </c>
      <c r="Z273" s="2">
        <v>2500</v>
      </c>
      <c r="AA273" s="70">
        <v>2500</v>
      </c>
      <c r="AB273" s="70">
        <v>2500</v>
      </c>
    </row>
    <row r="274" spans="1:28" x14ac:dyDescent="0.3">
      <c r="A274" t="s">
        <v>331</v>
      </c>
      <c r="B274">
        <v>110</v>
      </c>
      <c r="C274">
        <v>900</v>
      </c>
      <c r="D274">
        <v>9899</v>
      </c>
      <c r="E274" t="s">
        <v>100</v>
      </c>
      <c r="F274" t="s">
        <v>35</v>
      </c>
      <c r="G274" t="s">
        <v>1375</v>
      </c>
      <c r="H274" t="s">
        <v>1389</v>
      </c>
      <c r="I274" t="s">
        <v>1005</v>
      </c>
      <c r="J274" t="s">
        <v>1392</v>
      </c>
      <c r="K274" t="s">
        <v>844</v>
      </c>
      <c r="L274" t="s">
        <v>845</v>
      </c>
      <c r="M274" t="s">
        <v>845</v>
      </c>
      <c r="N274" t="s">
        <v>1393</v>
      </c>
      <c r="O274" s="2">
        <v>225395</v>
      </c>
      <c r="P274" s="2">
        <v>297503</v>
      </c>
      <c r="Q274" s="2">
        <v>272113</v>
      </c>
      <c r="R274" s="2">
        <v>0</v>
      </c>
      <c r="S274" s="2">
        <v>0</v>
      </c>
      <c r="T274" s="2">
        <v>0</v>
      </c>
      <c r="U274" s="2">
        <v>0</v>
      </c>
      <c r="V274" s="2">
        <v>0</v>
      </c>
      <c r="W274" s="69">
        <v>410423</v>
      </c>
      <c r="X274" s="68">
        <v>0</v>
      </c>
      <c r="Y274" s="68">
        <v>-410423</v>
      </c>
      <c r="Z274" s="2">
        <v>0</v>
      </c>
      <c r="AA274" s="75">
        <v>178248</v>
      </c>
      <c r="AB274" s="75">
        <v>168248</v>
      </c>
    </row>
    <row r="275" spans="1:28" x14ac:dyDescent="0.3">
      <c r="A275" t="s">
        <v>2545</v>
      </c>
      <c r="B275">
        <v>220</v>
      </c>
      <c r="C275">
        <v>1110</v>
      </c>
      <c r="E275" t="s">
        <v>841</v>
      </c>
      <c r="F275" t="s">
        <v>48</v>
      </c>
      <c r="G275" t="s">
        <v>842</v>
      </c>
      <c r="H275" t="s">
        <v>843</v>
      </c>
      <c r="I275" t="s">
        <v>842</v>
      </c>
      <c r="J275" t="s">
        <v>1394</v>
      </c>
      <c r="K275" t="s">
        <v>1395</v>
      </c>
      <c r="L275" t="s">
        <v>845</v>
      </c>
      <c r="M275" t="s">
        <v>845</v>
      </c>
      <c r="N275" t="s">
        <v>847</v>
      </c>
      <c r="O275" s="2">
        <v>0</v>
      </c>
      <c r="P275" s="2">
        <v>0</v>
      </c>
      <c r="Q275" s="2">
        <v>0</v>
      </c>
      <c r="R275" s="2">
        <v>0</v>
      </c>
      <c r="S275" s="2">
        <v>0</v>
      </c>
      <c r="T275" s="2">
        <v>0</v>
      </c>
      <c r="U275" s="2">
        <v>29804</v>
      </c>
      <c r="V275" s="2">
        <v>32941</v>
      </c>
      <c r="W275" s="68">
        <v>29804</v>
      </c>
      <c r="X275" s="68">
        <v>0</v>
      </c>
      <c r="Y275" s="68">
        <v>-29804</v>
      </c>
      <c r="Z275" s="2">
        <v>29804</v>
      </c>
      <c r="AA275" s="70">
        <v>29804</v>
      </c>
      <c r="AB275" s="70">
        <v>29804</v>
      </c>
    </row>
    <row r="276" spans="1:28" x14ac:dyDescent="0.3">
      <c r="A276" t="s">
        <v>2546</v>
      </c>
      <c r="B276">
        <v>220</v>
      </c>
      <c r="C276">
        <v>1115</v>
      </c>
      <c r="E276" t="s">
        <v>841</v>
      </c>
      <c r="F276" t="s">
        <v>48</v>
      </c>
      <c r="G276" t="s">
        <v>842</v>
      </c>
      <c r="H276" t="s">
        <v>843</v>
      </c>
      <c r="I276" t="s">
        <v>842</v>
      </c>
      <c r="J276" t="s">
        <v>1397</v>
      </c>
      <c r="K276" t="s">
        <v>1395</v>
      </c>
      <c r="L276" t="s">
        <v>845</v>
      </c>
      <c r="M276" t="s">
        <v>845</v>
      </c>
      <c r="N276" t="s">
        <v>850</v>
      </c>
      <c r="O276" s="2">
        <v>0</v>
      </c>
      <c r="P276" s="2">
        <v>0</v>
      </c>
      <c r="Q276" s="2">
        <v>0</v>
      </c>
      <c r="R276" s="2">
        <v>0</v>
      </c>
      <c r="S276" s="2">
        <v>0</v>
      </c>
      <c r="T276" s="2">
        <v>0</v>
      </c>
      <c r="U276" s="2">
        <v>0</v>
      </c>
      <c r="V276" s="2">
        <v>0</v>
      </c>
      <c r="W276" s="68">
        <v>0</v>
      </c>
      <c r="X276" s="68">
        <v>0</v>
      </c>
      <c r="Y276" s="68">
        <v>0</v>
      </c>
      <c r="Z276" s="2">
        <v>0</v>
      </c>
      <c r="AA276" s="70">
        <v>0</v>
      </c>
      <c r="AB276" s="70">
        <v>0</v>
      </c>
    </row>
    <row r="277" spans="1:28" x14ac:dyDescent="0.3">
      <c r="A277" t="s">
        <v>2547</v>
      </c>
      <c r="B277">
        <v>220</v>
      </c>
      <c r="C277">
        <v>1510</v>
      </c>
      <c r="E277" t="s">
        <v>841</v>
      </c>
      <c r="F277" t="s">
        <v>48</v>
      </c>
      <c r="G277" t="s">
        <v>862</v>
      </c>
      <c r="H277" t="s">
        <v>843</v>
      </c>
      <c r="I277" t="s">
        <v>862</v>
      </c>
      <c r="J277" t="s">
        <v>1399</v>
      </c>
      <c r="K277" t="s">
        <v>1395</v>
      </c>
      <c r="L277" t="s">
        <v>845</v>
      </c>
      <c r="M277" t="s">
        <v>845</v>
      </c>
      <c r="N277" t="s">
        <v>862</v>
      </c>
      <c r="O277" s="2">
        <v>0</v>
      </c>
      <c r="P277" s="2">
        <v>0</v>
      </c>
      <c r="Q277" s="2">
        <v>0</v>
      </c>
      <c r="R277" s="2">
        <v>0</v>
      </c>
      <c r="S277" s="2">
        <v>0</v>
      </c>
      <c r="T277" s="2">
        <v>0</v>
      </c>
      <c r="U277" s="2">
        <v>0</v>
      </c>
      <c r="V277" s="2">
        <v>0</v>
      </c>
      <c r="W277" s="68">
        <v>0</v>
      </c>
      <c r="X277" s="68">
        <v>0</v>
      </c>
      <c r="Y277" s="68">
        <v>0</v>
      </c>
      <c r="Z277" s="2">
        <v>0</v>
      </c>
      <c r="AA277" s="70">
        <v>0</v>
      </c>
      <c r="AB277" s="70">
        <v>0</v>
      </c>
    </row>
    <row r="278" spans="1:28" x14ac:dyDescent="0.3">
      <c r="A278" t="s">
        <v>2548</v>
      </c>
      <c r="B278">
        <v>220</v>
      </c>
      <c r="C278">
        <v>1620</v>
      </c>
      <c r="E278" t="s">
        <v>841</v>
      </c>
      <c r="F278" t="s">
        <v>48</v>
      </c>
      <c r="G278" t="s">
        <v>868</v>
      </c>
      <c r="H278" t="s">
        <v>869</v>
      </c>
      <c r="I278" t="s">
        <v>868</v>
      </c>
      <c r="J278" t="s">
        <v>1401</v>
      </c>
      <c r="K278" t="s">
        <v>1395</v>
      </c>
      <c r="L278" t="s">
        <v>845</v>
      </c>
      <c r="M278" t="s">
        <v>845</v>
      </c>
      <c r="N278" t="s">
        <v>868</v>
      </c>
      <c r="O278" s="2">
        <v>0</v>
      </c>
      <c r="P278" s="2">
        <v>0</v>
      </c>
      <c r="Q278" s="2">
        <v>0</v>
      </c>
      <c r="R278" s="2">
        <v>0</v>
      </c>
      <c r="S278" s="2">
        <v>0</v>
      </c>
      <c r="T278" s="2">
        <v>0</v>
      </c>
      <c r="U278" s="2">
        <v>0</v>
      </c>
      <c r="V278" s="2">
        <v>0</v>
      </c>
      <c r="W278" s="68">
        <v>0</v>
      </c>
      <c r="X278" s="68">
        <v>0</v>
      </c>
      <c r="Y278" s="68">
        <v>0</v>
      </c>
      <c r="Z278" s="2">
        <v>0</v>
      </c>
      <c r="AA278" s="70">
        <v>0</v>
      </c>
      <c r="AB278" s="70">
        <v>0</v>
      </c>
    </row>
    <row r="279" spans="1:28" x14ac:dyDescent="0.3">
      <c r="A279" t="s">
        <v>2549</v>
      </c>
      <c r="B279">
        <v>220</v>
      </c>
      <c r="C279">
        <v>1710</v>
      </c>
      <c r="E279" t="s">
        <v>841</v>
      </c>
      <c r="F279" t="s">
        <v>48</v>
      </c>
      <c r="G279" t="s">
        <v>872</v>
      </c>
      <c r="H279" t="s">
        <v>869</v>
      </c>
      <c r="I279" t="s">
        <v>872</v>
      </c>
      <c r="J279" t="s">
        <v>1403</v>
      </c>
      <c r="K279" t="s">
        <v>1395</v>
      </c>
      <c r="L279" t="s">
        <v>845</v>
      </c>
      <c r="M279" t="s">
        <v>845</v>
      </c>
      <c r="N279" t="s">
        <v>874</v>
      </c>
      <c r="O279" s="2">
        <v>0</v>
      </c>
      <c r="P279" s="2">
        <v>0</v>
      </c>
      <c r="Q279" s="2">
        <v>0</v>
      </c>
      <c r="R279" s="2">
        <v>0</v>
      </c>
      <c r="S279" s="2">
        <v>0</v>
      </c>
      <c r="T279" s="2">
        <v>0</v>
      </c>
      <c r="U279" s="2">
        <v>0</v>
      </c>
      <c r="V279" s="2">
        <v>0</v>
      </c>
      <c r="W279" s="68">
        <v>0</v>
      </c>
      <c r="X279" s="68">
        <v>0</v>
      </c>
      <c r="Y279" s="68">
        <v>0</v>
      </c>
      <c r="Z279" s="2">
        <v>0</v>
      </c>
      <c r="AA279" s="70">
        <v>0</v>
      </c>
      <c r="AB279" s="70">
        <v>0</v>
      </c>
    </row>
    <row r="280" spans="1:28" x14ac:dyDescent="0.3">
      <c r="A280" t="s">
        <v>2550</v>
      </c>
      <c r="B280">
        <v>220</v>
      </c>
      <c r="C280">
        <v>1720</v>
      </c>
      <c r="E280" t="s">
        <v>841</v>
      </c>
      <c r="F280" t="s">
        <v>48</v>
      </c>
      <c r="G280" t="s">
        <v>872</v>
      </c>
      <c r="H280" t="s">
        <v>869</v>
      </c>
      <c r="I280" t="s">
        <v>872</v>
      </c>
      <c r="J280" t="s">
        <v>1405</v>
      </c>
      <c r="K280" t="s">
        <v>1395</v>
      </c>
      <c r="L280" t="s">
        <v>845</v>
      </c>
      <c r="M280" t="s">
        <v>845</v>
      </c>
      <c r="N280" t="s">
        <v>877</v>
      </c>
      <c r="O280" s="2">
        <v>0</v>
      </c>
      <c r="P280" s="2">
        <v>0</v>
      </c>
      <c r="Q280" s="2">
        <v>0</v>
      </c>
      <c r="R280" s="2">
        <v>0</v>
      </c>
      <c r="S280" s="2">
        <v>0</v>
      </c>
      <c r="T280" s="2">
        <v>0</v>
      </c>
      <c r="U280" s="2">
        <v>0</v>
      </c>
      <c r="V280" s="2">
        <v>0</v>
      </c>
      <c r="W280" s="68">
        <v>0</v>
      </c>
      <c r="X280" s="68">
        <v>0</v>
      </c>
      <c r="Y280" s="68">
        <v>0</v>
      </c>
      <c r="Z280" s="2">
        <v>0</v>
      </c>
      <c r="AA280" s="70">
        <v>0</v>
      </c>
      <c r="AB280" s="70">
        <v>0</v>
      </c>
    </row>
    <row r="281" spans="1:28" x14ac:dyDescent="0.3">
      <c r="A281" t="s">
        <v>2551</v>
      </c>
      <c r="B281">
        <v>220</v>
      </c>
      <c r="C281">
        <v>1730</v>
      </c>
      <c r="E281" t="s">
        <v>841</v>
      </c>
      <c r="F281" t="s">
        <v>48</v>
      </c>
      <c r="G281" t="s">
        <v>872</v>
      </c>
      <c r="H281" t="s">
        <v>869</v>
      </c>
      <c r="I281" t="s">
        <v>872</v>
      </c>
      <c r="J281" t="s">
        <v>1407</v>
      </c>
      <c r="K281" t="s">
        <v>1395</v>
      </c>
      <c r="L281" t="s">
        <v>845</v>
      </c>
      <c r="M281" t="s">
        <v>845</v>
      </c>
      <c r="N281" t="s">
        <v>880</v>
      </c>
      <c r="O281" s="2">
        <v>0</v>
      </c>
      <c r="P281" s="2">
        <v>0</v>
      </c>
      <c r="Q281" s="2">
        <v>0</v>
      </c>
      <c r="R281" s="2">
        <v>0</v>
      </c>
      <c r="S281" s="2">
        <v>0</v>
      </c>
      <c r="T281" s="2">
        <v>0</v>
      </c>
      <c r="U281" s="2">
        <v>0</v>
      </c>
      <c r="V281" s="2">
        <v>0</v>
      </c>
      <c r="W281" s="68">
        <v>0</v>
      </c>
      <c r="X281" s="68">
        <v>0</v>
      </c>
      <c r="Y281" s="68">
        <v>0</v>
      </c>
      <c r="Z281" s="2">
        <v>0</v>
      </c>
      <c r="AA281" s="70">
        <v>0</v>
      </c>
      <c r="AB281" s="70">
        <v>0</v>
      </c>
    </row>
    <row r="282" spans="1:28" x14ac:dyDescent="0.3">
      <c r="A282" t="s">
        <v>2552</v>
      </c>
      <c r="B282">
        <v>220</v>
      </c>
      <c r="C282">
        <v>1740</v>
      </c>
      <c r="E282" t="s">
        <v>841</v>
      </c>
      <c r="F282" t="s">
        <v>48</v>
      </c>
      <c r="G282" t="s">
        <v>872</v>
      </c>
      <c r="H282" t="s">
        <v>869</v>
      </c>
      <c r="I282" t="s">
        <v>872</v>
      </c>
      <c r="J282" t="s">
        <v>1409</v>
      </c>
      <c r="K282" t="s">
        <v>1395</v>
      </c>
      <c r="L282" t="s">
        <v>845</v>
      </c>
      <c r="M282" t="s">
        <v>845</v>
      </c>
      <c r="N282" t="s">
        <v>883</v>
      </c>
      <c r="O282" s="2">
        <v>0</v>
      </c>
      <c r="P282" s="2">
        <v>0</v>
      </c>
      <c r="Q282" s="2">
        <v>0</v>
      </c>
      <c r="R282" s="2">
        <v>0</v>
      </c>
      <c r="S282" s="2">
        <v>0</v>
      </c>
      <c r="T282" s="2">
        <v>0</v>
      </c>
      <c r="U282" s="2">
        <v>0</v>
      </c>
      <c r="V282" s="2">
        <v>0</v>
      </c>
      <c r="W282" s="68">
        <v>0</v>
      </c>
      <c r="X282" s="68">
        <v>0</v>
      </c>
      <c r="Y282" s="68">
        <v>0</v>
      </c>
      <c r="Z282" s="2">
        <v>0</v>
      </c>
      <c r="AA282" s="70">
        <v>0</v>
      </c>
      <c r="AB282" s="70">
        <v>0</v>
      </c>
    </row>
    <row r="283" spans="1:28" x14ac:dyDescent="0.3">
      <c r="A283" t="s">
        <v>2553</v>
      </c>
      <c r="B283">
        <v>220</v>
      </c>
      <c r="C283">
        <v>1795</v>
      </c>
      <c r="E283" t="s">
        <v>841</v>
      </c>
      <c r="F283" t="s">
        <v>48</v>
      </c>
      <c r="G283" t="s">
        <v>872</v>
      </c>
      <c r="H283" t="s">
        <v>869</v>
      </c>
      <c r="I283" t="s">
        <v>872</v>
      </c>
      <c r="J283" t="s">
        <v>1411</v>
      </c>
      <c r="K283" t="s">
        <v>1395</v>
      </c>
      <c r="L283" t="s">
        <v>845</v>
      </c>
      <c r="M283" t="s">
        <v>845</v>
      </c>
      <c r="N283" t="s">
        <v>889</v>
      </c>
      <c r="O283" s="2">
        <v>0</v>
      </c>
      <c r="P283" s="2">
        <v>0</v>
      </c>
      <c r="Q283" s="2">
        <v>0</v>
      </c>
      <c r="R283" s="2">
        <v>0</v>
      </c>
      <c r="S283" s="2">
        <v>0</v>
      </c>
      <c r="T283" s="2">
        <v>0</v>
      </c>
      <c r="U283" s="2">
        <v>0</v>
      </c>
      <c r="V283" s="2">
        <v>0</v>
      </c>
      <c r="W283" s="68">
        <v>0</v>
      </c>
      <c r="X283" s="68">
        <v>0</v>
      </c>
      <c r="Y283" s="68">
        <v>0</v>
      </c>
      <c r="Z283" s="2">
        <v>0</v>
      </c>
      <c r="AA283" s="70">
        <v>0</v>
      </c>
      <c r="AB283" s="70">
        <v>0</v>
      </c>
    </row>
    <row r="284" spans="1:28" x14ac:dyDescent="0.3">
      <c r="A284" t="s">
        <v>2554</v>
      </c>
      <c r="B284">
        <v>220</v>
      </c>
      <c r="C284">
        <v>1820</v>
      </c>
      <c r="E284" t="s">
        <v>841</v>
      </c>
      <c r="F284" t="s">
        <v>48</v>
      </c>
      <c r="G284" t="s">
        <v>891</v>
      </c>
      <c r="H284" t="s">
        <v>869</v>
      </c>
      <c r="I284" t="s">
        <v>891</v>
      </c>
      <c r="J284" t="s">
        <v>1413</v>
      </c>
      <c r="K284" t="s">
        <v>1395</v>
      </c>
      <c r="L284" t="s">
        <v>845</v>
      </c>
      <c r="M284" t="s">
        <v>845</v>
      </c>
      <c r="N284" t="s">
        <v>893</v>
      </c>
      <c r="O284" s="2">
        <v>0</v>
      </c>
      <c r="P284" s="2">
        <v>0</v>
      </c>
      <c r="Q284" s="2">
        <v>0</v>
      </c>
      <c r="R284" s="2">
        <v>0</v>
      </c>
      <c r="S284" s="2">
        <v>0</v>
      </c>
      <c r="T284" s="2">
        <v>0</v>
      </c>
      <c r="U284" s="2">
        <v>0</v>
      </c>
      <c r="V284" s="2">
        <v>0</v>
      </c>
      <c r="W284" s="68">
        <v>0</v>
      </c>
      <c r="X284" s="68">
        <v>0</v>
      </c>
      <c r="Y284" s="68">
        <v>0</v>
      </c>
      <c r="Z284" s="2">
        <v>0</v>
      </c>
      <c r="AA284" s="70">
        <v>0</v>
      </c>
      <c r="AB284" s="70">
        <v>0</v>
      </c>
    </row>
    <row r="285" spans="1:28" x14ac:dyDescent="0.3">
      <c r="A285" t="s">
        <v>2555</v>
      </c>
      <c r="B285">
        <v>220</v>
      </c>
      <c r="C285">
        <v>1830</v>
      </c>
      <c r="E285" t="s">
        <v>841</v>
      </c>
      <c r="F285" t="s">
        <v>48</v>
      </c>
      <c r="G285" t="s">
        <v>891</v>
      </c>
      <c r="H285" t="s">
        <v>869</v>
      </c>
      <c r="I285" t="s">
        <v>891</v>
      </c>
      <c r="J285" t="s">
        <v>1415</v>
      </c>
      <c r="K285" t="s">
        <v>1395</v>
      </c>
      <c r="L285" t="s">
        <v>845</v>
      </c>
      <c r="M285" t="s">
        <v>845</v>
      </c>
      <c r="N285" t="s">
        <v>896</v>
      </c>
      <c r="O285" s="2">
        <v>0</v>
      </c>
      <c r="P285" s="2">
        <v>0</v>
      </c>
      <c r="Q285" s="2">
        <v>0</v>
      </c>
      <c r="R285" s="2">
        <v>0</v>
      </c>
      <c r="S285" s="2">
        <v>0</v>
      </c>
      <c r="T285" s="2">
        <v>0</v>
      </c>
      <c r="U285" s="2">
        <v>0</v>
      </c>
      <c r="V285" s="2">
        <v>0</v>
      </c>
      <c r="W285" s="68">
        <v>0</v>
      </c>
      <c r="X285" s="68">
        <v>0</v>
      </c>
      <c r="Y285" s="68">
        <v>0</v>
      </c>
      <c r="Z285" s="2">
        <v>0</v>
      </c>
      <c r="AA285" s="70">
        <v>0</v>
      </c>
      <c r="AB285" s="70">
        <v>0</v>
      </c>
    </row>
    <row r="286" spans="1:28" x14ac:dyDescent="0.3">
      <c r="A286" t="s">
        <v>2556</v>
      </c>
      <c r="B286">
        <v>220</v>
      </c>
      <c r="C286">
        <v>1840</v>
      </c>
      <c r="E286" t="s">
        <v>841</v>
      </c>
      <c r="F286" t="s">
        <v>48</v>
      </c>
      <c r="G286" t="s">
        <v>891</v>
      </c>
      <c r="H286" t="s">
        <v>869</v>
      </c>
      <c r="I286" t="s">
        <v>891</v>
      </c>
      <c r="J286" t="s">
        <v>1417</v>
      </c>
      <c r="K286" t="s">
        <v>1395</v>
      </c>
      <c r="L286" t="s">
        <v>845</v>
      </c>
      <c r="M286" t="s">
        <v>845</v>
      </c>
      <c r="N286" t="s">
        <v>899</v>
      </c>
      <c r="O286" s="2">
        <v>0</v>
      </c>
      <c r="P286" s="2">
        <v>0</v>
      </c>
      <c r="Q286" s="2">
        <v>0</v>
      </c>
      <c r="R286" s="2">
        <v>0</v>
      </c>
      <c r="S286" s="2">
        <v>0</v>
      </c>
      <c r="T286" s="2">
        <v>0</v>
      </c>
      <c r="U286" s="2">
        <v>0</v>
      </c>
      <c r="V286" s="2">
        <v>0</v>
      </c>
      <c r="W286" s="68">
        <v>0</v>
      </c>
      <c r="X286" s="68">
        <v>0</v>
      </c>
      <c r="Y286" s="68">
        <v>0</v>
      </c>
      <c r="Z286" s="2">
        <v>0</v>
      </c>
      <c r="AA286" s="70">
        <v>0</v>
      </c>
      <c r="AB286" s="70">
        <v>0</v>
      </c>
    </row>
    <row r="287" spans="1:28" x14ac:dyDescent="0.3">
      <c r="A287" t="s">
        <v>2557</v>
      </c>
      <c r="B287">
        <v>220</v>
      </c>
      <c r="C287">
        <v>2125</v>
      </c>
      <c r="E287" t="s">
        <v>907</v>
      </c>
      <c r="F287" t="s">
        <v>48</v>
      </c>
      <c r="G287" t="s">
        <v>908</v>
      </c>
      <c r="H287" t="s">
        <v>909</v>
      </c>
      <c r="I287" t="s">
        <v>908</v>
      </c>
      <c r="J287" t="s">
        <v>1419</v>
      </c>
      <c r="K287" t="s">
        <v>1395</v>
      </c>
      <c r="L287" t="s">
        <v>1420</v>
      </c>
      <c r="M287" t="s">
        <v>845</v>
      </c>
      <c r="N287" t="s">
        <v>908</v>
      </c>
      <c r="O287" s="2">
        <v>0</v>
      </c>
      <c r="P287" s="2">
        <v>0</v>
      </c>
      <c r="Q287" s="2">
        <v>0</v>
      </c>
      <c r="R287" s="2">
        <v>0</v>
      </c>
      <c r="S287" s="2">
        <v>0</v>
      </c>
      <c r="T287" s="2">
        <v>0</v>
      </c>
      <c r="U287" s="2">
        <v>0</v>
      </c>
      <c r="V287" s="2">
        <v>0</v>
      </c>
      <c r="W287" s="68">
        <v>0</v>
      </c>
      <c r="X287" s="68">
        <v>0</v>
      </c>
      <c r="Y287" s="68">
        <v>0</v>
      </c>
      <c r="Z287" s="2">
        <v>0</v>
      </c>
      <c r="AA287" s="70">
        <v>0</v>
      </c>
      <c r="AB287" s="70">
        <v>0</v>
      </c>
    </row>
    <row r="288" spans="1:28" x14ac:dyDescent="0.3">
      <c r="A288" t="s">
        <v>2558</v>
      </c>
      <c r="B288">
        <v>220</v>
      </c>
      <c r="C288">
        <v>2205</v>
      </c>
      <c r="E288" t="s">
        <v>907</v>
      </c>
      <c r="F288" t="s">
        <v>48</v>
      </c>
      <c r="G288" t="s">
        <v>913</v>
      </c>
      <c r="H288" t="s">
        <v>909</v>
      </c>
      <c r="I288" t="s">
        <v>913</v>
      </c>
      <c r="J288" t="s">
        <v>1422</v>
      </c>
      <c r="K288" t="s">
        <v>1395</v>
      </c>
      <c r="L288" t="s">
        <v>845</v>
      </c>
      <c r="M288" t="s">
        <v>845</v>
      </c>
      <c r="N288" t="s">
        <v>915</v>
      </c>
      <c r="O288" s="2">
        <v>0</v>
      </c>
      <c r="P288" s="2">
        <v>0</v>
      </c>
      <c r="Q288" s="2">
        <v>0</v>
      </c>
      <c r="R288" s="2">
        <v>0</v>
      </c>
      <c r="S288" s="2">
        <v>0</v>
      </c>
      <c r="T288" s="2">
        <v>0</v>
      </c>
      <c r="U288" s="2">
        <v>89</v>
      </c>
      <c r="V288" s="2">
        <v>89</v>
      </c>
      <c r="W288" s="68">
        <v>89</v>
      </c>
      <c r="X288" s="68">
        <v>0</v>
      </c>
      <c r="Y288" s="68">
        <v>-89</v>
      </c>
      <c r="Z288" s="2">
        <v>89</v>
      </c>
      <c r="AA288" s="70">
        <v>89</v>
      </c>
      <c r="AB288" s="70">
        <v>89</v>
      </c>
    </row>
    <row r="289" spans="1:29" x14ac:dyDescent="0.3">
      <c r="A289" t="s">
        <v>2559</v>
      </c>
      <c r="B289">
        <v>220</v>
      </c>
      <c r="C289">
        <v>2210</v>
      </c>
      <c r="E289" t="s">
        <v>907</v>
      </c>
      <c r="F289" t="s">
        <v>48</v>
      </c>
      <c r="G289" t="s">
        <v>913</v>
      </c>
      <c r="H289" t="s">
        <v>909</v>
      </c>
      <c r="I289" t="s">
        <v>913</v>
      </c>
      <c r="J289" t="s">
        <v>1424</v>
      </c>
      <c r="K289" t="s">
        <v>1395</v>
      </c>
      <c r="L289" t="s">
        <v>845</v>
      </c>
      <c r="M289" t="s">
        <v>845</v>
      </c>
      <c r="N289" t="s">
        <v>918</v>
      </c>
      <c r="O289" s="2">
        <v>0</v>
      </c>
      <c r="P289" s="2">
        <v>0</v>
      </c>
      <c r="Q289" s="2">
        <v>0</v>
      </c>
      <c r="R289" s="2">
        <v>0</v>
      </c>
      <c r="S289" s="2">
        <v>0</v>
      </c>
      <c r="T289" s="2">
        <v>0</v>
      </c>
      <c r="U289" s="2">
        <v>29</v>
      </c>
      <c r="V289" s="2">
        <v>29</v>
      </c>
      <c r="W289" s="68">
        <v>29</v>
      </c>
      <c r="X289" s="68">
        <v>0</v>
      </c>
      <c r="Y289" s="68">
        <v>-29</v>
      </c>
      <c r="Z289" s="2">
        <v>29</v>
      </c>
      <c r="AA289" s="70">
        <v>29</v>
      </c>
      <c r="AB289" s="70">
        <v>29</v>
      </c>
    </row>
    <row r="290" spans="1:29" x14ac:dyDescent="0.3">
      <c r="A290" t="s">
        <v>2560</v>
      </c>
      <c r="B290">
        <v>220</v>
      </c>
      <c r="C290">
        <v>2245</v>
      </c>
      <c r="E290" t="s">
        <v>907</v>
      </c>
      <c r="F290" t="s">
        <v>48</v>
      </c>
      <c r="G290" t="s">
        <v>913</v>
      </c>
      <c r="H290" t="s">
        <v>909</v>
      </c>
      <c r="I290" t="s">
        <v>913</v>
      </c>
      <c r="J290" t="s">
        <v>1426</v>
      </c>
      <c r="K290" t="s">
        <v>1395</v>
      </c>
      <c r="L290" t="s">
        <v>845</v>
      </c>
      <c r="M290" t="s">
        <v>845</v>
      </c>
      <c r="N290" t="s">
        <v>921</v>
      </c>
      <c r="O290" s="2">
        <v>0</v>
      </c>
      <c r="P290" s="2">
        <v>0</v>
      </c>
      <c r="Q290" s="2">
        <v>0</v>
      </c>
      <c r="R290" s="2">
        <v>0</v>
      </c>
      <c r="S290" s="2">
        <v>0</v>
      </c>
      <c r="T290" s="2">
        <v>0</v>
      </c>
      <c r="U290" s="2">
        <v>68</v>
      </c>
      <c r="V290" s="2">
        <v>68</v>
      </c>
      <c r="W290" s="68">
        <v>68</v>
      </c>
      <c r="X290" s="68">
        <v>0</v>
      </c>
      <c r="Y290" s="68">
        <v>-68</v>
      </c>
      <c r="Z290" s="2">
        <v>68</v>
      </c>
      <c r="AA290" s="70">
        <v>68</v>
      </c>
      <c r="AB290" s="70">
        <v>68</v>
      </c>
    </row>
    <row r="291" spans="1:29" x14ac:dyDescent="0.3">
      <c r="A291" t="s">
        <v>2561</v>
      </c>
      <c r="B291">
        <v>220</v>
      </c>
      <c r="C291">
        <v>2250</v>
      </c>
      <c r="E291" t="s">
        <v>907</v>
      </c>
      <c r="F291" t="s">
        <v>48</v>
      </c>
      <c r="G291" t="s">
        <v>913</v>
      </c>
      <c r="H291" t="s">
        <v>909</v>
      </c>
      <c r="I291" t="s">
        <v>913</v>
      </c>
      <c r="J291" t="s">
        <v>1428</v>
      </c>
      <c r="K291" t="s">
        <v>1395</v>
      </c>
      <c r="L291" t="s">
        <v>845</v>
      </c>
      <c r="M291" t="s">
        <v>845</v>
      </c>
      <c r="N291" t="s">
        <v>924</v>
      </c>
      <c r="O291" s="2">
        <v>0</v>
      </c>
      <c r="P291" s="2">
        <v>0</v>
      </c>
      <c r="Q291" s="2">
        <v>0</v>
      </c>
      <c r="R291" s="2">
        <v>0</v>
      </c>
      <c r="S291" s="2">
        <v>0</v>
      </c>
      <c r="T291" s="2">
        <v>0</v>
      </c>
      <c r="U291" s="2">
        <v>27</v>
      </c>
      <c r="V291" s="2">
        <v>27</v>
      </c>
      <c r="W291" s="68">
        <v>27</v>
      </c>
      <c r="X291" s="68">
        <v>0</v>
      </c>
      <c r="Y291" s="68">
        <v>-27</v>
      </c>
      <c r="Z291" s="2">
        <v>27</v>
      </c>
      <c r="AA291" s="70">
        <v>27</v>
      </c>
      <c r="AB291" s="70">
        <v>27</v>
      </c>
      <c r="AC291"/>
    </row>
    <row r="292" spans="1:29" x14ac:dyDescent="0.3">
      <c r="A292" t="s">
        <v>2562</v>
      </c>
      <c r="B292">
        <v>220</v>
      </c>
      <c r="C292">
        <v>2255</v>
      </c>
      <c r="E292" t="s">
        <v>907</v>
      </c>
      <c r="F292" t="s">
        <v>48</v>
      </c>
      <c r="G292" t="s">
        <v>913</v>
      </c>
      <c r="H292" t="s">
        <v>909</v>
      </c>
      <c r="I292" t="s">
        <v>913</v>
      </c>
      <c r="J292" t="s">
        <v>1430</v>
      </c>
      <c r="K292" t="s">
        <v>1395</v>
      </c>
      <c r="L292" t="s">
        <v>845</v>
      </c>
      <c r="M292" t="s">
        <v>845</v>
      </c>
      <c r="N292" t="s">
        <v>927</v>
      </c>
      <c r="O292" s="2">
        <v>0</v>
      </c>
      <c r="P292" s="2">
        <v>0</v>
      </c>
      <c r="Q292" s="2">
        <v>0</v>
      </c>
      <c r="R292" s="2">
        <v>0</v>
      </c>
      <c r="S292" s="2">
        <v>0</v>
      </c>
      <c r="T292" s="2">
        <v>0</v>
      </c>
      <c r="U292" s="2">
        <v>0</v>
      </c>
      <c r="V292" s="2">
        <v>0</v>
      </c>
      <c r="W292" s="68">
        <v>0</v>
      </c>
      <c r="X292" s="68">
        <v>0</v>
      </c>
      <c r="Y292" s="68">
        <v>0</v>
      </c>
      <c r="Z292" s="2">
        <v>0</v>
      </c>
      <c r="AA292" s="70">
        <v>0</v>
      </c>
      <c r="AB292" s="70">
        <v>0</v>
      </c>
      <c r="AC292"/>
    </row>
    <row r="293" spans="1:29" x14ac:dyDescent="0.3">
      <c r="A293" t="s">
        <v>2563</v>
      </c>
      <c r="B293">
        <v>220</v>
      </c>
      <c r="C293">
        <v>3100</v>
      </c>
      <c r="E293" t="s">
        <v>949</v>
      </c>
      <c r="F293" t="s">
        <v>48</v>
      </c>
      <c r="G293" t="s">
        <v>950</v>
      </c>
      <c r="H293" t="s">
        <v>950</v>
      </c>
      <c r="I293" t="s">
        <v>950</v>
      </c>
      <c r="J293" t="s">
        <v>1432</v>
      </c>
      <c r="K293" t="s">
        <v>1395</v>
      </c>
      <c r="L293" t="s">
        <v>845</v>
      </c>
      <c r="M293" t="s">
        <v>845</v>
      </c>
      <c r="N293" t="s">
        <v>802</v>
      </c>
      <c r="O293" s="2">
        <v>0</v>
      </c>
      <c r="P293" s="2">
        <v>0</v>
      </c>
      <c r="Q293" s="2">
        <v>0</v>
      </c>
      <c r="R293" s="2">
        <v>0</v>
      </c>
      <c r="S293" s="2">
        <v>0</v>
      </c>
      <c r="T293" s="2">
        <v>0</v>
      </c>
      <c r="U293" s="2">
        <v>0</v>
      </c>
      <c r="V293" s="2">
        <v>0</v>
      </c>
      <c r="W293" s="68">
        <v>0</v>
      </c>
      <c r="X293" s="68">
        <v>0</v>
      </c>
      <c r="Y293" s="68">
        <v>0</v>
      </c>
      <c r="Z293" s="2">
        <v>0</v>
      </c>
      <c r="AA293" s="69">
        <v>19854</v>
      </c>
      <c r="AB293" s="69">
        <v>19855</v>
      </c>
      <c r="AC293"/>
    </row>
    <row r="294" spans="1:29" x14ac:dyDescent="0.3">
      <c r="A294" t="s">
        <v>214</v>
      </c>
      <c r="B294">
        <v>220</v>
      </c>
      <c r="C294">
        <v>315</v>
      </c>
      <c r="D294">
        <v>4125</v>
      </c>
      <c r="E294" t="s">
        <v>101</v>
      </c>
      <c r="F294" t="s">
        <v>48</v>
      </c>
      <c r="G294" t="s">
        <v>960</v>
      </c>
      <c r="H294" t="s">
        <v>101</v>
      </c>
      <c r="I294" t="s">
        <v>809</v>
      </c>
      <c r="J294" t="s">
        <v>1434</v>
      </c>
      <c r="K294" t="s">
        <v>954</v>
      </c>
      <c r="L294" t="s">
        <v>960</v>
      </c>
      <c r="M294" t="s">
        <v>1435</v>
      </c>
      <c r="N294" t="s">
        <v>961</v>
      </c>
      <c r="O294" s="2">
        <v>0</v>
      </c>
      <c r="P294" s="2">
        <v>0</v>
      </c>
      <c r="Q294" s="2">
        <v>0</v>
      </c>
      <c r="R294" s="2">
        <v>150</v>
      </c>
      <c r="S294" s="2">
        <v>150</v>
      </c>
      <c r="T294" s="2">
        <v>150</v>
      </c>
      <c r="U294" s="2">
        <v>6</v>
      </c>
      <c r="V294" s="2">
        <v>8</v>
      </c>
      <c r="W294" s="68">
        <v>8</v>
      </c>
      <c r="X294" s="68">
        <v>9</v>
      </c>
      <c r="Y294" s="68">
        <v>1</v>
      </c>
      <c r="Z294" s="2">
        <v>150</v>
      </c>
      <c r="AA294" s="70">
        <v>0</v>
      </c>
      <c r="AB294" s="70">
        <v>0</v>
      </c>
    </row>
    <row r="295" spans="1:29" x14ac:dyDescent="0.3">
      <c r="A295" t="s">
        <v>2564</v>
      </c>
      <c r="B295">
        <v>220</v>
      </c>
      <c r="C295">
        <v>3250</v>
      </c>
      <c r="E295" t="s">
        <v>949</v>
      </c>
      <c r="F295" t="s">
        <v>48</v>
      </c>
      <c r="G295" t="s">
        <v>975</v>
      </c>
      <c r="H295" t="s">
        <v>975</v>
      </c>
      <c r="I295" t="s">
        <v>975</v>
      </c>
      <c r="J295" t="s">
        <v>1436</v>
      </c>
      <c r="K295" t="s">
        <v>1395</v>
      </c>
      <c r="L295" t="s">
        <v>845</v>
      </c>
      <c r="M295" t="s">
        <v>845</v>
      </c>
      <c r="N295" t="s">
        <v>977</v>
      </c>
      <c r="O295" s="2">
        <v>0</v>
      </c>
      <c r="P295" s="2">
        <v>0</v>
      </c>
      <c r="Q295" s="2">
        <v>0</v>
      </c>
      <c r="R295" s="2">
        <v>0</v>
      </c>
      <c r="S295" s="2">
        <v>0</v>
      </c>
      <c r="T295" s="2">
        <v>0</v>
      </c>
      <c r="U295" s="2">
        <v>0</v>
      </c>
      <c r="V295" s="2">
        <v>0</v>
      </c>
      <c r="W295" s="68">
        <v>0</v>
      </c>
      <c r="X295" s="68">
        <v>0</v>
      </c>
      <c r="Y295" s="68">
        <v>0</v>
      </c>
      <c r="Z295" s="2">
        <v>0</v>
      </c>
      <c r="AA295" s="70">
        <v>0</v>
      </c>
      <c r="AB295" s="70">
        <v>0</v>
      </c>
    </row>
    <row r="296" spans="1:29" x14ac:dyDescent="0.3">
      <c r="A296" t="s">
        <v>2565</v>
      </c>
      <c r="B296">
        <v>220</v>
      </c>
      <c r="C296">
        <v>3275</v>
      </c>
      <c r="E296" t="s">
        <v>949</v>
      </c>
      <c r="F296" t="s">
        <v>48</v>
      </c>
      <c r="G296" t="s">
        <v>975</v>
      </c>
      <c r="H296" t="s">
        <v>975</v>
      </c>
      <c r="I296" t="s">
        <v>975</v>
      </c>
      <c r="J296" t="s">
        <v>1438</v>
      </c>
      <c r="K296" t="s">
        <v>1395</v>
      </c>
      <c r="L296" t="s">
        <v>845</v>
      </c>
      <c r="M296" t="s">
        <v>845</v>
      </c>
      <c r="N296" t="s">
        <v>1000</v>
      </c>
      <c r="O296" s="2">
        <v>0</v>
      </c>
      <c r="P296" s="2">
        <v>0</v>
      </c>
      <c r="Q296" s="2">
        <v>0</v>
      </c>
      <c r="R296" s="2">
        <v>0</v>
      </c>
      <c r="S296" s="2">
        <v>0</v>
      </c>
      <c r="T296" s="2">
        <v>0</v>
      </c>
      <c r="U296" s="2">
        <v>0</v>
      </c>
      <c r="V296" s="2">
        <v>0</v>
      </c>
      <c r="W296" s="68">
        <v>0</v>
      </c>
      <c r="X296" s="68">
        <v>0</v>
      </c>
      <c r="Y296" s="68">
        <v>0</v>
      </c>
      <c r="Z296" s="2">
        <v>0</v>
      </c>
      <c r="AA296" s="70">
        <v>0</v>
      </c>
      <c r="AB296" s="70">
        <v>0</v>
      </c>
    </row>
    <row r="297" spans="1:29" x14ac:dyDescent="0.3">
      <c r="A297" t="s">
        <v>2566</v>
      </c>
      <c r="B297">
        <v>220</v>
      </c>
      <c r="C297">
        <v>3300</v>
      </c>
      <c r="E297" t="s">
        <v>949</v>
      </c>
      <c r="F297" t="s">
        <v>48</v>
      </c>
      <c r="G297" t="s">
        <v>1005</v>
      </c>
      <c r="H297" t="s">
        <v>1005</v>
      </c>
      <c r="I297" t="s">
        <v>1005</v>
      </c>
      <c r="J297" t="s">
        <v>1440</v>
      </c>
      <c r="K297" t="s">
        <v>1395</v>
      </c>
      <c r="L297" t="s">
        <v>845</v>
      </c>
      <c r="M297" t="s">
        <v>845</v>
      </c>
      <c r="N297" t="s">
        <v>1007</v>
      </c>
      <c r="O297" s="2">
        <v>0</v>
      </c>
      <c r="P297" s="2">
        <v>0</v>
      </c>
      <c r="Q297" s="2">
        <v>0</v>
      </c>
      <c r="R297" s="2">
        <v>0</v>
      </c>
      <c r="S297" s="2">
        <v>0</v>
      </c>
      <c r="T297" s="2">
        <v>0</v>
      </c>
      <c r="U297" s="2">
        <v>0</v>
      </c>
      <c r="V297" s="2">
        <v>0</v>
      </c>
      <c r="W297" s="68">
        <v>0</v>
      </c>
      <c r="X297" s="68">
        <v>0</v>
      </c>
      <c r="Y297" s="68">
        <v>0</v>
      </c>
      <c r="Z297" s="2">
        <v>0</v>
      </c>
      <c r="AA297" s="70">
        <v>0</v>
      </c>
      <c r="AB297" s="70">
        <v>0</v>
      </c>
    </row>
    <row r="298" spans="1:29" x14ac:dyDescent="0.3">
      <c r="A298" t="s">
        <v>121</v>
      </c>
      <c r="B298">
        <v>220</v>
      </c>
      <c r="C298">
        <v>335</v>
      </c>
      <c r="D298">
        <v>4356</v>
      </c>
      <c r="E298" t="s">
        <v>101</v>
      </c>
      <c r="F298" t="s">
        <v>48</v>
      </c>
      <c r="G298" t="s">
        <v>810</v>
      </c>
      <c r="H298" t="s">
        <v>101</v>
      </c>
      <c r="I298" t="s">
        <v>810</v>
      </c>
      <c r="J298" t="s">
        <v>1442</v>
      </c>
      <c r="K298" t="s">
        <v>1395</v>
      </c>
      <c r="L298" t="s">
        <v>1420</v>
      </c>
      <c r="M298" t="s">
        <v>803</v>
      </c>
      <c r="N298" t="s">
        <v>1025</v>
      </c>
      <c r="O298" s="2">
        <v>0</v>
      </c>
      <c r="P298" s="2">
        <v>0</v>
      </c>
      <c r="Q298" s="2">
        <v>0</v>
      </c>
      <c r="R298" s="2">
        <v>57160</v>
      </c>
      <c r="S298" s="2">
        <v>57160</v>
      </c>
      <c r="T298" s="2">
        <v>57160</v>
      </c>
      <c r="U298" s="2">
        <v>11416</v>
      </c>
      <c r="V298" s="2">
        <v>15955</v>
      </c>
      <c r="W298" s="68">
        <v>15221.333333333332</v>
      </c>
      <c r="X298" s="68">
        <v>17028</v>
      </c>
      <c r="Y298" s="68">
        <v>1806.6666666666679</v>
      </c>
      <c r="Z298" s="2">
        <v>45000</v>
      </c>
      <c r="AA298" s="70">
        <v>45000</v>
      </c>
      <c r="AB298" s="70">
        <v>45000</v>
      </c>
    </row>
    <row r="299" spans="1:29" x14ac:dyDescent="0.3">
      <c r="A299" t="s">
        <v>134</v>
      </c>
      <c r="B299">
        <v>220</v>
      </c>
      <c r="C299">
        <v>335</v>
      </c>
      <c r="D299">
        <v>4358</v>
      </c>
      <c r="E299" t="s">
        <v>101</v>
      </c>
      <c r="F299" t="s">
        <v>48</v>
      </c>
      <c r="G299" t="s">
        <v>810</v>
      </c>
      <c r="H299" t="s">
        <v>101</v>
      </c>
      <c r="I299" t="s">
        <v>810</v>
      </c>
      <c r="J299" t="s">
        <v>1443</v>
      </c>
      <c r="K299" t="s">
        <v>1395</v>
      </c>
      <c r="L299" t="s">
        <v>1420</v>
      </c>
      <c r="M299" t="s">
        <v>803</v>
      </c>
      <c r="N299" t="s">
        <v>1027</v>
      </c>
      <c r="O299" s="2">
        <v>0</v>
      </c>
      <c r="P299" s="2">
        <v>0</v>
      </c>
      <c r="Q299" s="2">
        <v>0</v>
      </c>
      <c r="R299" s="2">
        <v>9472</v>
      </c>
      <c r="S299" s="2">
        <v>9472</v>
      </c>
      <c r="T299" s="2">
        <v>9472</v>
      </c>
      <c r="U299" s="2">
        <v>2210</v>
      </c>
      <c r="V299" s="2">
        <v>2546</v>
      </c>
      <c r="W299" s="68">
        <v>2946.6666666666665</v>
      </c>
      <c r="X299" s="68">
        <v>2718</v>
      </c>
      <c r="Y299" s="68">
        <v>-228.66666666666652</v>
      </c>
      <c r="Z299" s="2">
        <v>5250</v>
      </c>
      <c r="AA299" s="70">
        <v>5250</v>
      </c>
      <c r="AB299" s="70">
        <v>5250</v>
      </c>
    </row>
    <row r="300" spans="1:29" x14ac:dyDescent="0.3">
      <c r="A300" t="s">
        <v>248</v>
      </c>
      <c r="B300">
        <v>220</v>
      </c>
      <c r="C300">
        <v>370</v>
      </c>
      <c r="D300">
        <v>4849</v>
      </c>
      <c r="E300" t="s">
        <v>101</v>
      </c>
      <c r="F300" t="s">
        <v>48</v>
      </c>
      <c r="G300" t="s">
        <v>1059</v>
      </c>
      <c r="H300" t="s">
        <v>101</v>
      </c>
      <c r="I300" t="s">
        <v>813</v>
      </c>
      <c r="J300" t="s">
        <v>1444</v>
      </c>
      <c r="K300" t="s">
        <v>954</v>
      </c>
      <c r="L300" t="s">
        <v>1066</v>
      </c>
      <c r="M300" t="s">
        <v>1435</v>
      </c>
      <c r="N300" t="s">
        <v>1067</v>
      </c>
      <c r="O300" s="2">
        <v>0</v>
      </c>
      <c r="P300" s="2">
        <v>0</v>
      </c>
      <c r="Q300" s="2">
        <v>0</v>
      </c>
      <c r="R300" s="2">
        <v>0</v>
      </c>
      <c r="S300" s="2">
        <v>0</v>
      </c>
      <c r="T300" s="2">
        <v>0</v>
      </c>
      <c r="U300" s="2">
        <v>0</v>
      </c>
      <c r="V300" s="2">
        <v>0</v>
      </c>
      <c r="W300" s="68">
        <v>0</v>
      </c>
      <c r="X300" s="68">
        <v>0</v>
      </c>
      <c r="Y300" s="68">
        <v>0</v>
      </c>
      <c r="Z300" s="2">
        <v>0</v>
      </c>
      <c r="AA300" s="70">
        <v>0</v>
      </c>
      <c r="AB300" s="70">
        <v>0</v>
      </c>
    </row>
    <row r="301" spans="1:29" x14ac:dyDescent="0.3">
      <c r="A301" t="s">
        <v>197</v>
      </c>
      <c r="B301">
        <v>220</v>
      </c>
      <c r="C301">
        <v>385</v>
      </c>
      <c r="D301">
        <v>4895</v>
      </c>
      <c r="E301" t="s">
        <v>101</v>
      </c>
      <c r="F301" t="s">
        <v>48</v>
      </c>
      <c r="G301" t="s">
        <v>812</v>
      </c>
      <c r="H301" t="s">
        <v>101</v>
      </c>
      <c r="I301" t="s">
        <v>812</v>
      </c>
      <c r="J301" t="s">
        <v>1445</v>
      </c>
      <c r="K301" t="s">
        <v>954</v>
      </c>
      <c r="L301" t="s">
        <v>1074</v>
      </c>
      <c r="M301" t="s">
        <v>1435</v>
      </c>
      <c r="N301" t="s">
        <v>812</v>
      </c>
      <c r="O301" s="2">
        <v>0</v>
      </c>
      <c r="P301" s="2">
        <v>0</v>
      </c>
      <c r="Q301" s="2">
        <v>0</v>
      </c>
      <c r="R301" s="2">
        <v>100</v>
      </c>
      <c r="S301" s="2">
        <v>100</v>
      </c>
      <c r="T301" s="2">
        <v>100</v>
      </c>
      <c r="U301" s="2">
        <v>19</v>
      </c>
      <c r="V301" s="2">
        <v>19</v>
      </c>
      <c r="W301" s="68">
        <v>25.333333333333332</v>
      </c>
      <c r="X301" s="68">
        <v>21</v>
      </c>
      <c r="Y301" s="68">
        <v>-4.3333333333333321</v>
      </c>
      <c r="Z301" s="2">
        <v>100</v>
      </c>
      <c r="AA301" s="70">
        <v>0</v>
      </c>
      <c r="AB301" s="70">
        <v>0</v>
      </c>
    </row>
    <row r="302" spans="1:29" x14ac:dyDescent="0.3">
      <c r="A302" t="s">
        <v>122</v>
      </c>
      <c r="B302">
        <v>220</v>
      </c>
      <c r="C302">
        <v>390</v>
      </c>
      <c r="D302">
        <v>4910</v>
      </c>
      <c r="E302" t="s">
        <v>101</v>
      </c>
      <c r="F302" t="s">
        <v>48</v>
      </c>
      <c r="G302" t="s">
        <v>816</v>
      </c>
      <c r="H302" t="s">
        <v>101</v>
      </c>
      <c r="I302" t="s">
        <v>816</v>
      </c>
      <c r="J302" t="s">
        <v>1446</v>
      </c>
      <c r="K302" t="s">
        <v>954</v>
      </c>
      <c r="L302" t="s">
        <v>1078</v>
      </c>
      <c r="M302" t="s">
        <v>1435</v>
      </c>
      <c r="N302" t="s">
        <v>1447</v>
      </c>
      <c r="O302" s="2">
        <v>0</v>
      </c>
      <c r="P302" s="2">
        <v>0</v>
      </c>
      <c r="Q302" s="2">
        <v>0</v>
      </c>
      <c r="R302" s="2">
        <v>37200</v>
      </c>
      <c r="S302" s="2">
        <v>37200</v>
      </c>
      <c r="T302" s="2">
        <v>37200</v>
      </c>
      <c r="U302" s="2">
        <v>37200</v>
      </c>
      <c r="V302" s="2">
        <v>37200</v>
      </c>
      <c r="W302" s="68">
        <v>49600</v>
      </c>
      <c r="X302" s="68">
        <v>39702</v>
      </c>
      <c r="Y302" s="68">
        <v>-9898</v>
      </c>
      <c r="Z302" s="2">
        <v>37200</v>
      </c>
      <c r="AA302" s="70">
        <v>0</v>
      </c>
      <c r="AB302" s="70">
        <v>0</v>
      </c>
    </row>
    <row r="303" spans="1:29" x14ac:dyDescent="0.3">
      <c r="A303" t="s">
        <v>535</v>
      </c>
      <c r="B303">
        <v>220</v>
      </c>
      <c r="C303">
        <v>490</v>
      </c>
      <c r="D303">
        <v>5110</v>
      </c>
      <c r="E303" t="s">
        <v>100</v>
      </c>
      <c r="F303" t="s">
        <v>48</v>
      </c>
      <c r="G303" t="s">
        <v>1449</v>
      </c>
      <c r="H303" t="s">
        <v>819</v>
      </c>
      <c r="I303" t="s">
        <v>1088</v>
      </c>
      <c r="J303" t="s">
        <v>1448</v>
      </c>
      <c r="K303" t="s">
        <v>1395</v>
      </c>
      <c r="L303" t="s">
        <v>1420</v>
      </c>
      <c r="M303" t="s">
        <v>1089</v>
      </c>
      <c r="N303" t="s">
        <v>284</v>
      </c>
      <c r="O303" s="2">
        <v>0</v>
      </c>
      <c r="P303" s="2">
        <v>0</v>
      </c>
      <c r="Q303" s="2">
        <v>0</v>
      </c>
      <c r="R303" s="2">
        <v>0</v>
      </c>
      <c r="S303" s="2">
        <v>0</v>
      </c>
      <c r="T303" s="2">
        <v>0</v>
      </c>
      <c r="U303" s="2">
        <v>0</v>
      </c>
      <c r="V303" s="2">
        <v>0</v>
      </c>
      <c r="W303" s="68">
        <v>0</v>
      </c>
      <c r="X303" s="68">
        <v>0</v>
      </c>
      <c r="Y303" s="68">
        <v>0</v>
      </c>
      <c r="Z303" s="2">
        <v>0</v>
      </c>
      <c r="AA303" s="70">
        <v>0</v>
      </c>
      <c r="AB303" s="70">
        <v>0</v>
      </c>
    </row>
    <row r="304" spans="1:29" x14ac:dyDescent="0.3">
      <c r="A304" t="s">
        <v>455</v>
      </c>
      <c r="B304">
        <v>220</v>
      </c>
      <c r="C304">
        <v>490</v>
      </c>
      <c r="D304">
        <v>5114</v>
      </c>
      <c r="E304" t="s">
        <v>100</v>
      </c>
      <c r="F304" t="s">
        <v>48</v>
      </c>
      <c r="G304" t="s">
        <v>1449</v>
      </c>
      <c r="H304" t="s">
        <v>819</v>
      </c>
      <c r="I304" t="s">
        <v>1088</v>
      </c>
      <c r="J304" t="s">
        <v>1450</v>
      </c>
      <c r="K304" t="s">
        <v>1395</v>
      </c>
      <c r="L304" t="s">
        <v>1420</v>
      </c>
      <c r="M304" t="s">
        <v>1089</v>
      </c>
      <c r="N304" t="s">
        <v>285</v>
      </c>
      <c r="O304" s="2">
        <v>0</v>
      </c>
      <c r="P304" s="2">
        <v>0</v>
      </c>
      <c r="Q304" s="2">
        <v>0</v>
      </c>
      <c r="R304" s="2">
        <v>2775</v>
      </c>
      <c r="S304" s="2">
        <v>2775</v>
      </c>
      <c r="T304" s="2">
        <v>2775</v>
      </c>
      <c r="U304" s="2">
        <v>2086</v>
      </c>
      <c r="V304" s="2">
        <v>2549</v>
      </c>
      <c r="W304" s="68">
        <v>2781.333333333333</v>
      </c>
      <c r="X304" s="68">
        <v>2721</v>
      </c>
      <c r="Y304" s="68">
        <v>-60.33333333333303</v>
      </c>
      <c r="Z304" s="2">
        <v>2914</v>
      </c>
      <c r="AA304" s="70">
        <v>2914</v>
      </c>
      <c r="AB304" s="70">
        <v>2914</v>
      </c>
    </row>
    <row r="305" spans="1:28" x14ac:dyDescent="0.3">
      <c r="A305" t="s">
        <v>482</v>
      </c>
      <c r="B305">
        <v>220</v>
      </c>
      <c r="C305">
        <v>490</v>
      </c>
      <c r="D305">
        <v>5220</v>
      </c>
      <c r="E305" t="s">
        <v>100</v>
      </c>
      <c r="F305" t="s">
        <v>48</v>
      </c>
      <c r="G305" t="s">
        <v>1449</v>
      </c>
      <c r="H305" t="s">
        <v>819</v>
      </c>
      <c r="I305" t="s">
        <v>1098</v>
      </c>
      <c r="J305" t="s">
        <v>1451</v>
      </c>
      <c r="K305" t="s">
        <v>1395</v>
      </c>
      <c r="L305" t="s">
        <v>1420</v>
      </c>
      <c r="M305" t="s">
        <v>1089</v>
      </c>
      <c r="N305" t="s">
        <v>291</v>
      </c>
      <c r="O305" s="2">
        <v>0</v>
      </c>
      <c r="P305" s="2">
        <v>0</v>
      </c>
      <c r="Q305" s="2">
        <v>0</v>
      </c>
      <c r="R305" s="2">
        <v>40</v>
      </c>
      <c r="S305" s="2">
        <v>40</v>
      </c>
      <c r="T305" s="2">
        <v>40</v>
      </c>
      <c r="U305" s="2">
        <v>15</v>
      </c>
      <c r="V305" s="2">
        <v>15</v>
      </c>
      <c r="W305" s="68">
        <v>20</v>
      </c>
      <c r="X305" s="68">
        <v>17</v>
      </c>
      <c r="Y305" s="68">
        <v>-3</v>
      </c>
      <c r="Z305" s="2">
        <v>42</v>
      </c>
      <c r="AA305" s="70">
        <v>42</v>
      </c>
      <c r="AB305" s="70">
        <v>42</v>
      </c>
    </row>
    <row r="306" spans="1:28" x14ac:dyDescent="0.3">
      <c r="A306" t="s">
        <v>475</v>
      </c>
      <c r="B306">
        <v>220</v>
      </c>
      <c r="C306">
        <v>490</v>
      </c>
      <c r="D306">
        <v>5315</v>
      </c>
      <c r="E306" t="s">
        <v>100</v>
      </c>
      <c r="F306" t="s">
        <v>48</v>
      </c>
      <c r="G306" t="s">
        <v>1449</v>
      </c>
      <c r="H306" t="s">
        <v>819</v>
      </c>
      <c r="I306" t="s">
        <v>1100</v>
      </c>
      <c r="J306" t="s">
        <v>1452</v>
      </c>
      <c r="K306" t="s">
        <v>1395</v>
      </c>
      <c r="L306" t="s">
        <v>1420</v>
      </c>
      <c r="M306" t="s">
        <v>1089</v>
      </c>
      <c r="N306" t="s">
        <v>294</v>
      </c>
      <c r="O306" s="2">
        <v>0</v>
      </c>
      <c r="P306" s="2">
        <v>0</v>
      </c>
      <c r="Q306" s="2">
        <v>0</v>
      </c>
      <c r="R306" s="2">
        <v>215</v>
      </c>
      <c r="S306" s="2">
        <v>215</v>
      </c>
      <c r="T306" s="2">
        <v>215</v>
      </c>
      <c r="U306" s="2">
        <v>161</v>
      </c>
      <c r="V306" s="2">
        <v>196</v>
      </c>
      <c r="W306" s="68">
        <v>214.66666666666666</v>
      </c>
      <c r="X306" s="68">
        <v>210</v>
      </c>
      <c r="Y306" s="68">
        <v>-4.6666666666666572</v>
      </c>
      <c r="Z306" s="2">
        <v>226</v>
      </c>
      <c r="AA306" s="70">
        <v>226</v>
      </c>
      <c r="AB306" s="70">
        <v>226</v>
      </c>
    </row>
    <row r="307" spans="1:28" x14ac:dyDescent="0.3">
      <c r="A307" t="s">
        <v>710</v>
      </c>
      <c r="B307">
        <v>220</v>
      </c>
      <c r="C307">
        <v>490</v>
      </c>
      <c r="D307">
        <v>5320</v>
      </c>
      <c r="E307" t="s">
        <v>100</v>
      </c>
      <c r="F307" t="s">
        <v>48</v>
      </c>
      <c r="G307" t="s">
        <v>1449</v>
      </c>
      <c r="H307" t="s">
        <v>819</v>
      </c>
      <c r="I307" t="s">
        <v>1100</v>
      </c>
      <c r="J307" t="s">
        <v>1453</v>
      </c>
      <c r="K307" t="s">
        <v>1395</v>
      </c>
      <c r="L307" t="s">
        <v>1420</v>
      </c>
      <c r="M307" t="s">
        <v>1089</v>
      </c>
      <c r="N307" t="s">
        <v>300</v>
      </c>
      <c r="O307" s="2">
        <v>0</v>
      </c>
      <c r="P307" s="2">
        <v>0</v>
      </c>
      <c r="Q307" s="2">
        <v>0</v>
      </c>
      <c r="R307" s="2">
        <v>50</v>
      </c>
      <c r="S307" s="2">
        <v>50</v>
      </c>
      <c r="T307" s="2">
        <v>50</v>
      </c>
      <c r="U307" s="2">
        <v>81</v>
      </c>
      <c r="V307" s="2">
        <v>81</v>
      </c>
      <c r="W307" s="68">
        <v>108</v>
      </c>
      <c r="X307" s="68">
        <v>87</v>
      </c>
      <c r="Y307" s="68">
        <v>-21</v>
      </c>
      <c r="Z307" s="2">
        <v>12</v>
      </c>
      <c r="AA307" s="70">
        <v>54</v>
      </c>
      <c r="AB307" s="70">
        <v>54</v>
      </c>
    </row>
    <row r="308" spans="1:28" x14ac:dyDescent="0.3">
      <c r="A308" t="s">
        <v>702</v>
      </c>
      <c r="B308">
        <v>220</v>
      </c>
      <c r="C308">
        <v>490</v>
      </c>
      <c r="D308">
        <v>5350</v>
      </c>
      <c r="E308" t="s">
        <v>100</v>
      </c>
      <c r="F308" t="s">
        <v>48</v>
      </c>
      <c r="G308" t="s">
        <v>1449</v>
      </c>
      <c r="H308" t="s">
        <v>819</v>
      </c>
      <c r="I308" t="s">
        <v>1100</v>
      </c>
      <c r="J308" t="s">
        <v>1454</v>
      </c>
      <c r="K308" t="s">
        <v>1395</v>
      </c>
      <c r="L308" t="s">
        <v>1420</v>
      </c>
      <c r="M308" t="s">
        <v>1089</v>
      </c>
      <c r="N308" t="s">
        <v>297</v>
      </c>
      <c r="O308" s="2">
        <v>0</v>
      </c>
      <c r="P308" s="2">
        <v>0</v>
      </c>
      <c r="Q308" s="2">
        <v>0</v>
      </c>
      <c r="R308" s="2">
        <v>250</v>
      </c>
      <c r="S308" s="2">
        <v>250</v>
      </c>
      <c r="T308" s="2">
        <v>250</v>
      </c>
      <c r="U308" s="2">
        <v>0</v>
      </c>
      <c r="V308" s="2">
        <v>0</v>
      </c>
      <c r="W308" s="68">
        <v>0</v>
      </c>
      <c r="X308" s="68">
        <v>0</v>
      </c>
      <c r="Y308" s="68">
        <v>0</v>
      </c>
      <c r="Z308" s="2">
        <v>198</v>
      </c>
      <c r="AA308" s="70">
        <v>240</v>
      </c>
      <c r="AB308" s="70">
        <v>240</v>
      </c>
    </row>
    <row r="309" spans="1:28" x14ac:dyDescent="0.3">
      <c r="A309" t="s">
        <v>442</v>
      </c>
      <c r="B309">
        <v>220</v>
      </c>
      <c r="C309">
        <v>490</v>
      </c>
      <c r="D309">
        <v>5410</v>
      </c>
      <c r="E309" t="s">
        <v>100</v>
      </c>
      <c r="F309" t="s">
        <v>48</v>
      </c>
      <c r="G309" t="s">
        <v>1449</v>
      </c>
      <c r="H309" t="s">
        <v>819</v>
      </c>
      <c r="I309" t="s">
        <v>1104</v>
      </c>
      <c r="J309" t="s">
        <v>1455</v>
      </c>
      <c r="K309" t="s">
        <v>1395</v>
      </c>
      <c r="L309" t="s">
        <v>1420</v>
      </c>
      <c r="M309" t="s">
        <v>1089</v>
      </c>
      <c r="N309" t="s">
        <v>288</v>
      </c>
      <c r="O309" s="2">
        <v>0</v>
      </c>
      <c r="P309" s="2">
        <v>0</v>
      </c>
      <c r="Q309" s="2">
        <v>0</v>
      </c>
      <c r="R309" s="2">
        <v>791</v>
      </c>
      <c r="S309" s="2">
        <v>791</v>
      </c>
      <c r="T309" s="2">
        <v>791</v>
      </c>
      <c r="U309" s="2">
        <v>738</v>
      </c>
      <c r="V309" s="2">
        <v>875</v>
      </c>
      <c r="W309" s="68">
        <v>984</v>
      </c>
      <c r="X309" s="68">
        <v>934</v>
      </c>
      <c r="Y309" s="68">
        <v>-50</v>
      </c>
      <c r="Z309" s="2">
        <v>780</v>
      </c>
      <c r="AA309" s="70">
        <v>984</v>
      </c>
      <c r="AB309" s="70">
        <v>984</v>
      </c>
    </row>
    <row r="310" spans="1:28" x14ac:dyDescent="0.3">
      <c r="A310" t="s">
        <v>470</v>
      </c>
      <c r="B310">
        <v>220</v>
      </c>
      <c r="C310">
        <v>490</v>
      </c>
      <c r="D310">
        <v>5450</v>
      </c>
      <c r="E310" t="s">
        <v>100</v>
      </c>
      <c r="F310" t="s">
        <v>48</v>
      </c>
      <c r="G310" t="s">
        <v>1449</v>
      </c>
      <c r="H310" t="s">
        <v>819</v>
      </c>
      <c r="I310" t="s">
        <v>1104</v>
      </c>
      <c r="J310" t="s">
        <v>1456</v>
      </c>
      <c r="K310" t="s">
        <v>1395</v>
      </c>
      <c r="L310" t="s">
        <v>1420</v>
      </c>
      <c r="M310" t="s">
        <v>1089</v>
      </c>
      <c r="N310" t="s">
        <v>292</v>
      </c>
      <c r="O310" s="2">
        <v>0</v>
      </c>
      <c r="P310" s="2">
        <v>0</v>
      </c>
      <c r="Q310" s="2">
        <v>0</v>
      </c>
      <c r="R310" s="2">
        <v>525</v>
      </c>
      <c r="S310" s="2">
        <v>525</v>
      </c>
      <c r="T310" s="2">
        <v>525</v>
      </c>
      <c r="U310" s="2">
        <v>362</v>
      </c>
      <c r="V310" s="2">
        <v>442</v>
      </c>
      <c r="W310" s="68">
        <v>482.66666666666663</v>
      </c>
      <c r="X310" s="68">
        <v>472</v>
      </c>
      <c r="Y310" s="68">
        <v>-10.666666666666629</v>
      </c>
      <c r="Z310" s="2">
        <v>580</v>
      </c>
      <c r="AA310" s="70">
        <v>580</v>
      </c>
      <c r="AB310" s="70">
        <v>580</v>
      </c>
    </row>
    <row r="311" spans="1:28" x14ac:dyDescent="0.3">
      <c r="A311" t="s">
        <v>490</v>
      </c>
      <c r="B311">
        <v>220</v>
      </c>
      <c r="C311">
        <v>490</v>
      </c>
      <c r="D311">
        <v>6110</v>
      </c>
      <c r="E311" t="s">
        <v>100</v>
      </c>
      <c r="F311" t="s">
        <v>48</v>
      </c>
      <c r="G311" t="s">
        <v>1449</v>
      </c>
      <c r="H311" t="s">
        <v>820</v>
      </c>
      <c r="I311" t="s">
        <v>1108</v>
      </c>
      <c r="J311" t="s">
        <v>1457</v>
      </c>
      <c r="K311" t="s">
        <v>1395</v>
      </c>
      <c r="L311" t="s">
        <v>1420</v>
      </c>
      <c r="M311" t="s">
        <v>1089</v>
      </c>
      <c r="N311" t="s">
        <v>1109</v>
      </c>
      <c r="O311" s="2">
        <v>0</v>
      </c>
      <c r="P311" s="2">
        <v>0</v>
      </c>
      <c r="Q311" s="2">
        <v>0</v>
      </c>
      <c r="R311" s="2">
        <v>500</v>
      </c>
      <c r="S311" s="2">
        <v>500</v>
      </c>
      <c r="T311" s="2">
        <v>500</v>
      </c>
      <c r="U311" s="2">
        <v>0</v>
      </c>
      <c r="V311" s="2">
        <v>0</v>
      </c>
      <c r="W311" s="68">
        <v>0</v>
      </c>
      <c r="X311" s="68">
        <v>0</v>
      </c>
      <c r="Y311" s="68">
        <v>0</v>
      </c>
      <c r="Z311" s="2">
        <v>500</v>
      </c>
      <c r="AA311" s="70">
        <v>500</v>
      </c>
      <c r="AB311" s="70">
        <v>500</v>
      </c>
    </row>
    <row r="312" spans="1:28" x14ac:dyDescent="0.3">
      <c r="A312" t="s">
        <v>492</v>
      </c>
      <c r="B312">
        <v>220</v>
      </c>
      <c r="C312">
        <v>490</v>
      </c>
      <c r="D312">
        <v>6112</v>
      </c>
      <c r="E312" t="s">
        <v>100</v>
      </c>
      <c r="F312" t="s">
        <v>48</v>
      </c>
      <c r="G312" t="s">
        <v>1449</v>
      </c>
      <c r="H312" t="s">
        <v>820</v>
      </c>
      <c r="I312" t="s">
        <v>1108</v>
      </c>
      <c r="J312" t="s">
        <v>1458</v>
      </c>
      <c r="K312" t="s">
        <v>1395</v>
      </c>
      <c r="L312" t="s">
        <v>1420</v>
      </c>
      <c r="M312" t="s">
        <v>1089</v>
      </c>
      <c r="N312" t="s">
        <v>1112</v>
      </c>
      <c r="O312" s="2">
        <v>0</v>
      </c>
      <c r="P312" s="2">
        <v>0</v>
      </c>
      <c r="Q312" s="2">
        <v>0</v>
      </c>
      <c r="R312" s="2">
        <v>500</v>
      </c>
      <c r="S312" s="2">
        <v>500</v>
      </c>
      <c r="T312" s="2">
        <v>500</v>
      </c>
      <c r="U312" s="2">
        <v>0</v>
      </c>
      <c r="V312" s="2">
        <v>0</v>
      </c>
      <c r="W312" s="68">
        <v>0</v>
      </c>
      <c r="X312" s="68">
        <v>0</v>
      </c>
      <c r="Y312" s="68">
        <v>0</v>
      </c>
      <c r="Z312" s="2">
        <v>500</v>
      </c>
      <c r="AA312" s="70">
        <v>500</v>
      </c>
      <c r="AB312" s="70">
        <v>500</v>
      </c>
    </row>
    <row r="313" spans="1:28" x14ac:dyDescent="0.3">
      <c r="A313" t="s">
        <v>494</v>
      </c>
      <c r="B313">
        <v>220</v>
      </c>
      <c r="C313">
        <v>490</v>
      </c>
      <c r="D313">
        <v>6122</v>
      </c>
      <c r="E313" t="s">
        <v>100</v>
      </c>
      <c r="F313" t="s">
        <v>48</v>
      </c>
      <c r="G313" t="s">
        <v>1449</v>
      </c>
      <c r="H313" t="s">
        <v>820</v>
      </c>
      <c r="I313" t="s">
        <v>1108</v>
      </c>
      <c r="J313" t="s">
        <v>1459</v>
      </c>
      <c r="K313" t="s">
        <v>1395</v>
      </c>
      <c r="L313" t="s">
        <v>1420</v>
      </c>
      <c r="M313" t="s">
        <v>1089</v>
      </c>
      <c r="N313" t="s">
        <v>1116</v>
      </c>
      <c r="O313" s="2">
        <v>0</v>
      </c>
      <c r="P313" s="2">
        <v>0</v>
      </c>
      <c r="Q313" s="2">
        <v>0</v>
      </c>
      <c r="R313" s="2">
        <v>2400</v>
      </c>
      <c r="S313" s="2">
        <v>2400</v>
      </c>
      <c r="T313" s="2">
        <v>2400</v>
      </c>
      <c r="U313" s="2">
        <v>272</v>
      </c>
      <c r="V313" s="2">
        <v>316</v>
      </c>
      <c r="W313" s="68">
        <v>362.66666666666663</v>
      </c>
      <c r="X313" s="68">
        <v>338</v>
      </c>
      <c r="Y313" s="68">
        <v>-24.666666666666629</v>
      </c>
      <c r="Z313" s="2">
        <v>2400</v>
      </c>
      <c r="AA313" s="70">
        <v>2400</v>
      </c>
      <c r="AB313" s="70">
        <v>2400</v>
      </c>
    </row>
    <row r="314" spans="1:28" x14ac:dyDescent="0.3">
      <c r="A314" t="s">
        <v>743</v>
      </c>
      <c r="B314">
        <v>220</v>
      </c>
      <c r="C314">
        <v>490</v>
      </c>
      <c r="D314">
        <v>6128</v>
      </c>
      <c r="E314" t="s">
        <v>100</v>
      </c>
      <c r="F314" t="s">
        <v>48</v>
      </c>
      <c r="G314" t="s">
        <v>1449</v>
      </c>
      <c r="H314" t="s">
        <v>820</v>
      </c>
      <c r="I314" t="s">
        <v>1108</v>
      </c>
      <c r="J314" t="s">
        <v>1460</v>
      </c>
      <c r="K314" t="s">
        <v>1395</v>
      </c>
      <c r="L314" t="s">
        <v>1420</v>
      </c>
      <c r="M314" t="s">
        <v>1089</v>
      </c>
      <c r="N314" t="s">
        <v>1121</v>
      </c>
      <c r="O314" s="2">
        <v>0</v>
      </c>
      <c r="P314" s="2">
        <v>0</v>
      </c>
      <c r="Q314" s="2">
        <v>0</v>
      </c>
      <c r="R314" s="2">
        <v>500</v>
      </c>
      <c r="S314" s="2">
        <v>500</v>
      </c>
      <c r="T314" s="2">
        <v>500</v>
      </c>
      <c r="U314" s="2">
        <v>0</v>
      </c>
      <c r="V314" s="2">
        <v>0</v>
      </c>
      <c r="W314" s="68">
        <v>0</v>
      </c>
      <c r="X314" s="68">
        <v>0</v>
      </c>
      <c r="Y314" s="68">
        <v>0</v>
      </c>
      <c r="Z314" s="2">
        <v>500</v>
      </c>
      <c r="AA314" s="70">
        <v>0</v>
      </c>
      <c r="AB314" s="70">
        <v>0</v>
      </c>
    </row>
    <row r="315" spans="1:28" x14ac:dyDescent="0.3">
      <c r="A315" t="s">
        <v>370</v>
      </c>
      <c r="B315">
        <v>220</v>
      </c>
      <c r="C315">
        <v>490</v>
      </c>
      <c r="D315">
        <v>6150</v>
      </c>
      <c r="E315" t="s">
        <v>100</v>
      </c>
      <c r="F315" t="s">
        <v>48</v>
      </c>
      <c r="G315" t="s">
        <v>1449</v>
      </c>
      <c r="H315" t="s">
        <v>820</v>
      </c>
      <c r="I315" t="s">
        <v>1108</v>
      </c>
      <c r="J315" t="s">
        <v>1461</v>
      </c>
      <c r="K315" t="s">
        <v>1395</v>
      </c>
      <c r="L315" t="s">
        <v>1420</v>
      </c>
      <c r="M315" t="s">
        <v>1089</v>
      </c>
      <c r="N315" t="s">
        <v>1462</v>
      </c>
      <c r="O315" s="2">
        <v>0</v>
      </c>
      <c r="P315" s="2">
        <v>0</v>
      </c>
      <c r="Q315" s="2">
        <v>0</v>
      </c>
      <c r="R315" s="2">
        <v>45470</v>
      </c>
      <c r="S315" s="2">
        <v>45470</v>
      </c>
      <c r="T315" s="2">
        <v>45470</v>
      </c>
      <c r="U315" s="2">
        <v>12396</v>
      </c>
      <c r="V315" s="2">
        <v>15952</v>
      </c>
      <c r="W315" s="82">
        <v>25000</v>
      </c>
      <c r="X315" s="68">
        <v>17025</v>
      </c>
      <c r="Y315" s="68">
        <v>-7975</v>
      </c>
      <c r="Z315" s="2">
        <v>45470</v>
      </c>
      <c r="AA315" s="70">
        <v>22500</v>
      </c>
      <c r="AB315" s="70">
        <v>22500</v>
      </c>
    </row>
    <row r="316" spans="1:28" x14ac:dyDescent="0.3">
      <c r="A316" t="s">
        <v>749</v>
      </c>
      <c r="B316">
        <v>220</v>
      </c>
      <c r="C316">
        <v>490</v>
      </c>
      <c r="D316">
        <v>6152</v>
      </c>
      <c r="E316" t="s">
        <v>100</v>
      </c>
      <c r="F316" t="s">
        <v>48</v>
      </c>
      <c r="G316" t="s">
        <v>1449</v>
      </c>
      <c r="H316" t="s">
        <v>820</v>
      </c>
      <c r="I316" t="s">
        <v>1108</v>
      </c>
      <c r="J316" t="s">
        <v>1463</v>
      </c>
      <c r="K316" t="s">
        <v>1395</v>
      </c>
      <c r="L316" t="s">
        <v>1420</v>
      </c>
      <c r="M316" t="s">
        <v>1089</v>
      </c>
      <c r="N316" t="s">
        <v>1464</v>
      </c>
      <c r="O316" s="2">
        <v>0</v>
      </c>
      <c r="P316" s="2">
        <v>0</v>
      </c>
      <c r="Q316" s="2">
        <v>0</v>
      </c>
      <c r="R316" s="2">
        <v>8803</v>
      </c>
      <c r="S316" s="2">
        <v>8803</v>
      </c>
      <c r="T316" s="2">
        <v>8803</v>
      </c>
      <c r="U316" s="2">
        <v>1787</v>
      </c>
      <c r="V316" s="2">
        <v>2234</v>
      </c>
      <c r="W316" s="68">
        <v>2382.6666666666665</v>
      </c>
      <c r="X316" s="68">
        <v>2385</v>
      </c>
      <c r="Y316" s="68">
        <v>2.3333333333334849</v>
      </c>
      <c r="Z316" s="2">
        <v>8803</v>
      </c>
      <c r="AA316" s="70">
        <v>2625</v>
      </c>
      <c r="AB316" s="70">
        <v>2625</v>
      </c>
    </row>
    <row r="317" spans="1:28" x14ac:dyDescent="0.3">
      <c r="A317" t="s">
        <v>721</v>
      </c>
      <c r="B317">
        <v>220</v>
      </c>
      <c r="C317">
        <v>490</v>
      </c>
      <c r="D317">
        <v>6220</v>
      </c>
      <c r="E317" t="s">
        <v>100</v>
      </c>
      <c r="F317" t="s">
        <v>48</v>
      </c>
      <c r="G317" t="s">
        <v>1449</v>
      </c>
      <c r="H317" t="s">
        <v>820</v>
      </c>
      <c r="I317" t="s">
        <v>1131</v>
      </c>
      <c r="J317" t="s">
        <v>1465</v>
      </c>
      <c r="K317" t="s">
        <v>1395</v>
      </c>
      <c r="L317" t="s">
        <v>1420</v>
      </c>
      <c r="M317" t="s">
        <v>1089</v>
      </c>
      <c r="N317" t="s">
        <v>1132</v>
      </c>
      <c r="O317" s="2">
        <v>0</v>
      </c>
      <c r="P317" s="2">
        <v>0</v>
      </c>
      <c r="Q317" s="2">
        <v>0</v>
      </c>
      <c r="R317" s="2">
        <v>125</v>
      </c>
      <c r="S317" s="2">
        <v>125</v>
      </c>
      <c r="T317" s="2">
        <v>125</v>
      </c>
      <c r="U317" s="2">
        <v>0</v>
      </c>
      <c r="V317" s="2">
        <v>0</v>
      </c>
      <c r="W317" s="68">
        <v>0</v>
      </c>
      <c r="X317" s="68">
        <v>0</v>
      </c>
      <c r="Y317" s="68">
        <v>0</v>
      </c>
      <c r="Z317" s="2">
        <v>125</v>
      </c>
      <c r="AA317" s="70">
        <v>0</v>
      </c>
      <c r="AB317" s="70">
        <v>0</v>
      </c>
    </row>
    <row r="318" spans="1:28" x14ac:dyDescent="0.3">
      <c r="A318" t="s">
        <v>716</v>
      </c>
      <c r="B318">
        <v>220</v>
      </c>
      <c r="C318">
        <v>490</v>
      </c>
      <c r="D318">
        <v>6226</v>
      </c>
      <c r="E318" t="s">
        <v>100</v>
      </c>
      <c r="F318" t="s">
        <v>48</v>
      </c>
      <c r="G318" t="s">
        <v>1449</v>
      </c>
      <c r="H318" t="s">
        <v>820</v>
      </c>
      <c r="I318" t="s">
        <v>1131</v>
      </c>
      <c r="J318" t="s">
        <v>1466</v>
      </c>
      <c r="K318" t="s">
        <v>1395</v>
      </c>
      <c r="L318" t="s">
        <v>1420</v>
      </c>
      <c r="M318" t="s">
        <v>1089</v>
      </c>
      <c r="N318" t="s">
        <v>1138</v>
      </c>
      <c r="O318" s="2">
        <v>0</v>
      </c>
      <c r="P318" s="2">
        <v>0</v>
      </c>
      <c r="Q318" s="2">
        <v>0</v>
      </c>
      <c r="R318" s="2">
        <v>75</v>
      </c>
      <c r="S318" s="2">
        <v>75</v>
      </c>
      <c r="T318" s="2">
        <v>75</v>
      </c>
      <c r="U318" s="2">
        <v>20</v>
      </c>
      <c r="V318" s="2">
        <v>25</v>
      </c>
      <c r="W318" s="68">
        <v>26.666666666666664</v>
      </c>
      <c r="X318" s="68">
        <v>27</v>
      </c>
      <c r="Y318" s="68">
        <v>0.3333333333333357</v>
      </c>
      <c r="Z318" s="2">
        <v>75</v>
      </c>
      <c r="AA318" s="70">
        <v>0</v>
      </c>
      <c r="AB318" s="70">
        <v>0</v>
      </c>
    </row>
    <row r="319" spans="1:28" x14ac:dyDescent="0.3">
      <c r="A319" t="s">
        <v>723</v>
      </c>
      <c r="B319">
        <v>220</v>
      </c>
      <c r="C319">
        <v>490</v>
      </c>
      <c r="D319">
        <v>6230</v>
      </c>
      <c r="E319" t="s">
        <v>100</v>
      </c>
      <c r="F319" t="s">
        <v>48</v>
      </c>
      <c r="G319" t="s">
        <v>1449</v>
      </c>
      <c r="H319" t="s">
        <v>820</v>
      </c>
      <c r="I319" t="s">
        <v>1131</v>
      </c>
      <c r="J319" t="s">
        <v>1467</v>
      </c>
      <c r="K319" t="s">
        <v>1395</v>
      </c>
      <c r="L319" t="s">
        <v>1420</v>
      </c>
      <c r="M319" t="s">
        <v>1089</v>
      </c>
      <c r="N319" t="s">
        <v>1143</v>
      </c>
      <c r="O319" s="2">
        <v>0</v>
      </c>
      <c r="P319" s="2">
        <v>0</v>
      </c>
      <c r="Q319" s="2">
        <v>0</v>
      </c>
      <c r="R319" s="2">
        <v>150</v>
      </c>
      <c r="S319" s="2">
        <v>150</v>
      </c>
      <c r="T319" s="2">
        <v>150</v>
      </c>
      <c r="U319" s="2">
        <v>0</v>
      </c>
      <c r="V319" s="2">
        <v>0</v>
      </c>
      <c r="W319" s="68">
        <v>0</v>
      </c>
      <c r="X319" s="68">
        <v>0</v>
      </c>
      <c r="Y319" s="68">
        <v>0</v>
      </c>
      <c r="Z319" s="2">
        <v>150</v>
      </c>
      <c r="AA319" s="70">
        <v>0</v>
      </c>
      <c r="AB319" s="70">
        <v>0</v>
      </c>
    </row>
    <row r="320" spans="1:28" x14ac:dyDescent="0.3">
      <c r="A320" t="s">
        <v>496</v>
      </c>
      <c r="B320">
        <v>220</v>
      </c>
      <c r="C320">
        <v>490</v>
      </c>
      <c r="D320">
        <v>6238</v>
      </c>
      <c r="E320" t="s">
        <v>100</v>
      </c>
      <c r="F320" t="s">
        <v>48</v>
      </c>
      <c r="G320" t="s">
        <v>1449</v>
      </c>
      <c r="H320" t="s">
        <v>820</v>
      </c>
      <c r="I320" t="s">
        <v>1131</v>
      </c>
      <c r="J320" t="s">
        <v>1468</v>
      </c>
      <c r="K320" t="s">
        <v>1395</v>
      </c>
      <c r="L320" t="s">
        <v>1420</v>
      </c>
      <c r="M320" t="s">
        <v>1089</v>
      </c>
      <c r="N320" t="s">
        <v>1147</v>
      </c>
      <c r="O320" s="2">
        <v>0</v>
      </c>
      <c r="P320" s="2">
        <v>0</v>
      </c>
      <c r="Q320" s="2">
        <v>0</v>
      </c>
      <c r="R320" s="2">
        <v>125</v>
      </c>
      <c r="S320" s="2">
        <v>125</v>
      </c>
      <c r="T320" s="2">
        <v>125</v>
      </c>
      <c r="U320" s="2">
        <v>0</v>
      </c>
      <c r="V320" s="2">
        <v>0</v>
      </c>
      <c r="W320" s="68">
        <v>0</v>
      </c>
      <c r="X320" s="68">
        <v>0</v>
      </c>
      <c r="Y320" s="68">
        <v>0</v>
      </c>
      <c r="Z320" s="2">
        <v>125</v>
      </c>
      <c r="AA320" s="70">
        <v>125</v>
      </c>
      <c r="AB320" s="70">
        <v>125</v>
      </c>
    </row>
    <row r="321" spans="1:29" x14ac:dyDescent="0.3">
      <c r="A321" t="s">
        <v>718</v>
      </c>
      <c r="B321">
        <v>220</v>
      </c>
      <c r="C321">
        <v>490</v>
      </c>
      <c r="D321">
        <v>6240</v>
      </c>
      <c r="E321" t="s">
        <v>100</v>
      </c>
      <c r="F321" t="s">
        <v>48</v>
      </c>
      <c r="G321" t="s">
        <v>1449</v>
      </c>
      <c r="H321" t="s">
        <v>820</v>
      </c>
      <c r="I321" t="s">
        <v>1131</v>
      </c>
      <c r="J321" t="s">
        <v>1469</v>
      </c>
      <c r="K321" t="s">
        <v>1395</v>
      </c>
      <c r="L321" t="s">
        <v>1420</v>
      </c>
      <c r="M321" t="s">
        <v>1089</v>
      </c>
      <c r="N321" t="s">
        <v>1149</v>
      </c>
      <c r="O321" s="2">
        <v>0</v>
      </c>
      <c r="P321" s="2">
        <v>0</v>
      </c>
      <c r="Q321" s="2">
        <v>0</v>
      </c>
      <c r="R321" s="2">
        <v>100</v>
      </c>
      <c r="S321" s="2">
        <v>100</v>
      </c>
      <c r="T321" s="2">
        <v>100</v>
      </c>
      <c r="U321" s="2">
        <v>0</v>
      </c>
      <c r="V321" s="2">
        <v>0</v>
      </c>
      <c r="W321" s="68">
        <v>0</v>
      </c>
      <c r="X321" s="68">
        <v>0</v>
      </c>
      <c r="Y321" s="68">
        <v>0</v>
      </c>
      <c r="Z321" s="2">
        <v>100</v>
      </c>
      <c r="AA321" s="70">
        <v>0</v>
      </c>
      <c r="AB321" s="70">
        <v>0</v>
      </c>
    </row>
    <row r="322" spans="1:29" x14ac:dyDescent="0.3">
      <c r="A322" t="s">
        <v>498</v>
      </c>
      <c r="B322">
        <v>220</v>
      </c>
      <c r="C322">
        <v>490</v>
      </c>
      <c r="D322">
        <v>6290</v>
      </c>
      <c r="E322" t="s">
        <v>100</v>
      </c>
      <c r="F322" t="s">
        <v>48</v>
      </c>
      <c r="G322" t="s">
        <v>1449</v>
      </c>
      <c r="H322" t="s">
        <v>820</v>
      </c>
      <c r="I322" t="s">
        <v>1131</v>
      </c>
      <c r="J322" t="s">
        <v>1470</v>
      </c>
      <c r="K322" t="s">
        <v>1395</v>
      </c>
      <c r="L322" t="s">
        <v>1420</v>
      </c>
      <c r="M322" t="s">
        <v>1089</v>
      </c>
      <c r="N322" t="s">
        <v>1074</v>
      </c>
      <c r="O322" s="2">
        <v>0</v>
      </c>
      <c r="P322" s="2">
        <v>0</v>
      </c>
      <c r="Q322" s="2">
        <v>0</v>
      </c>
      <c r="R322" s="2">
        <v>100</v>
      </c>
      <c r="S322" s="2">
        <v>100</v>
      </c>
      <c r="T322" s="2">
        <v>100</v>
      </c>
      <c r="U322" s="2">
        <v>0</v>
      </c>
      <c r="V322" s="2">
        <v>0</v>
      </c>
      <c r="W322" s="68">
        <v>0</v>
      </c>
      <c r="X322" s="68">
        <v>0</v>
      </c>
      <c r="Y322" s="68">
        <v>0</v>
      </c>
      <c r="Z322" s="2">
        <v>100</v>
      </c>
      <c r="AA322" s="70">
        <v>100</v>
      </c>
      <c r="AB322" s="70">
        <v>100</v>
      </c>
    </row>
    <row r="323" spans="1:29" x14ac:dyDescent="0.3">
      <c r="A323" t="s">
        <v>729</v>
      </c>
      <c r="B323">
        <v>220</v>
      </c>
      <c r="C323">
        <v>490</v>
      </c>
      <c r="D323">
        <v>6330</v>
      </c>
      <c r="E323" t="s">
        <v>100</v>
      </c>
      <c r="F323" t="s">
        <v>48</v>
      </c>
      <c r="G323" t="s">
        <v>1449</v>
      </c>
      <c r="H323" t="s">
        <v>820</v>
      </c>
      <c r="I323" t="s">
        <v>1152</v>
      </c>
      <c r="J323" t="s">
        <v>1471</v>
      </c>
      <c r="K323" t="s">
        <v>1395</v>
      </c>
      <c r="L323" t="s">
        <v>1420</v>
      </c>
      <c r="M323" t="s">
        <v>1435</v>
      </c>
      <c r="N323" t="s">
        <v>1219</v>
      </c>
      <c r="O323" s="2">
        <v>0</v>
      </c>
      <c r="P323" s="2">
        <v>0</v>
      </c>
      <c r="Q323" s="2">
        <v>0</v>
      </c>
      <c r="R323" s="2">
        <v>200</v>
      </c>
      <c r="S323" s="2">
        <v>200</v>
      </c>
      <c r="T323" s="2">
        <v>200</v>
      </c>
      <c r="U323" s="2">
        <v>0</v>
      </c>
      <c r="V323" s="2">
        <v>0</v>
      </c>
      <c r="W323" s="68">
        <v>0</v>
      </c>
      <c r="X323" s="68">
        <v>0</v>
      </c>
      <c r="Y323" s="68">
        <v>0</v>
      </c>
      <c r="Z323" s="2">
        <v>200</v>
      </c>
      <c r="AA323" s="70">
        <v>0</v>
      </c>
      <c r="AB323" s="70">
        <v>0</v>
      </c>
    </row>
    <row r="324" spans="1:29" x14ac:dyDescent="0.3">
      <c r="A324" t="s">
        <v>741</v>
      </c>
      <c r="B324">
        <v>220</v>
      </c>
      <c r="C324">
        <v>490</v>
      </c>
      <c r="D324">
        <v>6334</v>
      </c>
      <c r="E324" t="s">
        <v>100</v>
      </c>
      <c r="F324" t="s">
        <v>48</v>
      </c>
      <c r="G324" t="s">
        <v>1449</v>
      </c>
      <c r="H324" t="s">
        <v>820</v>
      </c>
      <c r="I324" t="s">
        <v>1152</v>
      </c>
      <c r="J324" t="s">
        <v>1472</v>
      </c>
      <c r="K324" t="s">
        <v>1395</v>
      </c>
      <c r="L324" t="s">
        <v>1420</v>
      </c>
      <c r="M324" t="s">
        <v>1089</v>
      </c>
      <c r="N324" t="s">
        <v>1159</v>
      </c>
      <c r="O324" s="2">
        <v>0</v>
      </c>
      <c r="P324" s="2">
        <v>0</v>
      </c>
      <c r="Q324" s="2">
        <v>0</v>
      </c>
      <c r="R324" s="2">
        <v>500</v>
      </c>
      <c r="S324" s="2">
        <v>500</v>
      </c>
      <c r="T324" s="2">
        <v>500</v>
      </c>
      <c r="U324" s="2">
        <v>0</v>
      </c>
      <c r="V324" s="2">
        <v>0</v>
      </c>
      <c r="W324" s="68">
        <v>0</v>
      </c>
      <c r="X324" s="68">
        <v>0</v>
      </c>
      <c r="Y324" s="68">
        <v>0</v>
      </c>
      <c r="Z324" s="2">
        <v>500</v>
      </c>
      <c r="AA324" s="70">
        <v>0</v>
      </c>
      <c r="AB324" s="70">
        <v>0</v>
      </c>
    </row>
    <row r="325" spans="1:29" x14ac:dyDescent="0.3">
      <c r="A325" t="s">
        <v>500</v>
      </c>
      <c r="B325">
        <v>220</v>
      </c>
      <c r="C325">
        <v>490</v>
      </c>
      <c r="D325">
        <v>6420</v>
      </c>
      <c r="E325" t="s">
        <v>100</v>
      </c>
      <c r="F325" t="s">
        <v>48</v>
      </c>
      <c r="G325" t="s">
        <v>1449</v>
      </c>
      <c r="H325" t="s">
        <v>820</v>
      </c>
      <c r="I325" t="s">
        <v>1162</v>
      </c>
      <c r="J325" t="s">
        <v>1473</v>
      </c>
      <c r="K325" t="s">
        <v>1395</v>
      </c>
      <c r="L325" t="s">
        <v>1420</v>
      </c>
      <c r="M325" t="s">
        <v>1089</v>
      </c>
      <c r="N325" t="s">
        <v>1163</v>
      </c>
      <c r="O325" s="2">
        <v>0</v>
      </c>
      <c r="P325" s="2">
        <v>0</v>
      </c>
      <c r="Q325" s="2">
        <v>0</v>
      </c>
      <c r="R325" s="2">
        <v>175</v>
      </c>
      <c r="S325" s="2">
        <v>175</v>
      </c>
      <c r="T325" s="2">
        <v>175</v>
      </c>
      <c r="U325" s="2">
        <v>33</v>
      </c>
      <c r="V325" s="2">
        <v>36</v>
      </c>
      <c r="W325" s="68">
        <v>44</v>
      </c>
      <c r="X325" s="68">
        <v>39</v>
      </c>
      <c r="Y325" s="68">
        <v>-5</v>
      </c>
      <c r="Z325" s="2">
        <v>175</v>
      </c>
      <c r="AA325" s="70">
        <v>175</v>
      </c>
      <c r="AB325" s="70">
        <v>175</v>
      </c>
    </row>
    <row r="326" spans="1:29" x14ac:dyDescent="0.3">
      <c r="A326" t="s">
        <v>502</v>
      </c>
      <c r="B326">
        <v>220</v>
      </c>
      <c r="C326">
        <v>490</v>
      </c>
      <c r="D326">
        <v>6425</v>
      </c>
      <c r="E326" t="s">
        <v>100</v>
      </c>
      <c r="F326" t="s">
        <v>48</v>
      </c>
      <c r="G326" t="s">
        <v>1449</v>
      </c>
      <c r="H326" t="s">
        <v>820</v>
      </c>
      <c r="I326" t="s">
        <v>1162</v>
      </c>
      <c r="J326" t="s">
        <v>1474</v>
      </c>
      <c r="K326" t="s">
        <v>1395</v>
      </c>
      <c r="L326" t="s">
        <v>1420</v>
      </c>
      <c r="M326" t="s">
        <v>1089</v>
      </c>
      <c r="N326" t="s">
        <v>1165</v>
      </c>
      <c r="O326" s="2">
        <v>0</v>
      </c>
      <c r="P326" s="2">
        <v>0</v>
      </c>
      <c r="Q326" s="2">
        <v>0</v>
      </c>
      <c r="R326" s="2">
        <v>125</v>
      </c>
      <c r="S326" s="2">
        <v>125</v>
      </c>
      <c r="T326" s="2">
        <v>125</v>
      </c>
      <c r="U326" s="2">
        <v>62</v>
      </c>
      <c r="V326" s="2">
        <v>68</v>
      </c>
      <c r="W326" s="68">
        <v>82.666666666666657</v>
      </c>
      <c r="X326" s="68">
        <v>73</v>
      </c>
      <c r="Y326" s="68">
        <v>-9.6666666666666572</v>
      </c>
      <c r="Z326" s="2">
        <v>125</v>
      </c>
      <c r="AA326" s="70">
        <v>125</v>
      </c>
      <c r="AB326" s="70">
        <v>125</v>
      </c>
    </row>
    <row r="327" spans="1:29" x14ac:dyDescent="0.3">
      <c r="A327" t="s">
        <v>504</v>
      </c>
      <c r="B327">
        <v>220</v>
      </c>
      <c r="C327">
        <v>490</v>
      </c>
      <c r="D327">
        <v>6430</v>
      </c>
      <c r="E327" t="s">
        <v>100</v>
      </c>
      <c r="F327" t="s">
        <v>48</v>
      </c>
      <c r="G327" t="s">
        <v>1449</v>
      </c>
      <c r="H327" t="s">
        <v>820</v>
      </c>
      <c r="I327" t="s">
        <v>1162</v>
      </c>
      <c r="J327" t="s">
        <v>1475</v>
      </c>
      <c r="K327" t="s">
        <v>1395</v>
      </c>
      <c r="L327" t="s">
        <v>1420</v>
      </c>
      <c r="M327" t="s">
        <v>1089</v>
      </c>
      <c r="N327" t="s">
        <v>1167</v>
      </c>
      <c r="O327" s="2">
        <v>0</v>
      </c>
      <c r="P327" s="2">
        <v>0</v>
      </c>
      <c r="Q327" s="2">
        <v>0</v>
      </c>
      <c r="R327" s="2">
        <v>225</v>
      </c>
      <c r="S327" s="2">
        <v>225</v>
      </c>
      <c r="T327" s="2">
        <v>225</v>
      </c>
      <c r="U327" s="2">
        <v>154</v>
      </c>
      <c r="V327" s="2">
        <v>190</v>
      </c>
      <c r="W327" s="68">
        <v>205.33333333333331</v>
      </c>
      <c r="X327" s="68">
        <v>203</v>
      </c>
      <c r="Y327" s="68">
        <v>-2.3333333333333144</v>
      </c>
      <c r="Z327" s="2">
        <v>225</v>
      </c>
      <c r="AA327" s="70">
        <v>225</v>
      </c>
      <c r="AB327" s="70">
        <v>225</v>
      </c>
    </row>
    <row r="328" spans="1:29" x14ac:dyDescent="0.3">
      <c r="A328" t="s">
        <v>471</v>
      </c>
      <c r="B328">
        <v>220</v>
      </c>
      <c r="C328">
        <v>490</v>
      </c>
      <c r="D328">
        <v>6435</v>
      </c>
      <c r="E328" t="s">
        <v>100</v>
      </c>
      <c r="F328" t="s">
        <v>48</v>
      </c>
      <c r="G328" t="s">
        <v>1449</v>
      </c>
      <c r="H328" t="s">
        <v>820</v>
      </c>
      <c r="I328" t="s">
        <v>1162</v>
      </c>
      <c r="J328" t="s">
        <v>1476</v>
      </c>
      <c r="K328" t="s">
        <v>1395</v>
      </c>
      <c r="L328" t="s">
        <v>1420</v>
      </c>
      <c r="M328" t="s">
        <v>1089</v>
      </c>
      <c r="N328" t="s">
        <v>1169</v>
      </c>
      <c r="O328" s="2">
        <v>0</v>
      </c>
      <c r="P328" s="2">
        <v>0</v>
      </c>
      <c r="Q328" s="2">
        <v>0</v>
      </c>
      <c r="R328" s="2">
        <v>95</v>
      </c>
      <c r="S328" s="2">
        <v>95</v>
      </c>
      <c r="T328" s="2">
        <v>95</v>
      </c>
      <c r="U328" s="2">
        <v>166</v>
      </c>
      <c r="V328" s="2">
        <v>203</v>
      </c>
      <c r="W328" s="68">
        <v>221.33333333333331</v>
      </c>
      <c r="X328" s="68">
        <v>217</v>
      </c>
      <c r="Y328" s="68">
        <v>-4.3333333333333144</v>
      </c>
      <c r="Z328" s="2">
        <v>148</v>
      </c>
      <c r="AA328" s="70">
        <v>148</v>
      </c>
      <c r="AB328" s="70">
        <v>148</v>
      </c>
    </row>
    <row r="329" spans="1:29" x14ac:dyDescent="0.3">
      <c r="A329" t="s">
        <v>508</v>
      </c>
      <c r="B329">
        <v>220</v>
      </c>
      <c r="C329">
        <v>490</v>
      </c>
      <c r="D329">
        <v>6440</v>
      </c>
      <c r="E329" t="s">
        <v>100</v>
      </c>
      <c r="F329" t="s">
        <v>48</v>
      </c>
      <c r="G329" t="s">
        <v>1449</v>
      </c>
      <c r="H329" t="s">
        <v>820</v>
      </c>
      <c r="I329" t="s">
        <v>1162</v>
      </c>
      <c r="J329" t="s">
        <v>1477</v>
      </c>
      <c r="K329" t="s">
        <v>1395</v>
      </c>
      <c r="L329" t="s">
        <v>1420</v>
      </c>
      <c r="M329" t="s">
        <v>1089</v>
      </c>
      <c r="N329" t="s">
        <v>1171</v>
      </c>
      <c r="O329" s="2">
        <v>0</v>
      </c>
      <c r="P329" s="2">
        <v>0</v>
      </c>
      <c r="Q329" s="2">
        <v>0</v>
      </c>
      <c r="R329" s="2">
        <v>225</v>
      </c>
      <c r="S329" s="2">
        <v>225</v>
      </c>
      <c r="T329" s="2">
        <v>225</v>
      </c>
      <c r="U329" s="2">
        <v>143</v>
      </c>
      <c r="V329" s="2">
        <v>179</v>
      </c>
      <c r="W329" s="68">
        <v>190.66666666666666</v>
      </c>
      <c r="X329" s="68">
        <v>192</v>
      </c>
      <c r="Y329" s="68">
        <v>1.3333333333333428</v>
      </c>
      <c r="Z329" s="2">
        <v>225</v>
      </c>
      <c r="AA329" s="70">
        <v>225</v>
      </c>
      <c r="AB329" s="70">
        <v>225</v>
      </c>
    </row>
    <row r="330" spans="1:29" x14ac:dyDescent="0.3">
      <c r="A330" t="s">
        <v>510</v>
      </c>
      <c r="B330">
        <v>220</v>
      </c>
      <c r="C330">
        <v>490</v>
      </c>
      <c r="D330">
        <v>6445</v>
      </c>
      <c r="E330" t="s">
        <v>100</v>
      </c>
      <c r="F330" t="s">
        <v>48</v>
      </c>
      <c r="G330" t="s">
        <v>1449</v>
      </c>
      <c r="H330" t="s">
        <v>820</v>
      </c>
      <c r="I330" t="s">
        <v>1162</v>
      </c>
      <c r="J330" t="s">
        <v>1478</v>
      </c>
      <c r="K330" t="s">
        <v>1395</v>
      </c>
      <c r="L330" t="s">
        <v>1420</v>
      </c>
      <c r="M330" t="s">
        <v>1089</v>
      </c>
      <c r="N330" t="s">
        <v>1173</v>
      </c>
      <c r="O330" s="2">
        <v>0</v>
      </c>
      <c r="P330" s="2">
        <v>0</v>
      </c>
      <c r="Q330" s="2">
        <v>0</v>
      </c>
      <c r="R330" s="2">
        <v>50</v>
      </c>
      <c r="S330" s="2">
        <v>50</v>
      </c>
      <c r="T330" s="2">
        <v>50</v>
      </c>
      <c r="U330" s="2">
        <v>0</v>
      </c>
      <c r="V330" s="2">
        <v>0</v>
      </c>
      <c r="W330" s="68">
        <v>0</v>
      </c>
      <c r="X330" s="68">
        <v>0</v>
      </c>
      <c r="Y330" s="68">
        <v>0</v>
      </c>
      <c r="Z330" s="2">
        <v>50</v>
      </c>
      <c r="AA330" s="70">
        <v>50</v>
      </c>
      <c r="AB330" s="70">
        <v>50</v>
      </c>
    </row>
    <row r="331" spans="1:29" x14ac:dyDescent="0.3">
      <c r="A331" t="s">
        <v>414</v>
      </c>
      <c r="B331">
        <v>220</v>
      </c>
      <c r="C331">
        <v>490</v>
      </c>
      <c r="D331">
        <v>6524</v>
      </c>
      <c r="E331" t="s">
        <v>100</v>
      </c>
      <c r="F331" t="s">
        <v>48</v>
      </c>
      <c r="G331" t="s">
        <v>1449</v>
      </c>
      <c r="H331" t="s">
        <v>820</v>
      </c>
      <c r="I331" t="s">
        <v>1175</v>
      </c>
      <c r="J331" t="s">
        <v>1479</v>
      </c>
      <c r="K331" t="s">
        <v>1395</v>
      </c>
      <c r="L331" t="s">
        <v>1420</v>
      </c>
      <c r="M331" t="s">
        <v>1089</v>
      </c>
      <c r="N331" t="s">
        <v>1480</v>
      </c>
      <c r="O331" s="2">
        <v>0</v>
      </c>
      <c r="P331" s="2">
        <v>0</v>
      </c>
      <c r="Q331" s="2">
        <v>0</v>
      </c>
      <c r="R331" s="2">
        <v>11432</v>
      </c>
      <c r="S331" s="2">
        <v>11432</v>
      </c>
      <c r="T331" s="2">
        <v>11432</v>
      </c>
      <c r="U331" s="2">
        <v>1640</v>
      </c>
      <c r="V331" s="2">
        <v>1932</v>
      </c>
      <c r="W331" s="68">
        <v>2186.6666666666665</v>
      </c>
      <c r="X331" s="68">
        <v>2062</v>
      </c>
      <c r="Y331" s="68">
        <v>-124.66666666666652</v>
      </c>
      <c r="Z331" s="2">
        <v>5850</v>
      </c>
      <c r="AA331" s="70">
        <v>5850</v>
      </c>
      <c r="AB331" s="70">
        <v>5850</v>
      </c>
    </row>
    <row r="332" spans="1:29" x14ac:dyDescent="0.3">
      <c r="A332" t="s">
        <v>461</v>
      </c>
      <c r="B332">
        <v>220</v>
      </c>
      <c r="C332">
        <v>490</v>
      </c>
      <c r="D332">
        <v>6525</v>
      </c>
      <c r="E332" t="s">
        <v>100</v>
      </c>
      <c r="F332" t="s">
        <v>48</v>
      </c>
      <c r="G332" t="s">
        <v>1449</v>
      </c>
      <c r="H332" t="s">
        <v>820</v>
      </c>
      <c r="I332" t="s">
        <v>1175</v>
      </c>
      <c r="J332" t="s">
        <v>1481</v>
      </c>
      <c r="K332" t="s">
        <v>1395</v>
      </c>
      <c r="L332" t="s">
        <v>1420</v>
      </c>
      <c r="M332" t="s">
        <v>1089</v>
      </c>
      <c r="N332" t="s">
        <v>1482</v>
      </c>
      <c r="O332" s="2">
        <v>0</v>
      </c>
      <c r="P332" s="2">
        <v>0</v>
      </c>
      <c r="Q332" s="2">
        <v>0</v>
      </c>
      <c r="R332" s="2">
        <v>1894</v>
      </c>
      <c r="S332" s="2">
        <v>1894</v>
      </c>
      <c r="T332" s="2">
        <v>1894</v>
      </c>
      <c r="U332" s="2">
        <v>393</v>
      </c>
      <c r="V332" s="2">
        <v>468</v>
      </c>
      <c r="W332" s="68">
        <v>524</v>
      </c>
      <c r="X332" s="68">
        <v>500</v>
      </c>
      <c r="Y332" s="68">
        <v>-24</v>
      </c>
      <c r="Z332" s="2">
        <v>683</v>
      </c>
      <c r="AA332" s="70">
        <v>683</v>
      </c>
      <c r="AB332" s="70">
        <v>683</v>
      </c>
    </row>
    <row r="333" spans="1:29" x14ac:dyDescent="0.3">
      <c r="A333" t="s">
        <v>785</v>
      </c>
      <c r="B333">
        <v>220</v>
      </c>
      <c r="C333">
        <v>700</v>
      </c>
      <c r="D333">
        <v>8320</v>
      </c>
      <c r="E333" t="s">
        <v>100</v>
      </c>
      <c r="F333" t="s">
        <v>48</v>
      </c>
      <c r="G333" t="s">
        <v>821</v>
      </c>
      <c r="H333" t="s">
        <v>821</v>
      </c>
      <c r="I333" t="s">
        <v>1187</v>
      </c>
      <c r="J333" t="s">
        <v>1483</v>
      </c>
      <c r="K333" t="s">
        <v>1395</v>
      </c>
      <c r="L333" t="s">
        <v>1420</v>
      </c>
      <c r="M333" t="s">
        <v>845</v>
      </c>
      <c r="N333" t="s">
        <v>1188</v>
      </c>
      <c r="O333" s="2">
        <v>0</v>
      </c>
      <c r="P333" s="2">
        <v>0</v>
      </c>
      <c r="Q333" s="2">
        <v>0</v>
      </c>
      <c r="R333" s="2">
        <v>8525</v>
      </c>
      <c r="S333" s="2">
        <v>8525</v>
      </c>
      <c r="T333" s="2">
        <v>8525</v>
      </c>
      <c r="U333" s="2">
        <v>0</v>
      </c>
      <c r="V333" s="2">
        <v>0</v>
      </c>
      <c r="W333" s="68">
        <v>0</v>
      </c>
      <c r="X333" s="68">
        <v>0</v>
      </c>
      <c r="Y333" s="68">
        <v>0</v>
      </c>
      <c r="Z333" s="2">
        <v>8525</v>
      </c>
      <c r="AA333" s="70">
        <v>0</v>
      </c>
      <c r="AB333" s="70">
        <v>0</v>
      </c>
    </row>
    <row r="334" spans="1:29" x14ac:dyDescent="0.3">
      <c r="A334" t="s">
        <v>516</v>
      </c>
      <c r="B334">
        <v>220</v>
      </c>
      <c r="C334">
        <v>700</v>
      </c>
      <c r="D334">
        <v>8335</v>
      </c>
      <c r="E334" t="s">
        <v>100</v>
      </c>
      <c r="F334" t="s">
        <v>48</v>
      </c>
      <c r="G334" t="s">
        <v>821</v>
      </c>
      <c r="H334" t="s">
        <v>821</v>
      </c>
      <c r="I334" t="s">
        <v>880</v>
      </c>
      <c r="J334" t="s">
        <v>1484</v>
      </c>
      <c r="K334" t="s">
        <v>1395</v>
      </c>
      <c r="L334" t="s">
        <v>1420</v>
      </c>
      <c r="M334" t="s">
        <v>845</v>
      </c>
      <c r="N334" t="s">
        <v>880</v>
      </c>
      <c r="O334" s="2">
        <v>0</v>
      </c>
      <c r="P334" s="2">
        <v>0</v>
      </c>
      <c r="Q334" s="2">
        <v>0</v>
      </c>
      <c r="R334" s="2">
        <v>0</v>
      </c>
      <c r="S334" s="2">
        <v>0</v>
      </c>
      <c r="T334" s="2">
        <v>0</v>
      </c>
      <c r="U334" s="2">
        <v>0</v>
      </c>
      <c r="V334" s="2">
        <v>0</v>
      </c>
      <c r="W334" s="68">
        <v>0</v>
      </c>
      <c r="X334" s="68">
        <v>0</v>
      </c>
      <c r="Y334" s="68">
        <v>0</v>
      </c>
      <c r="Z334" s="2">
        <v>0</v>
      </c>
      <c r="AA334" s="70">
        <v>0</v>
      </c>
      <c r="AB334" s="70">
        <v>0</v>
      </c>
    </row>
    <row r="335" spans="1:29" x14ac:dyDescent="0.3">
      <c r="A335" t="s">
        <v>786</v>
      </c>
      <c r="B335">
        <v>220</v>
      </c>
      <c r="C335">
        <v>900</v>
      </c>
      <c r="D335">
        <v>9590</v>
      </c>
      <c r="E335" t="s">
        <v>100</v>
      </c>
      <c r="F335" t="s">
        <v>48</v>
      </c>
      <c r="G335" t="s">
        <v>1375</v>
      </c>
      <c r="H335" t="s">
        <v>822</v>
      </c>
      <c r="I335" t="s">
        <v>822</v>
      </c>
      <c r="J335" t="s">
        <v>1485</v>
      </c>
      <c r="K335" t="s">
        <v>1395</v>
      </c>
      <c r="L335" t="s">
        <v>1420</v>
      </c>
      <c r="M335" t="s">
        <v>845</v>
      </c>
      <c r="N335" t="s">
        <v>1386</v>
      </c>
      <c r="O335" s="2">
        <v>0</v>
      </c>
      <c r="P335" s="2">
        <v>0</v>
      </c>
      <c r="Q335" s="2">
        <v>0</v>
      </c>
      <c r="R335" s="2">
        <v>17142</v>
      </c>
      <c r="S335" s="2">
        <v>17142</v>
      </c>
      <c r="T335" s="2">
        <v>17142</v>
      </c>
      <c r="U335" s="2">
        <v>0</v>
      </c>
      <c r="V335" s="2">
        <v>0</v>
      </c>
      <c r="W335" s="68">
        <v>0</v>
      </c>
      <c r="X335" s="68">
        <v>0</v>
      </c>
      <c r="Y335" s="68">
        <v>0</v>
      </c>
      <c r="Z335" s="2">
        <v>17142</v>
      </c>
      <c r="AA335" s="70">
        <v>7959</v>
      </c>
      <c r="AB335" s="70">
        <v>7959</v>
      </c>
      <c r="AC335" s="2" t="s">
        <v>1486</v>
      </c>
    </row>
    <row r="336" spans="1:29" x14ac:dyDescent="0.3">
      <c r="A336" t="s">
        <v>518</v>
      </c>
      <c r="B336">
        <v>220</v>
      </c>
      <c r="C336">
        <v>900</v>
      </c>
      <c r="D336">
        <v>9893</v>
      </c>
      <c r="E336" t="s">
        <v>100</v>
      </c>
      <c r="F336" t="s">
        <v>48</v>
      </c>
      <c r="G336" t="s">
        <v>1375</v>
      </c>
      <c r="H336" t="s">
        <v>1389</v>
      </c>
      <c r="I336" t="s">
        <v>1390</v>
      </c>
      <c r="J336" t="s">
        <v>1487</v>
      </c>
      <c r="K336" t="s">
        <v>1395</v>
      </c>
      <c r="L336" t="s">
        <v>1420</v>
      </c>
      <c r="M336" t="s">
        <v>845</v>
      </c>
      <c r="N336" t="s">
        <v>1488</v>
      </c>
      <c r="O336" s="2">
        <v>0</v>
      </c>
      <c r="P336" s="2">
        <v>0</v>
      </c>
      <c r="Q336" s="2">
        <v>0</v>
      </c>
      <c r="R336" s="2">
        <v>0</v>
      </c>
      <c r="S336" s="2">
        <v>0</v>
      </c>
      <c r="T336" s="2">
        <v>0</v>
      </c>
      <c r="U336" s="2">
        <v>0</v>
      </c>
      <c r="V336" s="2">
        <v>0</v>
      </c>
      <c r="W336" s="68">
        <v>0</v>
      </c>
      <c r="X336" s="68">
        <v>0</v>
      </c>
      <c r="Y336" s="68">
        <v>0</v>
      </c>
      <c r="Z336" s="2">
        <v>0</v>
      </c>
      <c r="AA336" s="70">
        <v>0</v>
      </c>
      <c r="AB336" s="70">
        <v>0</v>
      </c>
    </row>
    <row r="337" spans="1:28" x14ac:dyDescent="0.3">
      <c r="A337" t="s">
        <v>585</v>
      </c>
      <c r="B337">
        <v>220</v>
      </c>
      <c r="C337">
        <v>900</v>
      </c>
      <c r="D337">
        <v>9899</v>
      </c>
      <c r="E337" t="s">
        <v>100</v>
      </c>
      <c r="F337" t="s">
        <v>48</v>
      </c>
      <c r="G337" t="s">
        <v>1375</v>
      </c>
      <c r="H337" t="s">
        <v>1389</v>
      </c>
      <c r="I337" t="s">
        <v>1005</v>
      </c>
      <c r="J337" t="s">
        <v>1489</v>
      </c>
      <c r="K337" t="s">
        <v>844</v>
      </c>
      <c r="L337" t="s">
        <v>845</v>
      </c>
      <c r="M337" t="s">
        <v>845</v>
      </c>
      <c r="N337" t="s">
        <v>1393</v>
      </c>
      <c r="O337" s="2">
        <v>0</v>
      </c>
      <c r="P337" s="2">
        <v>0</v>
      </c>
      <c r="Q337" s="2">
        <v>0</v>
      </c>
      <c r="R337" s="2">
        <v>0</v>
      </c>
      <c r="S337" s="2">
        <v>0</v>
      </c>
      <c r="T337" s="2">
        <v>0</v>
      </c>
      <c r="U337" s="2">
        <v>0</v>
      </c>
      <c r="V337" s="2">
        <v>0</v>
      </c>
      <c r="W337" s="69">
        <v>31984</v>
      </c>
      <c r="X337" s="68">
        <v>0</v>
      </c>
      <c r="Y337" s="68">
        <v>-31984</v>
      </c>
      <c r="Z337" s="12">
        <v>0</v>
      </c>
      <c r="AA337" s="75">
        <v>20875</v>
      </c>
      <c r="AB337" s="75">
        <v>20875</v>
      </c>
    </row>
    <row r="338" spans="1:28" x14ac:dyDescent="0.3">
      <c r="A338" t="s">
        <v>2567</v>
      </c>
      <c r="B338">
        <v>230</v>
      </c>
      <c r="C338">
        <v>1110</v>
      </c>
      <c r="E338" t="s">
        <v>841</v>
      </c>
      <c r="F338" t="s">
        <v>39</v>
      </c>
      <c r="G338" t="s">
        <v>842</v>
      </c>
      <c r="H338" t="s">
        <v>843</v>
      </c>
      <c r="I338" t="s">
        <v>842</v>
      </c>
      <c r="J338" t="s">
        <v>1490</v>
      </c>
      <c r="K338" t="s">
        <v>1395</v>
      </c>
      <c r="L338" t="s">
        <v>845</v>
      </c>
      <c r="M338" t="s">
        <v>845</v>
      </c>
      <c r="N338" t="s">
        <v>847</v>
      </c>
      <c r="O338" s="2">
        <v>162830</v>
      </c>
      <c r="P338" s="2">
        <v>87256</v>
      </c>
      <c r="Q338" s="2">
        <v>59826</v>
      </c>
      <c r="R338" s="2">
        <v>0</v>
      </c>
      <c r="S338" s="2">
        <v>0</v>
      </c>
      <c r="T338" s="2">
        <v>0</v>
      </c>
      <c r="U338" s="2">
        <v>140606</v>
      </c>
      <c r="V338" s="2">
        <v>76881</v>
      </c>
      <c r="W338" s="68">
        <v>140606</v>
      </c>
      <c r="X338" s="68">
        <v>0</v>
      </c>
      <c r="Y338" s="68">
        <v>-140606</v>
      </c>
      <c r="Z338" s="2">
        <v>140606</v>
      </c>
      <c r="AA338" s="70">
        <v>140606</v>
      </c>
      <c r="AB338" s="70">
        <v>140606</v>
      </c>
    </row>
    <row r="339" spans="1:28" x14ac:dyDescent="0.3">
      <c r="A339" t="s">
        <v>2568</v>
      </c>
      <c r="B339">
        <v>230</v>
      </c>
      <c r="C339">
        <v>1115</v>
      </c>
      <c r="E339" t="s">
        <v>841</v>
      </c>
      <c r="F339" t="s">
        <v>39</v>
      </c>
      <c r="G339" t="s">
        <v>842</v>
      </c>
      <c r="H339" t="s">
        <v>843</v>
      </c>
      <c r="I339" t="s">
        <v>842</v>
      </c>
      <c r="J339" t="s">
        <v>1492</v>
      </c>
      <c r="K339" t="s">
        <v>1395</v>
      </c>
      <c r="L339" t="s">
        <v>845</v>
      </c>
      <c r="M339" t="s">
        <v>845</v>
      </c>
      <c r="N339" t="s">
        <v>850</v>
      </c>
      <c r="O339" s="2">
        <v>8839</v>
      </c>
      <c r="P339" s="2">
        <v>87071</v>
      </c>
      <c r="Q339" s="2">
        <v>88991</v>
      </c>
      <c r="R339" s="2">
        <v>0</v>
      </c>
      <c r="S339" s="2">
        <v>0</v>
      </c>
      <c r="T339" s="2">
        <v>0</v>
      </c>
      <c r="U339" s="2">
        <v>329</v>
      </c>
      <c r="V339" s="2">
        <v>329</v>
      </c>
      <c r="W339" s="68">
        <v>329</v>
      </c>
      <c r="X339" s="68">
        <v>0</v>
      </c>
      <c r="Y339" s="68">
        <v>-329</v>
      </c>
      <c r="Z339" s="2">
        <v>329</v>
      </c>
      <c r="AA339" s="70">
        <v>329</v>
      </c>
      <c r="AB339" s="70">
        <v>329</v>
      </c>
    </row>
    <row r="340" spans="1:28" x14ac:dyDescent="0.3">
      <c r="A340" t="s">
        <v>2569</v>
      </c>
      <c r="B340">
        <v>230</v>
      </c>
      <c r="C340">
        <v>1250</v>
      </c>
      <c r="E340" t="s">
        <v>841</v>
      </c>
      <c r="F340" t="s">
        <v>39</v>
      </c>
      <c r="G340" t="s">
        <v>858</v>
      </c>
      <c r="H340" t="s">
        <v>843</v>
      </c>
      <c r="I340" t="s">
        <v>858</v>
      </c>
      <c r="J340" t="s">
        <v>1494</v>
      </c>
      <c r="K340" t="s">
        <v>1395</v>
      </c>
      <c r="L340" t="s">
        <v>845</v>
      </c>
      <c r="M340" t="s">
        <v>845</v>
      </c>
      <c r="N340" t="s">
        <v>860</v>
      </c>
      <c r="O340" s="2">
        <v>0</v>
      </c>
      <c r="P340" s="2">
        <v>0</v>
      </c>
      <c r="Q340" s="2">
        <v>0</v>
      </c>
      <c r="R340" s="2">
        <v>0</v>
      </c>
      <c r="S340" s="2">
        <v>0</v>
      </c>
      <c r="T340" s="2">
        <v>0</v>
      </c>
      <c r="U340" s="2">
        <v>0</v>
      </c>
      <c r="V340" s="2">
        <v>0</v>
      </c>
      <c r="W340" s="68">
        <v>0</v>
      </c>
      <c r="X340" s="68">
        <v>0</v>
      </c>
      <c r="Y340" s="68">
        <v>0</v>
      </c>
      <c r="Z340" s="2">
        <v>0</v>
      </c>
      <c r="AA340" s="70">
        <v>0</v>
      </c>
      <c r="AB340" s="70">
        <v>0</v>
      </c>
    </row>
    <row r="341" spans="1:28" x14ac:dyDescent="0.3">
      <c r="A341" t="s">
        <v>2570</v>
      </c>
      <c r="B341">
        <v>230</v>
      </c>
      <c r="C341">
        <v>1510</v>
      </c>
      <c r="E341" t="s">
        <v>841</v>
      </c>
      <c r="F341" t="s">
        <v>39</v>
      </c>
      <c r="G341" t="s">
        <v>862</v>
      </c>
      <c r="H341" t="s">
        <v>843</v>
      </c>
      <c r="I341" t="s">
        <v>862</v>
      </c>
      <c r="J341" t="s">
        <v>1496</v>
      </c>
      <c r="K341" t="s">
        <v>1395</v>
      </c>
      <c r="L341" t="s">
        <v>845</v>
      </c>
      <c r="M341" t="s">
        <v>845</v>
      </c>
      <c r="N341" t="s">
        <v>862</v>
      </c>
      <c r="O341" s="2">
        <v>0</v>
      </c>
      <c r="P341" s="2">
        <v>0</v>
      </c>
      <c r="Q341" s="2">
        <v>0</v>
      </c>
      <c r="R341" s="2">
        <v>0</v>
      </c>
      <c r="S341" s="2">
        <v>0</v>
      </c>
      <c r="T341" s="2">
        <v>0</v>
      </c>
      <c r="U341" s="2">
        <v>23718</v>
      </c>
      <c r="V341" s="2">
        <v>31654</v>
      </c>
      <c r="W341" s="68">
        <v>23718</v>
      </c>
      <c r="X341" s="68">
        <v>0</v>
      </c>
      <c r="Y341" s="68">
        <v>-23718</v>
      </c>
      <c r="Z341" s="2">
        <v>24205</v>
      </c>
      <c r="AA341" s="70">
        <v>24205</v>
      </c>
      <c r="AB341" s="70">
        <v>24205</v>
      </c>
    </row>
    <row r="342" spans="1:28" x14ac:dyDescent="0.3">
      <c r="A342" t="s">
        <v>2571</v>
      </c>
      <c r="B342">
        <v>230</v>
      </c>
      <c r="C342">
        <v>1530</v>
      </c>
      <c r="E342" t="s">
        <v>841</v>
      </c>
      <c r="F342" t="s">
        <v>39</v>
      </c>
      <c r="G342" t="s">
        <v>862</v>
      </c>
      <c r="H342" t="s">
        <v>843</v>
      </c>
      <c r="I342" t="s">
        <v>862</v>
      </c>
      <c r="J342" t="s">
        <v>1498</v>
      </c>
      <c r="K342" t="s">
        <v>1395</v>
      </c>
      <c r="L342" t="s">
        <v>845</v>
      </c>
      <c r="M342" t="s">
        <v>845</v>
      </c>
      <c r="N342" t="s">
        <v>1500</v>
      </c>
      <c r="O342" s="2">
        <v>0</v>
      </c>
      <c r="P342" s="2">
        <v>0</v>
      </c>
      <c r="Q342" s="2">
        <v>0</v>
      </c>
      <c r="R342" s="2">
        <v>0</v>
      </c>
      <c r="S342" s="2">
        <v>0</v>
      </c>
      <c r="T342" s="2">
        <v>0</v>
      </c>
      <c r="U342" s="2">
        <v>0</v>
      </c>
      <c r="V342" s="2">
        <v>0</v>
      </c>
      <c r="W342" s="68">
        <v>0</v>
      </c>
      <c r="X342" s="68">
        <v>0</v>
      </c>
      <c r="Y342" s="68">
        <v>0</v>
      </c>
      <c r="Z342" s="2">
        <v>0</v>
      </c>
      <c r="AA342" s="70">
        <v>0</v>
      </c>
      <c r="AB342" s="70">
        <v>0</v>
      </c>
    </row>
    <row r="343" spans="1:28" x14ac:dyDescent="0.3">
      <c r="A343" t="s">
        <v>2572</v>
      </c>
      <c r="B343">
        <v>230</v>
      </c>
      <c r="C343">
        <v>1540</v>
      </c>
      <c r="E343" t="s">
        <v>841</v>
      </c>
      <c r="F343" t="s">
        <v>39</v>
      </c>
      <c r="G343" t="s">
        <v>862</v>
      </c>
      <c r="H343" t="s">
        <v>843</v>
      </c>
      <c r="I343" t="s">
        <v>862</v>
      </c>
      <c r="J343" t="s">
        <v>1501</v>
      </c>
      <c r="K343" t="s">
        <v>1395</v>
      </c>
      <c r="L343" t="s">
        <v>845</v>
      </c>
      <c r="M343" t="s">
        <v>845</v>
      </c>
      <c r="N343" t="s">
        <v>1503</v>
      </c>
      <c r="O343" s="2">
        <v>0</v>
      </c>
      <c r="P343" s="2">
        <v>0</v>
      </c>
      <c r="Q343" s="2">
        <v>0</v>
      </c>
      <c r="R343" s="2">
        <v>0</v>
      </c>
      <c r="S343" s="2">
        <v>0</v>
      </c>
      <c r="T343" s="2">
        <v>0</v>
      </c>
      <c r="U343" s="2">
        <v>0</v>
      </c>
      <c r="V343" s="2">
        <v>0</v>
      </c>
      <c r="W343" s="68">
        <v>0</v>
      </c>
      <c r="X343" s="68">
        <v>0</v>
      </c>
      <c r="Y343" s="68">
        <v>0</v>
      </c>
      <c r="Z343" s="2">
        <v>0</v>
      </c>
      <c r="AA343" s="70">
        <v>0</v>
      </c>
      <c r="AB343" s="70">
        <v>0</v>
      </c>
    </row>
    <row r="344" spans="1:28" x14ac:dyDescent="0.3">
      <c r="A344" t="s">
        <v>2573</v>
      </c>
      <c r="B344">
        <v>230</v>
      </c>
      <c r="C344">
        <v>1620</v>
      </c>
      <c r="E344" t="s">
        <v>841</v>
      </c>
      <c r="F344" t="s">
        <v>39</v>
      </c>
      <c r="G344" t="s">
        <v>868</v>
      </c>
      <c r="H344" t="s">
        <v>869</v>
      </c>
      <c r="I344" t="s">
        <v>868</v>
      </c>
      <c r="J344" t="s">
        <v>1504</v>
      </c>
      <c r="K344" t="s">
        <v>1395</v>
      </c>
      <c r="L344" t="s">
        <v>845</v>
      </c>
      <c r="M344" t="s">
        <v>845</v>
      </c>
      <c r="N344" t="s">
        <v>868</v>
      </c>
      <c r="O344" s="2">
        <v>0</v>
      </c>
      <c r="P344" s="2">
        <v>0</v>
      </c>
      <c r="Q344" s="2">
        <v>0</v>
      </c>
      <c r="R344" s="2">
        <v>0</v>
      </c>
      <c r="S344" s="2">
        <v>0</v>
      </c>
      <c r="T344" s="2">
        <v>0</v>
      </c>
      <c r="U344" s="2">
        <v>0</v>
      </c>
      <c r="V344" s="2">
        <v>0</v>
      </c>
      <c r="W344" s="68">
        <v>0</v>
      </c>
      <c r="X344" s="68">
        <v>0</v>
      </c>
      <c r="Y344" s="68">
        <v>0</v>
      </c>
      <c r="Z344" s="2">
        <v>0</v>
      </c>
      <c r="AA344" s="70">
        <v>0</v>
      </c>
      <c r="AB344" s="70">
        <v>0</v>
      </c>
    </row>
    <row r="345" spans="1:28" x14ac:dyDescent="0.3">
      <c r="A345" t="s">
        <v>2574</v>
      </c>
      <c r="B345">
        <v>230</v>
      </c>
      <c r="C345">
        <v>1710</v>
      </c>
      <c r="E345" t="s">
        <v>841</v>
      </c>
      <c r="F345" t="s">
        <v>39</v>
      </c>
      <c r="G345" t="s">
        <v>872</v>
      </c>
      <c r="H345" t="s">
        <v>869</v>
      </c>
      <c r="I345" t="s">
        <v>872</v>
      </c>
      <c r="J345" t="s">
        <v>1506</v>
      </c>
      <c r="K345" t="s">
        <v>1395</v>
      </c>
      <c r="L345" t="s">
        <v>845</v>
      </c>
      <c r="M345" t="s">
        <v>845</v>
      </c>
      <c r="N345" t="s">
        <v>874</v>
      </c>
      <c r="O345" s="2">
        <v>0</v>
      </c>
      <c r="P345" s="2">
        <v>81179</v>
      </c>
      <c r="Q345" s="2">
        <v>81179</v>
      </c>
      <c r="R345" s="2">
        <v>0</v>
      </c>
      <c r="S345" s="2">
        <v>0</v>
      </c>
      <c r="T345" s="2">
        <v>0</v>
      </c>
      <c r="U345" s="2">
        <v>81179</v>
      </c>
      <c r="V345" s="2">
        <v>81179</v>
      </c>
      <c r="W345" s="68">
        <v>81179</v>
      </c>
      <c r="X345" s="68">
        <v>0</v>
      </c>
      <c r="Y345" s="68">
        <v>-81179</v>
      </c>
      <c r="Z345" s="2">
        <v>81179</v>
      </c>
      <c r="AA345" s="70">
        <v>81179</v>
      </c>
      <c r="AB345" s="70">
        <v>81179</v>
      </c>
    </row>
    <row r="346" spans="1:28" x14ac:dyDescent="0.3">
      <c r="A346" t="s">
        <v>2575</v>
      </c>
      <c r="B346">
        <v>230</v>
      </c>
      <c r="C346">
        <v>1720</v>
      </c>
      <c r="E346" t="s">
        <v>841</v>
      </c>
      <c r="F346" t="s">
        <v>39</v>
      </c>
      <c r="G346" t="s">
        <v>872</v>
      </c>
      <c r="H346" t="s">
        <v>869</v>
      </c>
      <c r="I346" t="s">
        <v>872</v>
      </c>
      <c r="J346" t="s">
        <v>1508</v>
      </c>
      <c r="K346" t="s">
        <v>1395</v>
      </c>
      <c r="L346" t="s">
        <v>845</v>
      </c>
      <c r="M346" t="s">
        <v>845</v>
      </c>
      <c r="N346" t="s">
        <v>877</v>
      </c>
      <c r="O346" s="2">
        <v>0</v>
      </c>
      <c r="P346" s="2">
        <v>34291</v>
      </c>
      <c r="Q346" s="2">
        <v>35875</v>
      </c>
      <c r="R346" s="2">
        <v>0</v>
      </c>
      <c r="S346" s="2">
        <v>0</v>
      </c>
      <c r="T346" s="2">
        <v>0</v>
      </c>
      <c r="U346" s="2">
        <v>35875</v>
      </c>
      <c r="V346" s="2">
        <v>35875</v>
      </c>
      <c r="W346" s="68">
        <v>35875</v>
      </c>
      <c r="X346" s="68">
        <v>0</v>
      </c>
      <c r="Y346" s="68">
        <v>-35875</v>
      </c>
      <c r="Z346" s="2">
        <v>35875</v>
      </c>
      <c r="AA346" s="70">
        <v>35875</v>
      </c>
      <c r="AB346" s="70">
        <v>35875</v>
      </c>
    </row>
    <row r="347" spans="1:28" x14ac:dyDescent="0.3">
      <c r="A347" t="s">
        <v>2576</v>
      </c>
      <c r="B347">
        <v>230</v>
      </c>
      <c r="C347">
        <v>1730</v>
      </c>
      <c r="E347" t="s">
        <v>841</v>
      </c>
      <c r="F347" t="s">
        <v>39</v>
      </c>
      <c r="G347" t="s">
        <v>872</v>
      </c>
      <c r="H347" t="s">
        <v>869</v>
      </c>
      <c r="I347" t="s">
        <v>872</v>
      </c>
      <c r="J347" t="s">
        <v>1510</v>
      </c>
      <c r="K347" t="s">
        <v>1395</v>
      </c>
      <c r="L347" t="s">
        <v>845</v>
      </c>
      <c r="M347" t="s">
        <v>845</v>
      </c>
      <c r="N347" t="s">
        <v>880</v>
      </c>
      <c r="O347" s="2">
        <v>0</v>
      </c>
      <c r="P347" s="2">
        <v>105274</v>
      </c>
      <c r="Q347" s="2">
        <v>113715</v>
      </c>
      <c r="R347" s="2">
        <v>0</v>
      </c>
      <c r="S347" s="2">
        <v>0</v>
      </c>
      <c r="T347" s="2">
        <v>0</v>
      </c>
      <c r="U347" s="2">
        <v>113715</v>
      </c>
      <c r="V347" s="2">
        <v>113715</v>
      </c>
      <c r="W347" s="68">
        <v>113715</v>
      </c>
      <c r="X347" s="68">
        <v>0</v>
      </c>
      <c r="Y347" s="68">
        <v>-113715</v>
      </c>
      <c r="Z347" s="2">
        <v>113715</v>
      </c>
      <c r="AA347" s="70">
        <v>113715</v>
      </c>
      <c r="AB347" s="70">
        <v>113715</v>
      </c>
    </row>
    <row r="348" spans="1:28" x14ac:dyDescent="0.3">
      <c r="A348" t="s">
        <v>2577</v>
      </c>
      <c r="B348">
        <v>230</v>
      </c>
      <c r="C348">
        <v>1740</v>
      </c>
      <c r="E348" t="s">
        <v>841</v>
      </c>
      <c r="F348" t="s">
        <v>39</v>
      </c>
      <c r="G348" t="s">
        <v>872</v>
      </c>
      <c r="H348" t="s">
        <v>869</v>
      </c>
      <c r="I348" t="s">
        <v>872</v>
      </c>
      <c r="J348" t="s">
        <v>1512</v>
      </c>
      <c r="K348" t="s">
        <v>1395</v>
      </c>
      <c r="L348" t="s">
        <v>845</v>
      </c>
      <c r="M348" t="s">
        <v>845</v>
      </c>
      <c r="N348" t="s">
        <v>883</v>
      </c>
      <c r="O348" s="2">
        <v>0</v>
      </c>
      <c r="P348" s="2">
        <v>34067</v>
      </c>
      <c r="Q348" s="2">
        <v>34067</v>
      </c>
      <c r="R348" s="2">
        <v>0</v>
      </c>
      <c r="S348" s="2">
        <v>0</v>
      </c>
      <c r="T348" s="2">
        <v>0</v>
      </c>
      <c r="U348" s="2">
        <v>34067</v>
      </c>
      <c r="V348" s="2">
        <v>34067</v>
      </c>
      <c r="W348" s="68">
        <v>34067</v>
      </c>
      <c r="X348" s="68">
        <v>0</v>
      </c>
      <c r="Y348" s="68">
        <v>-34067</v>
      </c>
      <c r="Z348" s="2">
        <v>34067</v>
      </c>
      <c r="AA348" s="70">
        <v>34067</v>
      </c>
      <c r="AB348" s="70">
        <v>34067</v>
      </c>
    </row>
    <row r="349" spans="1:28" x14ac:dyDescent="0.3">
      <c r="A349" t="s">
        <v>2578</v>
      </c>
      <c r="B349">
        <v>230</v>
      </c>
      <c r="C349">
        <v>1750</v>
      </c>
      <c r="E349" t="s">
        <v>841</v>
      </c>
      <c r="F349" t="s">
        <v>39</v>
      </c>
      <c r="G349" t="s">
        <v>872</v>
      </c>
      <c r="H349" t="s">
        <v>869</v>
      </c>
      <c r="I349" t="s">
        <v>872</v>
      </c>
      <c r="J349" t="s">
        <v>1514</v>
      </c>
      <c r="K349" t="s">
        <v>1395</v>
      </c>
      <c r="L349" t="s">
        <v>845</v>
      </c>
      <c r="M349" t="s">
        <v>845</v>
      </c>
      <c r="N349" t="s">
        <v>886</v>
      </c>
      <c r="O349" s="2">
        <v>0</v>
      </c>
      <c r="P349" s="2">
        <v>4238861</v>
      </c>
      <c r="Q349" s="2">
        <v>4238861</v>
      </c>
      <c r="R349" s="2">
        <v>0</v>
      </c>
      <c r="S349" s="2">
        <v>0</v>
      </c>
      <c r="T349" s="2">
        <v>0</v>
      </c>
      <c r="U349" s="2">
        <v>4238861</v>
      </c>
      <c r="V349" s="2">
        <v>4238861</v>
      </c>
      <c r="W349" s="68">
        <v>4238861</v>
      </c>
      <c r="X349" s="68">
        <v>0</v>
      </c>
      <c r="Y349" s="68">
        <v>-4238861</v>
      </c>
      <c r="Z349" s="2">
        <v>4238861</v>
      </c>
      <c r="AA349" s="70">
        <v>4238861</v>
      </c>
      <c r="AB349" s="70">
        <v>4238861</v>
      </c>
    </row>
    <row r="350" spans="1:28" x14ac:dyDescent="0.3">
      <c r="A350" t="s">
        <v>2579</v>
      </c>
      <c r="B350">
        <v>230</v>
      </c>
      <c r="C350">
        <v>1795</v>
      </c>
      <c r="E350" t="s">
        <v>841</v>
      </c>
      <c r="F350" t="s">
        <v>39</v>
      </c>
      <c r="G350" t="s">
        <v>872</v>
      </c>
      <c r="H350" t="s">
        <v>869</v>
      </c>
      <c r="I350" t="s">
        <v>872</v>
      </c>
      <c r="J350" t="s">
        <v>1516</v>
      </c>
      <c r="K350" t="s">
        <v>1395</v>
      </c>
      <c r="L350" t="s">
        <v>845</v>
      </c>
      <c r="M350" t="s">
        <v>845</v>
      </c>
      <c r="N350" t="s">
        <v>889</v>
      </c>
      <c r="O350" s="2">
        <v>0</v>
      </c>
      <c r="P350" s="2">
        <v>0</v>
      </c>
      <c r="Q350" s="2">
        <v>5806</v>
      </c>
      <c r="R350" s="2">
        <v>0</v>
      </c>
      <c r="S350" s="2">
        <v>0</v>
      </c>
      <c r="T350" s="2">
        <v>0</v>
      </c>
      <c r="U350" s="2">
        <v>5806</v>
      </c>
      <c r="V350" s="2">
        <v>5806</v>
      </c>
      <c r="W350" s="68">
        <v>5806</v>
      </c>
      <c r="X350" s="68">
        <v>0</v>
      </c>
      <c r="Y350" s="68">
        <v>-5806</v>
      </c>
      <c r="Z350" s="2">
        <v>5806</v>
      </c>
      <c r="AA350" s="70">
        <v>5806</v>
      </c>
      <c r="AB350" s="70">
        <v>5806</v>
      </c>
    </row>
    <row r="351" spans="1:28" x14ac:dyDescent="0.3">
      <c r="A351" t="s">
        <v>2580</v>
      </c>
      <c r="B351">
        <v>230</v>
      </c>
      <c r="C351">
        <v>1820</v>
      </c>
      <c r="E351" t="s">
        <v>841</v>
      </c>
      <c r="F351" t="s">
        <v>39</v>
      </c>
      <c r="G351" t="s">
        <v>891</v>
      </c>
      <c r="H351" t="s">
        <v>869</v>
      </c>
      <c r="I351" t="s">
        <v>891</v>
      </c>
      <c r="J351" t="s">
        <v>1518</v>
      </c>
      <c r="K351" t="s">
        <v>1395</v>
      </c>
      <c r="L351" t="s">
        <v>845</v>
      </c>
      <c r="M351" t="s">
        <v>845</v>
      </c>
      <c r="N351" t="s">
        <v>893</v>
      </c>
      <c r="O351" s="2">
        <v>0</v>
      </c>
      <c r="P351" s="2">
        <v>17892</v>
      </c>
      <c r="Q351" s="2">
        <v>18802</v>
      </c>
      <c r="R351" s="2">
        <v>0</v>
      </c>
      <c r="S351" s="2">
        <v>0</v>
      </c>
      <c r="T351" s="2">
        <v>0</v>
      </c>
      <c r="U351" s="2">
        <v>18802</v>
      </c>
      <c r="V351" s="2">
        <v>18802</v>
      </c>
      <c r="W351" s="68">
        <v>18802</v>
      </c>
      <c r="X351" s="68">
        <v>0</v>
      </c>
      <c r="Y351" s="68">
        <v>-18802</v>
      </c>
      <c r="Z351" s="2">
        <v>18802</v>
      </c>
      <c r="AA351" s="70">
        <v>18802</v>
      </c>
      <c r="AB351" s="70">
        <v>18802</v>
      </c>
    </row>
    <row r="352" spans="1:28" x14ac:dyDescent="0.3">
      <c r="A352" t="s">
        <v>2581</v>
      </c>
      <c r="B352">
        <v>230</v>
      </c>
      <c r="C352">
        <v>1830</v>
      </c>
      <c r="E352" t="s">
        <v>841</v>
      </c>
      <c r="F352" t="s">
        <v>39</v>
      </c>
      <c r="G352" t="s">
        <v>891</v>
      </c>
      <c r="H352" t="s">
        <v>869</v>
      </c>
      <c r="I352" t="s">
        <v>891</v>
      </c>
      <c r="J352" t="s">
        <v>1520</v>
      </c>
      <c r="K352" t="s">
        <v>1395</v>
      </c>
      <c r="L352" t="s">
        <v>845</v>
      </c>
      <c r="M352" t="s">
        <v>845</v>
      </c>
      <c r="N352" t="s">
        <v>896</v>
      </c>
      <c r="O352" s="2">
        <v>0</v>
      </c>
      <c r="P352" s="2">
        <v>71430</v>
      </c>
      <c r="Q352" s="2">
        <v>75490</v>
      </c>
      <c r="R352" s="2">
        <v>0</v>
      </c>
      <c r="S352" s="2">
        <v>0</v>
      </c>
      <c r="T352" s="2">
        <v>0</v>
      </c>
      <c r="U352" s="2">
        <v>75490</v>
      </c>
      <c r="V352" s="2">
        <v>75490</v>
      </c>
      <c r="W352" s="68">
        <v>75490</v>
      </c>
      <c r="X352" s="68">
        <v>0</v>
      </c>
      <c r="Y352" s="68">
        <v>-75490</v>
      </c>
      <c r="Z352" s="2">
        <v>75490</v>
      </c>
      <c r="AA352" s="70">
        <v>75490</v>
      </c>
      <c r="AB352" s="70">
        <v>75490</v>
      </c>
    </row>
    <row r="353" spans="1:28" x14ac:dyDescent="0.3">
      <c r="A353" t="s">
        <v>2582</v>
      </c>
      <c r="B353">
        <v>230</v>
      </c>
      <c r="C353">
        <v>1840</v>
      </c>
      <c r="E353" t="s">
        <v>841</v>
      </c>
      <c r="F353" t="s">
        <v>39</v>
      </c>
      <c r="G353" t="s">
        <v>891</v>
      </c>
      <c r="H353" t="s">
        <v>869</v>
      </c>
      <c r="I353" t="s">
        <v>891</v>
      </c>
      <c r="J353" t="s">
        <v>1522</v>
      </c>
      <c r="K353" t="s">
        <v>1395</v>
      </c>
      <c r="L353" t="s">
        <v>845</v>
      </c>
      <c r="M353" t="s">
        <v>845</v>
      </c>
      <c r="N353" t="s">
        <v>899</v>
      </c>
      <c r="O353" s="2">
        <v>0</v>
      </c>
      <c r="P353" s="2">
        <v>13373</v>
      </c>
      <c r="Q353" s="2">
        <v>15551</v>
      </c>
      <c r="R353" s="2">
        <v>0</v>
      </c>
      <c r="S353" s="2">
        <v>0</v>
      </c>
      <c r="T353" s="2">
        <v>0</v>
      </c>
      <c r="U353" s="2">
        <v>15551</v>
      </c>
      <c r="V353" s="2">
        <v>15551</v>
      </c>
      <c r="W353" s="68">
        <v>15551</v>
      </c>
      <c r="X353" s="68">
        <v>0</v>
      </c>
      <c r="Y353" s="68">
        <v>-15551</v>
      </c>
      <c r="Z353" s="2">
        <v>15551</v>
      </c>
      <c r="AA353" s="70">
        <v>15551</v>
      </c>
      <c r="AB353" s="70">
        <v>15551</v>
      </c>
    </row>
    <row r="354" spans="1:28" x14ac:dyDescent="0.3">
      <c r="A354" t="s">
        <v>2583</v>
      </c>
      <c r="B354">
        <v>230</v>
      </c>
      <c r="C354">
        <v>1850</v>
      </c>
      <c r="E354" t="s">
        <v>841</v>
      </c>
      <c r="F354" t="s">
        <v>39</v>
      </c>
      <c r="G354" t="s">
        <v>891</v>
      </c>
      <c r="H354" t="s">
        <v>869</v>
      </c>
      <c r="I354" t="s">
        <v>891</v>
      </c>
      <c r="J354" t="s">
        <v>1524</v>
      </c>
      <c r="K354" t="s">
        <v>1395</v>
      </c>
      <c r="L354" t="s">
        <v>845</v>
      </c>
      <c r="M354" t="s">
        <v>845</v>
      </c>
      <c r="N354" t="s">
        <v>902</v>
      </c>
      <c r="O354" s="2">
        <v>0</v>
      </c>
      <c r="P354" s="2">
        <v>2072930</v>
      </c>
      <c r="Q354" s="2">
        <v>2162944</v>
      </c>
      <c r="R354" s="2">
        <v>0</v>
      </c>
      <c r="S354" s="2">
        <v>0</v>
      </c>
      <c r="T354" s="2">
        <v>0</v>
      </c>
      <c r="U354" s="2">
        <v>2162944</v>
      </c>
      <c r="V354" s="2">
        <v>2162944</v>
      </c>
      <c r="W354" s="68">
        <v>2162944</v>
      </c>
      <c r="X354" s="68">
        <v>0</v>
      </c>
      <c r="Y354" s="68">
        <v>-2162944</v>
      </c>
      <c r="Z354" s="2">
        <v>2162944</v>
      </c>
      <c r="AA354" s="70">
        <v>2162944</v>
      </c>
      <c r="AB354" s="70">
        <v>2162944</v>
      </c>
    </row>
    <row r="355" spans="1:28" x14ac:dyDescent="0.3">
      <c r="A355" t="s">
        <v>2584</v>
      </c>
      <c r="B355">
        <v>230</v>
      </c>
      <c r="C355">
        <v>1950</v>
      </c>
      <c r="E355" t="s">
        <v>841</v>
      </c>
      <c r="F355" t="s">
        <v>39</v>
      </c>
      <c r="G355" t="s">
        <v>858</v>
      </c>
      <c r="H355" t="s">
        <v>869</v>
      </c>
      <c r="I355" t="s">
        <v>858</v>
      </c>
      <c r="J355" t="s">
        <v>1526</v>
      </c>
      <c r="K355" t="s">
        <v>1395</v>
      </c>
      <c r="L355" t="s">
        <v>845</v>
      </c>
      <c r="M355" t="s">
        <v>845</v>
      </c>
      <c r="N355" t="s">
        <v>905</v>
      </c>
      <c r="O355" s="2">
        <v>0</v>
      </c>
      <c r="P355" s="2">
        <v>0</v>
      </c>
      <c r="Q355" s="2">
        <v>0</v>
      </c>
      <c r="R355" s="2">
        <v>0</v>
      </c>
      <c r="S355" s="2">
        <v>0</v>
      </c>
      <c r="T355" s="2">
        <v>0</v>
      </c>
      <c r="U355" s="2">
        <v>0</v>
      </c>
      <c r="V355" s="2">
        <v>0</v>
      </c>
      <c r="W355" s="68">
        <v>0</v>
      </c>
      <c r="X355" s="68">
        <v>0</v>
      </c>
      <c r="Y355" s="68">
        <v>0</v>
      </c>
      <c r="Z355" s="2">
        <v>0</v>
      </c>
      <c r="AA355" s="70">
        <v>0</v>
      </c>
      <c r="AB355" s="70">
        <v>0</v>
      </c>
    </row>
    <row r="356" spans="1:28" x14ac:dyDescent="0.3">
      <c r="A356" t="s">
        <v>2585</v>
      </c>
      <c r="B356">
        <v>230</v>
      </c>
      <c r="C356">
        <v>2125</v>
      </c>
      <c r="E356" t="s">
        <v>907</v>
      </c>
      <c r="F356" t="s">
        <v>39</v>
      </c>
      <c r="G356" t="s">
        <v>908</v>
      </c>
      <c r="H356" t="s">
        <v>909</v>
      </c>
      <c r="I356" t="s">
        <v>908</v>
      </c>
      <c r="J356" t="s">
        <v>1528</v>
      </c>
      <c r="K356" t="s">
        <v>1395</v>
      </c>
      <c r="L356" t="s">
        <v>1529</v>
      </c>
      <c r="M356" t="s">
        <v>845</v>
      </c>
      <c r="N356" t="s">
        <v>908</v>
      </c>
      <c r="O356" s="2">
        <v>0</v>
      </c>
      <c r="P356" s="2">
        <v>0</v>
      </c>
      <c r="Q356" s="2">
        <v>0</v>
      </c>
      <c r="R356" s="2">
        <v>0</v>
      </c>
      <c r="S356" s="2">
        <v>0</v>
      </c>
      <c r="T356" s="2">
        <v>0</v>
      </c>
      <c r="U356" s="2">
        <v>0</v>
      </c>
      <c r="V356" s="2">
        <v>0</v>
      </c>
      <c r="W356" s="68">
        <v>0</v>
      </c>
      <c r="X356" s="68">
        <v>0</v>
      </c>
      <c r="Y356" s="68">
        <v>0</v>
      </c>
      <c r="Z356" s="2">
        <v>0</v>
      </c>
      <c r="AA356" s="70">
        <v>0</v>
      </c>
      <c r="AB356" s="70">
        <v>0</v>
      </c>
    </row>
    <row r="357" spans="1:28" x14ac:dyDescent="0.3">
      <c r="A357" t="s">
        <v>2586</v>
      </c>
      <c r="B357">
        <v>230</v>
      </c>
      <c r="C357">
        <v>2205</v>
      </c>
      <c r="E357" t="s">
        <v>907</v>
      </c>
      <c r="F357" t="s">
        <v>39</v>
      </c>
      <c r="G357" t="s">
        <v>913</v>
      </c>
      <c r="H357" t="s">
        <v>909</v>
      </c>
      <c r="I357" t="s">
        <v>913</v>
      </c>
      <c r="J357" t="s">
        <v>1531</v>
      </c>
      <c r="K357" t="s">
        <v>1395</v>
      </c>
      <c r="L357" t="s">
        <v>845</v>
      </c>
      <c r="M357" t="s">
        <v>845</v>
      </c>
      <c r="N357" t="s">
        <v>915</v>
      </c>
      <c r="O357" s="2">
        <v>0</v>
      </c>
      <c r="P357" s="2">
        <v>0</v>
      </c>
      <c r="Q357" s="2">
        <v>0</v>
      </c>
      <c r="R357" s="2">
        <v>0</v>
      </c>
      <c r="S357" s="2">
        <v>0</v>
      </c>
      <c r="T357" s="2">
        <v>0</v>
      </c>
      <c r="U357" s="2">
        <v>3506</v>
      </c>
      <c r="V357" s="2">
        <v>3584</v>
      </c>
      <c r="W357" s="68">
        <v>3506</v>
      </c>
      <c r="X357" s="68">
        <v>0</v>
      </c>
      <c r="Y357" s="68">
        <v>-3506</v>
      </c>
      <c r="Z357" s="2">
        <v>3676</v>
      </c>
      <c r="AA357" s="70">
        <v>3676</v>
      </c>
      <c r="AB357" s="70">
        <v>3676</v>
      </c>
    </row>
    <row r="358" spans="1:28" x14ac:dyDescent="0.3">
      <c r="A358" t="s">
        <v>2587</v>
      </c>
      <c r="B358">
        <v>230</v>
      </c>
      <c r="C358">
        <v>2210</v>
      </c>
      <c r="E358" t="s">
        <v>907</v>
      </c>
      <c r="F358" t="s">
        <v>39</v>
      </c>
      <c r="G358" t="s">
        <v>913</v>
      </c>
      <c r="H358" t="s">
        <v>909</v>
      </c>
      <c r="I358" t="s">
        <v>913</v>
      </c>
      <c r="J358" t="s">
        <v>1533</v>
      </c>
      <c r="K358" t="s">
        <v>1395</v>
      </c>
      <c r="L358" t="s">
        <v>845</v>
      </c>
      <c r="M358" t="s">
        <v>845</v>
      </c>
      <c r="N358" t="s">
        <v>918</v>
      </c>
      <c r="O358" s="2">
        <v>0</v>
      </c>
      <c r="P358" s="2">
        <v>0</v>
      </c>
      <c r="Q358" s="2">
        <v>0</v>
      </c>
      <c r="R358" s="2">
        <v>0</v>
      </c>
      <c r="S358" s="2">
        <v>0</v>
      </c>
      <c r="T358" s="2">
        <v>0</v>
      </c>
      <c r="U358" s="2">
        <v>1467</v>
      </c>
      <c r="V358" s="2">
        <v>1503</v>
      </c>
      <c r="W358" s="68">
        <v>1467</v>
      </c>
      <c r="X358" s="68">
        <v>0</v>
      </c>
      <c r="Y358" s="68">
        <v>-1467</v>
      </c>
      <c r="Z358" s="2">
        <v>1559</v>
      </c>
      <c r="AA358" s="70">
        <v>1559</v>
      </c>
      <c r="AB358" s="70">
        <v>1559</v>
      </c>
    </row>
    <row r="359" spans="1:28" x14ac:dyDescent="0.3">
      <c r="A359" t="s">
        <v>2588</v>
      </c>
      <c r="B359">
        <v>230</v>
      </c>
      <c r="C359">
        <v>2245</v>
      </c>
      <c r="E359" t="s">
        <v>907</v>
      </c>
      <c r="F359" t="s">
        <v>39</v>
      </c>
      <c r="G359" t="s">
        <v>913</v>
      </c>
      <c r="H359" t="s">
        <v>909</v>
      </c>
      <c r="I359" t="s">
        <v>913</v>
      </c>
      <c r="J359" t="s">
        <v>1535</v>
      </c>
      <c r="K359" t="s">
        <v>1395</v>
      </c>
      <c r="L359" t="s">
        <v>845</v>
      </c>
      <c r="M359" t="s">
        <v>845</v>
      </c>
      <c r="N359" t="s">
        <v>921</v>
      </c>
      <c r="O359" s="2">
        <v>0</v>
      </c>
      <c r="P359" s="2">
        <v>0</v>
      </c>
      <c r="Q359" s="2">
        <v>0</v>
      </c>
      <c r="R359" s="2">
        <v>0</v>
      </c>
      <c r="S359" s="2">
        <v>0</v>
      </c>
      <c r="T359" s="2">
        <v>0</v>
      </c>
      <c r="U359" s="2">
        <v>2154</v>
      </c>
      <c r="V359" s="2">
        <v>2154</v>
      </c>
      <c r="W359" s="68">
        <v>2154</v>
      </c>
      <c r="X359" s="68">
        <v>0</v>
      </c>
      <c r="Y359" s="68">
        <v>-2154</v>
      </c>
      <c r="Z359" s="2">
        <v>2154</v>
      </c>
      <c r="AA359" s="70">
        <v>2154</v>
      </c>
      <c r="AB359" s="70">
        <v>2154</v>
      </c>
    </row>
    <row r="360" spans="1:28" x14ac:dyDescent="0.3">
      <c r="A360" t="s">
        <v>2589</v>
      </c>
      <c r="B360">
        <v>230</v>
      </c>
      <c r="C360">
        <v>2250</v>
      </c>
      <c r="E360" t="s">
        <v>907</v>
      </c>
      <c r="F360" t="s">
        <v>39</v>
      </c>
      <c r="G360" t="s">
        <v>913</v>
      </c>
      <c r="H360" t="s">
        <v>909</v>
      </c>
      <c r="I360" t="s">
        <v>913</v>
      </c>
      <c r="J360" t="s">
        <v>1537</v>
      </c>
      <c r="K360" t="s">
        <v>1395</v>
      </c>
      <c r="L360" t="s">
        <v>845</v>
      </c>
      <c r="M360" t="s">
        <v>845</v>
      </c>
      <c r="N360" t="s">
        <v>924</v>
      </c>
      <c r="O360" s="2">
        <v>0</v>
      </c>
      <c r="P360" s="2">
        <v>0</v>
      </c>
      <c r="Q360" s="2">
        <v>0</v>
      </c>
      <c r="R360" s="2">
        <v>0</v>
      </c>
      <c r="S360" s="2">
        <v>0</v>
      </c>
      <c r="T360" s="2">
        <v>0</v>
      </c>
      <c r="U360" s="2">
        <v>926</v>
      </c>
      <c r="V360" s="2">
        <v>953</v>
      </c>
      <c r="W360" s="68">
        <v>926</v>
      </c>
      <c r="X360" s="68">
        <v>0</v>
      </c>
      <c r="Y360" s="68">
        <v>-926</v>
      </c>
      <c r="Z360" s="2">
        <v>986</v>
      </c>
      <c r="AA360" s="70">
        <v>986</v>
      </c>
      <c r="AB360" s="70">
        <v>986</v>
      </c>
    </row>
    <row r="361" spans="1:28" x14ac:dyDescent="0.3">
      <c r="A361" t="s">
        <v>2590</v>
      </c>
      <c r="B361">
        <v>230</v>
      </c>
      <c r="C361">
        <v>2255</v>
      </c>
      <c r="E361" t="s">
        <v>907</v>
      </c>
      <c r="F361" t="s">
        <v>39</v>
      </c>
      <c r="G361" t="s">
        <v>913</v>
      </c>
      <c r="H361" t="s">
        <v>909</v>
      </c>
      <c r="I361" t="s">
        <v>913</v>
      </c>
      <c r="J361" t="s">
        <v>1539</v>
      </c>
      <c r="K361" t="s">
        <v>1395</v>
      </c>
      <c r="L361" t="s">
        <v>845</v>
      </c>
      <c r="M361" t="s">
        <v>845</v>
      </c>
      <c r="N361" t="s">
        <v>927</v>
      </c>
      <c r="O361" s="2">
        <v>0</v>
      </c>
      <c r="P361" s="2">
        <v>0</v>
      </c>
      <c r="Q361" s="2">
        <v>0</v>
      </c>
      <c r="R361" s="2">
        <v>0</v>
      </c>
      <c r="S361" s="2">
        <v>0</v>
      </c>
      <c r="T361" s="2">
        <v>0</v>
      </c>
      <c r="U361" s="2">
        <v>128</v>
      </c>
      <c r="V361" s="2">
        <v>128</v>
      </c>
      <c r="W361" s="68">
        <v>128</v>
      </c>
      <c r="X361" s="68">
        <v>0</v>
      </c>
      <c r="Y361" s="68">
        <v>-128</v>
      </c>
      <c r="Z361" s="2">
        <v>128</v>
      </c>
      <c r="AA361" s="70">
        <v>128</v>
      </c>
      <c r="AB361" s="70">
        <v>128</v>
      </c>
    </row>
    <row r="362" spans="1:28" x14ac:dyDescent="0.3">
      <c r="A362" t="s">
        <v>2591</v>
      </c>
      <c r="B362">
        <v>230</v>
      </c>
      <c r="C362">
        <v>2450</v>
      </c>
      <c r="E362" t="s">
        <v>907</v>
      </c>
      <c r="F362" t="s">
        <v>39</v>
      </c>
      <c r="G362" t="s">
        <v>929</v>
      </c>
      <c r="H362" t="s">
        <v>909</v>
      </c>
      <c r="I362" t="s">
        <v>929</v>
      </c>
      <c r="J362" t="s">
        <v>1541</v>
      </c>
      <c r="K362" t="s">
        <v>1395</v>
      </c>
      <c r="L362" t="s">
        <v>1529</v>
      </c>
      <c r="M362" t="s">
        <v>845</v>
      </c>
      <c r="N362" t="s">
        <v>1543</v>
      </c>
      <c r="O362" s="2">
        <v>0</v>
      </c>
      <c r="P362" s="2">
        <v>0</v>
      </c>
      <c r="Q362" s="2">
        <v>0</v>
      </c>
      <c r="R362" s="2">
        <v>0</v>
      </c>
      <c r="S362" s="2">
        <v>0</v>
      </c>
      <c r="T362" s="2">
        <v>0</v>
      </c>
      <c r="U362" s="2">
        <v>0</v>
      </c>
      <c r="V362" s="2">
        <v>0</v>
      </c>
      <c r="W362" s="68">
        <v>0</v>
      </c>
      <c r="X362" s="68">
        <v>0</v>
      </c>
      <c r="Y362" s="68">
        <v>0</v>
      </c>
      <c r="Z362" s="2">
        <v>0</v>
      </c>
      <c r="AA362" s="70">
        <v>0</v>
      </c>
      <c r="AB362" s="70">
        <v>0</v>
      </c>
    </row>
    <row r="363" spans="1:28" x14ac:dyDescent="0.3">
      <c r="A363" t="s">
        <v>2592</v>
      </c>
      <c r="B363">
        <v>230</v>
      </c>
      <c r="C363">
        <v>2520</v>
      </c>
      <c r="E363" t="s">
        <v>907</v>
      </c>
      <c r="F363" t="s">
        <v>39</v>
      </c>
      <c r="G363" t="s">
        <v>929</v>
      </c>
      <c r="H363" t="s">
        <v>909</v>
      </c>
      <c r="I363" t="s">
        <v>929</v>
      </c>
      <c r="J363" t="s">
        <v>1544</v>
      </c>
      <c r="K363" t="s">
        <v>1395</v>
      </c>
      <c r="L363" t="s">
        <v>845</v>
      </c>
      <c r="M363" t="s">
        <v>845</v>
      </c>
      <c r="N363" t="s">
        <v>1546</v>
      </c>
      <c r="O363" s="2">
        <v>32560</v>
      </c>
      <c r="P363" s="2">
        <v>34000</v>
      </c>
      <c r="Q363" s="2">
        <v>35860</v>
      </c>
      <c r="R363" s="2">
        <v>0</v>
      </c>
      <c r="S363" s="2">
        <v>0</v>
      </c>
      <c r="T363" s="2">
        <v>0</v>
      </c>
      <c r="U363" s="2">
        <v>37180</v>
      </c>
      <c r="V363" s="2">
        <v>37360</v>
      </c>
      <c r="W363" s="68">
        <v>37180</v>
      </c>
      <c r="X363" s="68">
        <v>0</v>
      </c>
      <c r="Y363" s="68">
        <v>-37180</v>
      </c>
      <c r="Z363" s="2">
        <v>37180</v>
      </c>
      <c r="AA363" s="70">
        <v>37180</v>
      </c>
      <c r="AB363" s="70">
        <v>37180</v>
      </c>
    </row>
    <row r="364" spans="1:28" x14ac:dyDescent="0.3">
      <c r="A364" t="s">
        <v>2593</v>
      </c>
      <c r="B364">
        <v>230</v>
      </c>
      <c r="C364">
        <v>2725</v>
      </c>
      <c r="E364" t="s">
        <v>907</v>
      </c>
      <c r="F364" t="s">
        <v>39</v>
      </c>
      <c r="G364" t="s">
        <v>929</v>
      </c>
      <c r="H364" t="s">
        <v>909</v>
      </c>
      <c r="I364" t="s">
        <v>929</v>
      </c>
      <c r="J364" t="s">
        <v>1547</v>
      </c>
      <c r="K364" t="s">
        <v>1395</v>
      </c>
      <c r="L364" t="s">
        <v>845</v>
      </c>
      <c r="M364" t="s">
        <v>845</v>
      </c>
      <c r="N364" t="s">
        <v>940</v>
      </c>
      <c r="O364" s="2">
        <v>0</v>
      </c>
      <c r="P364" s="2">
        <v>0</v>
      </c>
      <c r="Q364" s="2">
        <v>37541</v>
      </c>
      <c r="R364" s="2">
        <v>0</v>
      </c>
      <c r="S364" s="2">
        <v>0</v>
      </c>
      <c r="T364" s="2">
        <v>0</v>
      </c>
      <c r="U364" s="2">
        <v>0</v>
      </c>
      <c r="V364" s="2">
        <v>0</v>
      </c>
      <c r="W364" s="68">
        <v>0</v>
      </c>
      <c r="X364" s="68">
        <v>0</v>
      </c>
      <c r="Y364" s="68">
        <v>0</v>
      </c>
      <c r="Z364" s="2">
        <v>0</v>
      </c>
      <c r="AA364" s="70">
        <v>0</v>
      </c>
      <c r="AB364" s="70">
        <v>0</v>
      </c>
    </row>
    <row r="365" spans="1:28" x14ac:dyDescent="0.3">
      <c r="A365" t="s">
        <v>2594</v>
      </c>
      <c r="B365">
        <v>230</v>
      </c>
      <c r="C365">
        <v>2750</v>
      </c>
      <c r="E365" t="s">
        <v>907</v>
      </c>
      <c r="F365" t="s">
        <v>39</v>
      </c>
      <c r="G365" t="s">
        <v>942</v>
      </c>
      <c r="H365" t="s">
        <v>942</v>
      </c>
      <c r="I365" t="s">
        <v>942</v>
      </c>
      <c r="J365" t="s">
        <v>1549</v>
      </c>
      <c r="K365" t="s">
        <v>1395</v>
      </c>
      <c r="L365" t="s">
        <v>845</v>
      </c>
      <c r="M365" t="s">
        <v>845</v>
      </c>
      <c r="N365" t="s">
        <v>944</v>
      </c>
      <c r="O365" s="2">
        <v>0</v>
      </c>
      <c r="P365" s="2">
        <v>0</v>
      </c>
      <c r="Q365" s="2">
        <v>866468</v>
      </c>
      <c r="R365" s="2">
        <v>0</v>
      </c>
      <c r="S365" s="2">
        <v>0</v>
      </c>
      <c r="T365" s="2">
        <v>0</v>
      </c>
      <c r="U365" s="2">
        <v>904009</v>
      </c>
      <c r="V365" s="2">
        <v>1051826</v>
      </c>
      <c r="W365" s="68">
        <v>904009</v>
      </c>
      <c r="X365" s="68">
        <v>0</v>
      </c>
      <c r="Y365" s="68">
        <v>-904009</v>
      </c>
      <c r="Z365" s="2">
        <v>904009</v>
      </c>
      <c r="AA365" s="70">
        <v>904009</v>
      </c>
      <c r="AB365" s="70">
        <v>904009</v>
      </c>
    </row>
    <row r="366" spans="1:28" x14ac:dyDescent="0.3">
      <c r="A366" t="s">
        <v>2595</v>
      </c>
      <c r="B366">
        <v>230</v>
      </c>
      <c r="C366">
        <v>2950</v>
      </c>
      <c r="E366" t="s">
        <v>907</v>
      </c>
      <c r="F366" t="s">
        <v>39</v>
      </c>
      <c r="G366" t="s">
        <v>942</v>
      </c>
      <c r="H366" t="s">
        <v>942</v>
      </c>
      <c r="I366" t="s">
        <v>942</v>
      </c>
      <c r="J366" t="s">
        <v>1551</v>
      </c>
      <c r="K366" t="s">
        <v>1395</v>
      </c>
      <c r="L366" t="s">
        <v>845</v>
      </c>
      <c r="M366" t="s">
        <v>845</v>
      </c>
      <c r="N366" t="s">
        <v>947</v>
      </c>
      <c r="O366" s="2">
        <v>0</v>
      </c>
      <c r="P366" s="2">
        <v>0</v>
      </c>
      <c r="Q366" s="2">
        <v>0</v>
      </c>
      <c r="R366" s="2">
        <v>0</v>
      </c>
      <c r="S366" s="2">
        <v>0</v>
      </c>
      <c r="T366" s="2">
        <v>0</v>
      </c>
      <c r="U366" s="2">
        <v>0</v>
      </c>
      <c r="V366" s="2">
        <v>0</v>
      </c>
      <c r="W366" s="68">
        <v>0</v>
      </c>
      <c r="X366" s="68">
        <v>0</v>
      </c>
      <c r="Y366" s="68">
        <v>0</v>
      </c>
      <c r="Z366" s="2">
        <v>0</v>
      </c>
      <c r="AA366" s="70">
        <v>0</v>
      </c>
      <c r="AB366" s="70">
        <v>0</v>
      </c>
    </row>
    <row r="367" spans="1:28" x14ac:dyDescent="0.3">
      <c r="A367" t="s">
        <v>2596</v>
      </c>
      <c r="B367">
        <v>230</v>
      </c>
      <c r="C367">
        <v>3100</v>
      </c>
      <c r="E367" t="s">
        <v>949</v>
      </c>
      <c r="F367" t="s">
        <v>39</v>
      </c>
      <c r="G367" t="s">
        <v>950</v>
      </c>
      <c r="H367" t="s">
        <v>950</v>
      </c>
      <c r="I367" t="s">
        <v>950</v>
      </c>
      <c r="J367" t="s">
        <v>1553</v>
      </c>
      <c r="K367" t="s">
        <v>1395</v>
      </c>
      <c r="L367" t="s">
        <v>845</v>
      </c>
      <c r="M367" t="s">
        <v>845</v>
      </c>
      <c r="N367" t="s">
        <v>802</v>
      </c>
      <c r="O367" s="2">
        <v>151833</v>
      </c>
      <c r="P367" s="2">
        <v>139109</v>
      </c>
      <c r="Q367" s="2">
        <v>140328</v>
      </c>
      <c r="R367" s="2">
        <v>140181</v>
      </c>
      <c r="S367" s="2">
        <v>0</v>
      </c>
      <c r="T367" s="2">
        <v>0</v>
      </c>
      <c r="U367" s="2">
        <v>112957</v>
      </c>
      <c r="V367" s="2">
        <v>112957</v>
      </c>
      <c r="W367" s="68">
        <v>112957</v>
      </c>
      <c r="X367" s="68">
        <v>0</v>
      </c>
      <c r="Y367" s="68">
        <v>-112957</v>
      </c>
      <c r="Z367" s="2">
        <v>112957</v>
      </c>
      <c r="AA367" s="69">
        <v>45555</v>
      </c>
      <c r="AB367" s="69">
        <v>45554</v>
      </c>
    </row>
    <row r="368" spans="1:28" x14ac:dyDescent="0.3">
      <c r="A368" t="s">
        <v>151</v>
      </c>
      <c r="B368">
        <v>230</v>
      </c>
      <c r="C368">
        <v>315</v>
      </c>
      <c r="D368">
        <v>4125</v>
      </c>
      <c r="E368" t="s">
        <v>101</v>
      </c>
      <c r="F368" t="s">
        <v>39</v>
      </c>
      <c r="G368" t="s">
        <v>960</v>
      </c>
      <c r="H368" t="s">
        <v>101</v>
      </c>
      <c r="I368" t="s">
        <v>809</v>
      </c>
      <c r="J368" t="s">
        <v>1555</v>
      </c>
      <c r="K368" t="s">
        <v>954</v>
      </c>
      <c r="L368" t="s">
        <v>960</v>
      </c>
      <c r="M368" t="s">
        <v>1435</v>
      </c>
      <c r="N368" t="s">
        <v>961</v>
      </c>
      <c r="O368" s="2">
        <v>153</v>
      </c>
      <c r="P368" s="2">
        <v>248</v>
      </c>
      <c r="Q368" s="2">
        <v>1978</v>
      </c>
      <c r="R368" s="2">
        <v>2200</v>
      </c>
      <c r="S368" s="2">
        <v>2200</v>
      </c>
      <c r="T368" s="2">
        <v>2200</v>
      </c>
      <c r="U368" s="2">
        <v>352</v>
      </c>
      <c r="V368" s="2">
        <v>359</v>
      </c>
      <c r="W368" s="68">
        <v>469.33333333333331</v>
      </c>
      <c r="X368" s="68">
        <v>384</v>
      </c>
      <c r="Y368" s="68">
        <v>-85.333333333333314</v>
      </c>
      <c r="Z368" s="2">
        <v>2200</v>
      </c>
      <c r="AA368" s="70">
        <v>2200</v>
      </c>
      <c r="AB368" s="70">
        <v>2200</v>
      </c>
    </row>
    <row r="369" spans="1:29" x14ac:dyDescent="0.3">
      <c r="A369" t="s">
        <v>2597</v>
      </c>
      <c r="B369">
        <v>230</v>
      </c>
      <c r="C369">
        <v>3250</v>
      </c>
      <c r="E369" t="s">
        <v>949</v>
      </c>
      <c r="F369" t="s">
        <v>39</v>
      </c>
      <c r="G369" t="s">
        <v>975</v>
      </c>
      <c r="H369" t="s">
        <v>975</v>
      </c>
      <c r="I369" t="s">
        <v>975</v>
      </c>
      <c r="J369" t="s">
        <v>1556</v>
      </c>
      <c r="K369" t="s">
        <v>1395</v>
      </c>
      <c r="L369" t="s">
        <v>845</v>
      </c>
      <c r="M369" t="s">
        <v>845</v>
      </c>
      <c r="N369" t="s">
        <v>977</v>
      </c>
      <c r="O369" s="2">
        <v>0</v>
      </c>
      <c r="P369" s="2">
        <v>0</v>
      </c>
      <c r="Q369" s="2">
        <v>0</v>
      </c>
      <c r="R369" s="2">
        <v>0</v>
      </c>
      <c r="S369" s="2">
        <v>0</v>
      </c>
      <c r="T369" s="2">
        <v>0</v>
      </c>
      <c r="U369" s="2">
        <v>0</v>
      </c>
      <c r="V369" s="2">
        <v>0</v>
      </c>
      <c r="W369" s="68">
        <v>0</v>
      </c>
      <c r="X369" s="68">
        <v>0</v>
      </c>
      <c r="Y369" s="68">
        <v>0</v>
      </c>
      <c r="Z369" s="2">
        <v>0</v>
      </c>
      <c r="AA369" s="70">
        <v>0</v>
      </c>
      <c r="AB369" s="70">
        <v>0</v>
      </c>
    </row>
    <row r="370" spans="1:29" x14ac:dyDescent="0.3">
      <c r="A370" t="s">
        <v>117</v>
      </c>
      <c r="B370">
        <v>230</v>
      </c>
      <c r="C370">
        <v>325</v>
      </c>
      <c r="D370">
        <v>4151</v>
      </c>
      <c r="E370" t="s">
        <v>101</v>
      </c>
      <c r="F370" t="s">
        <v>39</v>
      </c>
      <c r="G370" t="s">
        <v>979</v>
      </c>
      <c r="H370" t="s">
        <v>101</v>
      </c>
      <c r="I370" t="s">
        <v>807</v>
      </c>
      <c r="J370" t="s">
        <v>1558</v>
      </c>
      <c r="K370" t="s">
        <v>1395</v>
      </c>
      <c r="L370" t="s">
        <v>1529</v>
      </c>
      <c r="M370" t="s">
        <v>989</v>
      </c>
      <c r="N370" t="s">
        <v>807</v>
      </c>
      <c r="O370" s="2">
        <v>0</v>
      </c>
      <c r="P370" s="2">
        <v>0</v>
      </c>
      <c r="Q370" s="2">
        <v>0</v>
      </c>
      <c r="R370" s="2">
        <v>90000</v>
      </c>
      <c r="S370" s="2">
        <v>90000</v>
      </c>
      <c r="T370" s="2">
        <v>90000</v>
      </c>
      <c r="U370" s="2">
        <v>817</v>
      </c>
      <c r="V370" s="2">
        <v>817</v>
      </c>
      <c r="W370" s="68">
        <v>1089.3333333333333</v>
      </c>
      <c r="X370" s="68">
        <v>872</v>
      </c>
      <c r="Y370" s="68">
        <v>-217.33333333333326</v>
      </c>
      <c r="Z370" s="2">
        <v>90000</v>
      </c>
      <c r="AA370" s="70">
        <v>120000</v>
      </c>
      <c r="AB370" s="70">
        <v>120000</v>
      </c>
      <c r="AC370" s="2" t="s">
        <v>1559</v>
      </c>
    </row>
    <row r="371" spans="1:29" x14ac:dyDescent="0.3">
      <c r="A371" t="s">
        <v>243</v>
      </c>
      <c r="B371">
        <v>230</v>
      </c>
      <c r="C371">
        <v>325</v>
      </c>
      <c r="D371">
        <v>4162</v>
      </c>
      <c r="E371" t="s">
        <v>101</v>
      </c>
      <c r="F371" t="s">
        <v>39</v>
      </c>
      <c r="G371" t="s">
        <v>979</v>
      </c>
      <c r="H371" t="s">
        <v>101</v>
      </c>
      <c r="I371" t="s">
        <v>807</v>
      </c>
      <c r="J371" t="s">
        <v>1560</v>
      </c>
      <c r="K371" t="s">
        <v>1395</v>
      </c>
      <c r="L371" t="s">
        <v>1529</v>
      </c>
      <c r="M371" t="s">
        <v>989</v>
      </c>
      <c r="N371" t="s">
        <v>1561</v>
      </c>
      <c r="O371" s="2">
        <v>0</v>
      </c>
      <c r="P371" s="2">
        <v>0</v>
      </c>
      <c r="Q371" s="2">
        <v>0</v>
      </c>
      <c r="R371" s="2">
        <v>0</v>
      </c>
      <c r="S371" s="2">
        <v>0</v>
      </c>
      <c r="T371" s="2">
        <v>0</v>
      </c>
      <c r="U371" s="2">
        <v>0</v>
      </c>
      <c r="V371" s="2">
        <v>0</v>
      </c>
      <c r="W371" s="68">
        <v>0</v>
      </c>
      <c r="X371" s="68">
        <v>0</v>
      </c>
      <c r="Y371" s="68">
        <v>0</v>
      </c>
      <c r="Z371" s="2">
        <v>0</v>
      </c>
      <c r="AA371" s="70">
        <v>0</v>
      </c>
      <c r="AB371" s="70">
        <v>0</v>
      </c>
    </row>
    <row r="372" spans="1:29" x14ac:dyDescent="0.3">
      <c r="A372" t="s">
        <v>2598</v>
      </c>
      <c r="B372">
        <v>230</v>
      </c>
      <c r="C372">
        <v>3275</v>
      </c>
      <c r="E372" t="s">
        <v>949</v>
      </c>
      <c r="F372" t="s">
        <v>39</v>
      </c>
      <c r="G372" t="s">
        <v>975</v>
      </c>
      <c r="H372" t="s">
        <v>975</v>
      </c>
      <c r="I372" t="s">
        <v>975</v>
      </c>
      <c r="J372" t="s">
        <v>1562</v>
      </c>
      <c r="K372" t="s">
        <v>1395</v>
      </c>
      <c r="L372" t="s">
        <v>1529</v>
      </c>
      <c r="M372" t="s">
        <v>845</v>
      </c>
      <c r="N372" t="s">
        <v>1000</v>
      </c>
      <c r="O372" s="2">
        <v>0</v>
      </c>
      <c r="P372" s="2">
        <v>2318047</v>
      </c>
      <c r="Q372" s="2">
        <v>2236716</v>
      </c>
      <c r="R372" s="2">
        <v>0</v>
      </c>
      <c r="S372" s="2">
        <v>0</v>
      </c>
      <c r="T372" s="2">
        <v>0</v>
      </c>
      <c r="U372" s="2">
        <v>2236716</v>
      </c>
      <c r="V372" s="2">
        <v>2236716</v>
      </c>
      <c r="W372" s="68">
        <v>2236716</v>
      </c>
      <c r="X372" s="68">
        <v>0</v>
      </c>
      <c r="Y372" s="68">
        <v>-2236716</v>
      </c>
      <c r="Z372" s="2">
        <v>2236716</v>
      </c>
      <c r="AA372" s="70">
        <v>2236716</v>
      </c>
      <c r="AB372" s="70">
        <v>2236716</v>
      </c>
    </row>
    <row r="373" spans="1:29" x14ac:dyDescent="0.3">
      <c r="A373" t="s">
        <v>2599</v>
      </c>
      <c r="B373">
        <v>230</v>
      </c>
      <c r="C373">
        <v>3277</v>
      </c>
      <c r="E373" t="s">
        <v>949</v>
      </c>
      <c r="F373" t="s">
        <v>39</v>
      </c>
      <c r="G373" t="s">
        <v>975</v>
      </c>
      <c r="H373" t="s">
        <v>975</v>
      </c>
      <c r="I373" t="s">
        <v>975</v>
      </c>
      <c r="J373" t="s">
        <v>1564</v>
      </c>
      <c r="K373" t="s">
        <v>1395</v>
      </c>
      <c r="L373" t="s">
        <v>1529</v>
      </c>
      <c r="M373" t="s">
        <v>845</v>
      </c>
      <c r="N373" t="s">
        <v>1003</v>
      </c>
      <c r="O373" s="2">
        <v>0</v>
      </c>
      <c r="P373" s="2">
        <v>0</v>
      </c>
      <c r="Q373" s="2">
        <v>904009</v>
      </c>
      <c r="R373" s="2">
        <v>0</v>
      </c>
      <c r="S373" s="2">
        <v>0</v>
      </c>
      <c r="T373" s="2">
        <v>0</v>
      </c>
      <c r="U373" s="2">
        <v>904009</v>
      </c>
      <c r="V373" s="2">
        <v>1051826</v>
      </c>
      <c r="W373" s="68">
        <v>904009</v>
      </c>
      <c r="X373" s="68">
        <v>0</v>
      </c>
      <c r="Y373" s="68">
        <v>-904009</v>
      </c>
      <c r="Z373" s="2">
        <v>904009</v>
      </c>
      <c r="AA373" s="70">
        <v>904009</v>
      </c>
      <c r="AB373" s="70">
        <v>904009</v>
      </c>
    </row>
    <row r="374" spans="1:29" x14ac:dyDescent="0.3">
      <c r="A374" t="s">
        <v>2600</v>
      </c>
      <c r="B374">
        <v>230</v>
      </c>
      <c r="C374">
        <v>3300</v>
      </c>
      <c r="E374" t="s">
        <v>949</v>
      </c>
      <c r="F374" t="s">
        <v>39</v>
      </c>
      <c r="G374" t="s">
        <v>1005</v>
      </c>
      <c r="H374" t="s">
        <v>1005</v>
      </c>
      <c r="I374" t="s">
        <v>1005</v>
      </c>
      <c r="J374" t="s">
        <v>1566</v>
      </c>
      <c r="K374" t="s">
        <v>1395</v>
      </c>
      <c r="L374" t="s">
        <v>1529</v>
      </c>
      <c r="M374" t="s">
        <v>845</v>
      </c>
      <c r="N374" t="s">
        <v>1007</v>
      </c>
      <c r="O374" s="2">
        <v>0</v>
      </c>
      <c r="P374" s="2">
        <v>0</v>
      </c>
      <c r="Q374" s="2">
        <v>0</v>
      </c>
      <c r="R374" s="2">
        <v>0</v>
      </c>
      <c r="S374" s="2">
        <v>0</v>
      </c>
      <c r="T374" s="2">
        <v>0</v>
      </c>
      <c r="U374" s="2">
        <v>0</v>
      </c>
      <c r="V374" s="2">
        <v>0</v>
      </c>
      <c r="W374" s="68">
        <v>0</v>
      </c>
      <c r="X374" s="68">
        <v>0</v>
      </c>
      <c r="Y374" s="68">
        <v>0</v>
      </c>
      <c r="Z374" s="2">
        <v>0</v>
      </c>
      <c r="AA374" s="70">
        <v>0</v>
      </c>
      <c r="AB374" s="70">
        <v>0</v>
      </c>
    </row>
    <row r="375" spans="1:29" x14ac:dyDescent="0.3">
      <c r="A375" t="s">
        <v>146</v>
      </c>
      <c r="B375">
        <v>230</v>
      </c>
      <c r="C375">
        <v>335</v>
      </c>
      <c r="D375">
        <v>4370</v>
      </c>
      <c r="E375" t="s">
        <v>101</v>
      </c>
      <c r="F375" t="s">
        <v>39</v>
      </c>
      <c r="G375" t="s">
        <v>810</v>
      </c>
      <c r="H375" t="s">
        <v>101</v>
      </c>
      <c r="I375" t="s">
        <v>810</v>
      </c>
      <c r="J375" t="s">
        <v>1568</v>
      </c>
      <c r="K375" t="s">
        <v>1395</v>
      </c>
      <c r="L375" t="s">
        <v>1529</v>
      </c>
      <c r="M375" t="s">
        <v>803</v>
      </c>
      <c r="N375" t="s">
        <v>1569</v>
      </c>
      <c r="O375" s="2">
        <v>3715</v>
      </c>
      <c r="P375" s="2">
        <v>4165</v>
      </c>
      <c r="Q375" s="2">
        <v>1250</v>
      </c>
      <c r="R375" s="2">
        <v>5250</v>
      </c>
      <c r="S375" s="2">
        <v>5250</v>
      </c>
      <c r="T375" s="2">
        <v>5250</v>
      </c>
      <c r="U375" s="2">
        <v>6250</v>
      </c>
      <c r="V375" s="2">
        <v>6500</v>
      </c>
      <c r="W375" s="68">
        <v>8333.3333333333321</v>
      </c>
      <c r="X375" s="68">
        <v>6938</v>
      </c>
      <c r="Y375" s="68">
        <v>-1395.3333333333321</v>
      </c>
      <c r="Z375" s="2">
        <v>6250</v>
      </c>
      <c r="AA375" s="70">
        <v>2750</v>
      </c>
      <c r="AB375" s="70">
        <v>2750</v>
      </c>
      <c r="AC375" s="2" t="s">
        <v>1570</v>
      </c>
    </row>
    <row r="376" spans="1:29" x14ac:dyDescent="0.3">
      <c r="A376" t="s">
        <v>112</v>
      </c>
      <c r="B376">
        <v>230</v>
      </c>
      <c r="C376">
        <v>340</v>
      </c>
      <c r="D376">
        <v>4425</v>
      </c>
      <c r="E376" t="s">
        <v>101</v>
      </c>
      <c r="F376" t="s">
        <v>39</v>
      </c>
      <c r="G376" t="s">
        <v>1032</v>
      </c>
      <c r="H376" t="s">
        <v>101</v>
      </c>
      <c r="I376" t="s">
        <v>803</v>
      </c>
      <c r="J376" t="s">
        <v>1571</v>
      </c>
      <c r="K376" t="s">
        <v>1395</v>
      </c>
      <c r="L376" t="s">
        <v>1529</v>
      </c>
      <c r="M376" t="s">
        <v>803</v>
      </c>
      <c r="N376" t="s">
        <v>1572</v>
      </c>
      <c r="O376" s="2">
        <v>284832</v>
      </c>
      <c r="P376" s="2">
        <v>300281</v>
      </c>
      <c r="Q376" s="2">
        <v>314970</v>
      </c>
      <c r="R376" s="2">
        <v>350275</v>
      </c>
      <c r="S376" s="2">
        <v>350275</v>
      </c>
      <c r="T376" s="2">
        <v>350275</v>
      </c>
      <c r="U376" s="2">
        <v>289757</v>
      </c>
      <c r="V376" s="2">
        <v>344898</v>
      </c>
      <c r="W376" s="68">
        <v>386342.66666666663</v>
      </c>
      <c r="X376" s="68">
        <v>368093</v>
      </c>
      <c r="Y376" s="68">
        <v>-18249.666666666628</v>
      </c>
      <c r="Z376" s="2">
        <v>350275</v>
      </c>
      <c r="AA376" s="70">
        <v>364700</v>
      </c>
      <c r="AB376" s="70">
        <v>364700</v>
      </c>
      <c r="AC376" s="2" t="s">
        <v>1573</v>
      </c>
    </row>
    <row r="377" spans="1:29" x14ac:dyDescent="0.3">
      <c r="A377" t="s">
        <v>133</v>
      </c>
      <c r="B377">
        <v>230</v>
      </c>
      <c r="C377">
        <v>340</v>
      </c>
      <c r="D377">
        <v>4426</v>
      </c>
      <c r="E377" t="s">
        <v>101</v>
      </c>
      <c r="F377" t="s">
        <v>39</v>
      </c>
      <c r="G377" t="s">
        <v>1032</v>
      </c>
      <c r="H377" t="s">
        <v>101</v>
      </c>
      <c r="I377" t="s">
        <v>803</v>
      </c>
      <c r="J377" t="s">
        <v>1574</v>
      </c>
      <c r="K377" t="s">
        <v>1395</v>
      </c>
      <c r="L377" t="s">
        <v>1529</v>
      </c>
      <c r="M377" t="s">
        <v>803</v>
      </c>
      <c r="N377" t="s">
        <v>1575</v>
      </c>
      <c r="O377" s="2">
        <v>2744</v>
      </c>
      <c r="P377" s="2">
        <v>566</v>
      </c>
      <c r="Q377" s="2">
        <v>0</v>
      </c>
      <c r="R377" s="2">
        <v>500</v>
      </c>
      <c r="S377" s="2">
        <v>500</v>
      </c>
      <c r="T377" s="2">
        <v>500</v>
      </c>
      <c r="U377" s="2">
        <v>437</v>
      </c>
      <c r="V377" s="2">
        <v>477</v>
      </c>
      <c r="W377" s="68">
        <v>582.66666666666663</v>
      </c>
      <c r="X377" s="68">
        <v>510</v>
      </c>
      <c r="Y377" s="68">
        <v>-72.666666666666629</v>
      </c>
      <c r="Z377" s="2">
        <v>500</v>
      </c>
      <c r="AA377" s="70">
        <v>10000</v>
      </c>
      <c r="AB377" s="70">
        <v>10000</v>
      </c>
      <c r="AC377" s="2" t="s">
        <v>1576</v>
      </c>
    </row>
    <row r="378" spans="1:29" x14ac:dyDescent="0.3">
      <c r="A378" t="s">
        <v>263</v>
      </c>
      <c r="B378">
        <v>230</v>
      </c>
      <c r="C378">
        <v>340</v>
      </c>
      <c r="D378">
        <v>4430</v>
      </c>
      <c r="E378" t="s">
        <v>101</v>
      </c>
      <c r="F378" t="s">
        <v>39</v>
      </c>
      <c r="G378" t="s">
        <v>1032</v>
      </c>
      <c r="H378" t="s">
        <v>101</v>
      </c>
      <c r="I378" t="s">
        <v>803</v>
      </c>
      <c r="J378" t="s">
        <v>1577</v>
      </c>
      <c r="K378" t="s">
        <v>1395</v>
      </c>
      <c r="L378" t="s">
        <v>1529</v>
      </c>
      <c r="M378" t="s">
        <v>803</v>
      </c>
      <c r="N378" t="s">
        <v>1578</v>
      </c>
      <c r="O378" s="2">
        <v>0</v>
      </c>
      <c r="P378" s="2">
        <v>0</v>
      </c>
      <c r="Q378" s="2">
        <v>0</v>
      </c>
      <c r="R378" s="2">
        <v>0</v>
      </c>
      <c r="S378" s="2">
        <v>0</v>
      </c>
      <c r="T378" s="2">
        <v>0</v>
      </c>
      <c r="U378" s="2">
        <v>301</v>
      </c>
      <c r="V378" s="2">
        <v>301</v>
      </c>
      <c r="W378" s="68">
        <v>401.33333333333331</v>
      </c>
      <c r="X378" s="68">
        <v>322</v>
      </c>
      <c r="Y378" s="68">
        <v>-79.333333333333314</v>
      </c>
      <c r="Z378" s="2">
        <v>301</v>
      </c>
      <c r="AA378" s="70">
        <v>0</v>
      </c>
      <c r="AB378" s="70">
        <v>0</v>
      </c>
      <c r="AC378" s="2" t="s">
        <v>1139</v>
      </c>
    </row>
    <row r="379" spans="1:29" x14ac:dyDescent="0.3">
      <c r="A379" t="s">
        <v>140</v>
      </c>
      <c r="B379">
        <v>230</v>
      </c>
      <c r="C379">
        <v>340</v>
      </c>
      <c r="D379">
        <v>4435</v>
      </c>
      <c r="E379" t="s">
        <v>101</v>
      </c>
      <c r="F379" t="s">
        <v>39</v>
      </c>
      <c r="G379" t="s">
        <v>1032</v>
      </c>
      <c r="H379" t="s">
        <v>101</v>
      </c>
      <c r="I379" t="s">
        <v>803</v>
      </c>
      <c r="J379" t="s">
        <v>1579</v>
      </c>
      <c r="K379" t="s">
        <v>1395</v>
      </c>
      <c r="L379" t="s">
        <v>1529</v>
      </c>
      <c r="M379" t="s">
        <v>803</v>
      </c>
      <c r="N379" t="s">
        <v>1580</v>
      </c>
      <c r="O379" s="2">
        <v>3760</v>
      </c>
      <c r="P379" s="2">
        <v>4136</v>
      </c>
      <c r="Q379" s="2">
        <v>3874</v>
      </c>
      <c r="R379" s="2">
        <v>4750</v>
      </c>
      <c r="S379" s="2">
        <v>4750</v>
      </c>
      <c r="T379" s="2">
        <v>4750</v>
      </c>
      <c r="U379" s="2">
        <v>3462</v>
      </c>
      <c r="V379" s="2">
        <v>4150</v>
      </c>
      <c r="W379" s="68">
        <v>4616</v>
      </c>
      <c r="X379" s="68">
        <v>4430</v>
      </c>
      <c r="Y379" s="68">
        <v>-186</v>
      </c>
      <c r="Z379" s="2">
        <v>4750</v>
      </c>
      <c r="AA379" s="70">
        <v>4240</v>
      </c>
      <c r="AB379" s="70">
        <v>4240</v>
      </c>
      <c r="AC379" s="2" t="s">
        <v>1581</v>
      </c>
    </row>
    <row r="380" spans="1:29" x14ac:dyDescent="0.3">
      <c r="A380" t="s">
        <v>154</v>
      </c>
      <c r="B380">
        <v>230</v>
      </c>
      <c r="C380">
        <v>340</v>
      </c>
      <c r="D380">
        <v>4450</v>
      </c>
      <c r="E380" t="s">
        <v>101</v>
      </c>
      <c r="F380" t="s">
        <v>39</v>
      </c>
      <c r="G380" t="s">
        <v>1032</v>
      </c>
      <c r="H380" t="s">
        <v>101</v>
      </c>
      <c r="I380" t="s">
        <v>812</v>
      </c>
      <c r="J380" t="s">
        <v>1582</v>
      </c>
      <c r="K380" t="s">
        <v>954</v>
      </c>
      <c r="L380" t="s">
        <v>1074</v>
      </c>
      <c r="M380" t="s">
        <v>1435</v>
      </c>
      <c r="N380" t="s">
        <v>1583</v>
      </c>
      <c r="O380" s="2">
        <v>0</v>
      </c>
      <c r="P380" s="2">
        <v>100</v>
      </c>
      <c r="Q380" s="2">
        <v>2194</v>
      </c>
      <c r="R380" s="2">
        <v>3012</v>
      </c>
      <c r="S380" s="2">
        <v>3012</v>
      </c>
      <c r="T380" s="2">
        <v>3012</v>
      </c>
      <c r="U380" s="2">
        <v>1755</v>
      </c>
      <c r="V380" s="2">
        <v>2028</v>
      </c>
      <c r="W380" s="68">
        <v>2340</v>
      </c>
      <c r="X380" s="68">
        <v>2165</v>
      </c>
      <c r="Y380" s="68">
        <v>-175</v>
      </c>
      <c r="Z380" s="2">
        <v>3012</v>
      </c>
      <c r="AA380" s="70">
        <v>1500</v>
      </c>
      <c r="AB380" s="70">
        <v>1500</v>
      </c>
    </row>
    <row r="381" spans="1:29" x14ac:dyDescent="0.3">
      <c r="A381" t="s">
        <v>136</v>
      </c>
      <c r="B381">
        <v>230</v>
      </c>
      <c r="C381">
        <v>345</v>
      </c>
      <c r="D381">
        <v>4531</v>
      </c>
      <c r="E381" t="s">
        <v>101</v>
      </c>
      <c r="F381" t="s">
        <v>39</v>
      </c>
      <c r="G381" t="s">
        <v>1047</v>
      </c>
      <c r="H381" t="s">
        <v>101</v>
      </c>
      <c r="I381" t="s">
        <v>1585</v>
      </c>
      <c r="J381" t="s">
        <v>1584</v>
      </c>
      <c r="K381" t="s">
        <v>1395</v>
      </c>
      <c r="L381" t="s">
        <v>1529</v>
      </c>
      <c r="M381" t="s">
        <v>803</v>
      </c>
      <c r="N381" t="s">
        <v>1586</v>
      </c>
      <c r="O381" s="2">
        <v>6653</v>
      </c>
      <c r="P381" s="2">
        <v>13410</v>
      </c>
      <c r="Q381" s="2">
        <v>7823</v>
      </c>
      <c r="R381" s="2">
        <v>11175</v>
      </c>
      <c r="S381" s="2">
        <v>11175</v>
      </c>
      <c r="T381" s="2">
        <v>11175</v>
      </c>
      <c r="U381" s="2">
        <v>2235</v>
      </c>
      <c r="V381" s="2">
        <v>2980</v>
      </c>
      <c r="W381" s="68">
        <v>2980</v>
      </c>
      <c r="X381" s="68">
        <v>3181</v>
      </c>
      <c r="Y381" s="68">
        <v>201</v>
      </c>
      <c r="Z381" s="2">
        <v>11175</v>
      </c>
      <c r="AA381" s="70">
        <v>7450</v>
      </c>
      <c r="AB381" s="70">
        <v>7450</v>
      </c>
      <c r="AC381" s="2" t="s">
        <v>1587</v>
      </c>
    </row>
    <row r="382" spans="1:29" x14ac:dyDescent="0.3">
      <c r="A382" t="s">
        <v>176</v>
      </c>
      <c r="B382">
        <v>230</v>
      </c>
      <c r="C382">
        <v>360</v>
      </c>
      <c r="D382">
        <v>4210</v>
      </c>
      <c r="E382" t="s">
        <v>101</v>
      </c>
      <c r="F382" t="s">
        <v>39</v>
      </c>
      <c r="G382" t="s">
        <v>811</v>
      </c>
      <c r="H382" t="s">
        <v>101</v>
      </c>
      <c r="I382" t="s">
        <v>811</v>
      </c>
      <c r="J382" t="s">
        <v>1588</v>
      </c>
      <c r="K382" t="s">
        <v>954</v>
      </c>
      <c r="L382" t="s">
        <v>1074</v>
      </c>
      <c r="M382" t="s">
        <v>1435</v>
      </c>
      <c r="N382" t="s">
        <v>1589</v>
      </c>
      <c r="O382" s="2">
        <v>0</v>
      </c>
      <c r="P382" s="2">
        <v>0</v>
      </c>
      <c r="Q382" s="2">
        <v>0</v>
      </c>
      <c r="R382" s="2">
        <v>0</v>
      </c>
      <c r="S382" s="2">
        <v>0</v>
      </c>
      <c r="T382" s="2">
        <v>0</v>
      </c>
      <c r="U382" s="2">
        <v>0</v>
      </c>
      <c r="V382" s="2">
        <v>0</v>
      </c>
      <c r="W382" s="68">
        <v>0</v>
      </c>
      <c r="X382" s="68">
        <v>0</v>
      </c>
      <c r="Y382" s="68">
        <v>0</v>
      </c>
      <c r="Z382" s="2">
        <v>0</v>
      </c>
      <c r="AA382" s="70">
        <v>0</v>
      </c>
      <c r="AB382" s="70">
        <v>0</v>
      </c>
    </row>
    <row r="383" spans="1:29" x14ac:dyDescent="0.3">
      <c r="A383" t="s">
        <v>178</v>
      </c>
      <c r="B383">
        <v>230</v>
      </c>
      <c r="C383">
        <v>360</v>
      </c>
      <c r="D383">
        <v>4220</v>
      </c>
      <c r="E383" t="s">
        <v>101</v>
      </c>
      <c r="F383" t="s">
        <v>39</v>
      </c>
      <c r="G383" t="s">
        <v>811</v>
      </c>
      <c r="H383" t="s">
        <v>101</v>
      </c>
      <c r="I383" t="s">
        <v>811</v>
      </c>
      <c r="J383" t="s">
        <v>1590</v>
      </c>
      <c r="K383" t="s">
        <v>954</v>
      </c>
      <c r="L383" t="s">
        <v>1074</v>
      </c>
      <c r="M383" t="s">
        <v>1435</v>
      </c>
      <c r="N383" t="s">
        <v>1591</v>
      </c>
      <c r="O383" s="2">
        <v>0</v>
      </c>
      <c r="P383" s="2">
        <v>0</v>
      </c>
      <c r="Q383" s="2">
        <v>0</v>
      </c>
      <c r="R383" s="2">
        <v>0</v>
      </c>
      <c r="S383" s="2">
        <v>0</v>
      </c>
      <c r="T383" s="2">
        <v>0</v>
      </c>
      <c r="U383" s="2">
        <v>0</v>
      </c>
      <c r="V383" s="2">
        <v>0</v>
      </c>
      <c r="W383" s="68">
        <v>0</v>
      </c>
      <c r="X383" s="68">
        <v>0</v>
      </c>
      <c r="Y383" s="68">
        <v>0</v>
      </c>
      <c r="Z383" s="2">
        <v>0</v>
      </c>
      <c r="AA383" s="70">
        <v>0</v>
      </c>
      <c r="AB383" s="70">
        <v>0</v>
      </c>
    </row>
    <row r="384" spans="1:29" x14ac:dyDescent="0.3">
      <c r="A384" t="s">
        <v>180</v>
      </c>
      <c r="B384">
        <v>230</v>
      </c>
      <c r="C384">
        <v>360</v>
      </c>
      <c r="D384">
        <v>4225</v>
      </c>
      <c r="E384" t="s">
        <v>101</v>
      </c>
      <c r="F384" t="s">
        <v>39</v>
      </c>
      <c r="G384" t="s">
        <v>811</v>
      </c>
      <c r="H384" t="s">
        <v>101</v>
      </c>
      <c r="I384" t="s">
        <v>811</v>
      </c>
      <c r="J384" t="s">
        <v>1592</v>
      </c>
      <c r="K384" t="s">
        <v>954</v>
      </c>
      <c r="L384" t="s">
        <v>1074</v>
      </c>
      <c r="M384" t="s">
        <v>1435</v>
      </c>
      <c r="N384" t="s">
        <v>1053</v>
      </c>
      <c r="O384" s="2">
        <v>0</v>
      </c>
      <c r="P384" s="2">
        <v>0</v>
      </c>
      <c r="Q384" s="2">
        <v>0</v>
      </c>
      <c r="R384" s="2">
        <v>250000</v>
      </c>
      <c r="S384" s="2">
        <v>250000</v>
      </c>
      <c r="T384" s="2">
        <v>250000</v>
      </c>
      <c r="U384" s="2">
        <v>185358</v>
      </c>
      <c r="V384" s="2">
        <v>185358</v>
      </c>
      <c r="W384" s="68">
        <v>185358</v>
      </c>
      <c r="X384" s="68">
        <v>185358</v>
      </c>
      <c r="Y384" s="68">
        <v>0</v>
      </c>
      <c r="Z384" s="2">
        <v>0</v>
      </c>
      <c r="AA384" s="70">
        <v>0</v>
      </c>
      <c r="AB384" s="70">
        <v>0</v>
      </c>
    </row>
    <row r="385" spans="1:28" x14ac:dyDescent="0.3">
      <c r="A385" t="s">
        <v>182</v>
      </c>
      <c r="B385">
        <v>230</v>
      </c>
      <c r="C385">
        <v>365</v>
      </c>
      <c r="D385">
        <v>4752</v>
      </c>
      <c r="E385" t="s">
        <v>101</v>
      </c>
      <c r="F385" t="s">
        <v>39</v>
      </c>
      <c r="G385" t="s">
        <v>814</v>
      </c>
      <c r="H385" t="s">
        <v>101</v>
      </c>
      <c r="I385" t="s">
        <v>814</v>
      </c>
      <c r="J385" t="s">
        <v>1593</v>
      </c>
      <c r="K385" t="s">
        <v>954</v>
      </c>
      <c r="L385" t="s">
        <v>1074</v>
      </c>
      <c r="M385" t="s">
        <v>1435</v>
      </c>
      <c r="N385" t="s">
        <v>814</v>
      </c>
      <c r="O385" s="2">
        <v>274</v>
      </c>
      <c r="P385" s="2">
        <v>35</v>
      </c>
      <c r="Q385" s="2">
        <v>0</v>
      </c>
      <c r="R385" s="2">
        <v>0</v>
      </c>
      <c r="S385" s="2">
        <v>0</v>
      </c>
      <c r="T385" s="2">
        <v>0</v>
      </c>
      <c r="U385" s="2">
        <v>0</v>
      </c>
      <c r="V385" s="2">
        <v>0</v>
      </c>
      <c r="W385" s="68">
        <v>0</v>
      </c>
      <c r="X385" s="68">
        <v>0</v>
      </c>
      <c r="Y385" s="68">
        <v>0</v>
      </c>
      <c r="Z385" s="2">
        <v>0</v>
      </c>
      <c r="AA385" s="70">
        <v>0</v>
      </c>
      <c r="AB385" s="70">
        <v>0</v>
      </c>
    </row>
    <row r="386" spans="1:28" x14ac:dyDescent="0.3">
      <c r="A386" t="s">
        <v>184</v>
      </c>
      <c r="B386">
        <v>230</v>
      </c>
      <c r="C386">
        <v>365</v>
      </c>
      <c r="D386">
        <v>4790</v>
      </c>
      <c r="E386" t="s">
        <v>101</v>
      </c>
      <c r="F386" t="s">
        <v>39</v>
      </c>
      <c r="G386" t="s">
        <v>814</v>
      </c>
      <c r="H386" t="s">
        <v>101</v>
      </c>
      <c r="I386" t="s">
        <v>814</v>
      </c>
      <c r="J386" t="s">
        <v>1594</v>
      </c>
      <c r="K386" t="s">
        <v>954</v>
      </c>
      <c r="L386" t="s">
        <v>1074</v>
      </c>
      <c r="M386" t="s">
        <v>1435</v>
      </c>
      <c r="N386" t="s">
        <v>1057</v>
      </c>
      <c r="O386" s="2">
        <v>0</v>
      </c>
      <c r="P386" s="2">
        <v>0</v>
      </c>
      <c r="Q386" s="2">
        <v>0</v>
      </c>
      <c r="R386" s="2">
        <v>0</v>
      </c>
      <c r="S386" s="2">
        <v>0</v>
      </c>
      <c r="T386" s="2">
        <v>0</v>
      </c>
      <c r="U386" s="2">
        <v>0</v>
      </c>
      <c r="V386" s="2">
        <v>0</v>
      </c>
      <c r="W386" s="68">
        <v>0</v>
      </c>
      <c r="X386" s="68">
        <v>0</v>
      </c>
      <c r="Y386" s="68">
        <v>0</v>
      </c>
      <c r="Z386" s="2">
        <v>0</v>
      </c>
      <c r="AA386" s="70">
        <v>0</v>
      </c>
      <c r="AB386" s="70">
        <v>0</v>
      </c>
    </row>
    <row r="387" spans="1:28" x14ac:dyDescent="0.3">
      <c r="A387" t="s">
        <v>186</v>
      </c>
      <c r="B387">
        <v>230</v>
      </c>
      <c r="C387">
        <v>370</v>
      </c>
      <c r="D387">
        <v>4849</v>
      </c>
      <c r="E387" t="s">
        <v>101</v>
      </c>
      <c r="F387" t="s">
        <v>39</v>
      </c>
      <c r="G387" t="s">
        <v>1059</v>
      </c>
      <c r="H387" t="s">
        <v>101</v>
      </c>
      <c r="I387" t="s">
        <v>813</v>
      </c>
      <c r="J387" t="s">
        <v>1595</v>
      </c>
      <c r="K387" t="s">
        <v>954</v>
      </c>
      <c r="L387" t="s">
        <v>1066</v>
      </c>
      <c r="M387" t="s">
        <v>1435</v>
      </c>
      <c r="N387" t="s">
        <v>1067</v>
      </c>
      <c r="O387" s="2">
        <v>0</v>
      </c>
      <c r="P387" s="2">
        <v>0</v>
      </c>
      <c r="Q387" s="2">
        <v>800</v>
      </c>
      <c r="R387" s="2">
        <v>0</v>
      </c>
      <c r="S387" s="2">
        <v>0</v>
      </c>
      <c r="T387" s="2">
        <v>0</v>
      </c>
      <c r="U387" s="2">
        <v>0</v>
      </c>
      <c r="V387" s="2">
        <v>0</v>
      </c>
      <c r="W387" s="68">
        <v>0</v>
      </c>
      <c r="X387" s="68">
        <v>0</v>
      </c>
      <c r="Y387" s="68">
        <v>0</v>
      </c>
      <c r="Z387" s="2">
        <v>0</v>
      </c>
      <c r="AA387" s="70">
        <v>0</v>
      </c>
      <c r="AB387" s="70">
        <v>0</v>
      </c>
    </row>
    <row r="388" spans="1:28" x14ac:dyDescent="0.3">
      <c r="A388" t="s">
        <v>165</v>
      </c>
      <c r="B388">
        <v>230</v>
      </c>
      <c r="C388">
        <v>385</v>
      </c>
      <c r="D388">
        <v>4895</v>
      </c>
      <c r="E388" t="s">
        <v>101</v>
      </c>
      <c r="F388" t="s">
        <v>39</v>
      </c>
      <c r="G388" t="s">
        <v>812</v>
      </c>
      <c r="H388" t="s">
        <v>101</v>
      </c>
      <c r="I388" t="s">
        <v>812</v>
      </c>
      <c r="J388" t="s">
        <v>1596</v>
      </c>
      <c r="K388" t="s">
        <v>954</v>
      </c>
      <c r="L388" t="s">
        <v>1074</v>
      </c>
      <c r="M388" t="s">
        <v>1435</v>
      </c>
      <c r="N388" t="s">
        <v>812</v>
      </c>
      <c r="O388" s="2">
        <v>6434</v>
      </c>
      <c r="P388" s="2">
        <v>5413</v>
      </c>
      <c r="Q388" s="2">
        <v>205</v>
      </c>
      <c r="R388" s="2">
        <v>350</v>
      </c>
      <c r="S388" s="2">
        <v>350</v>
      </c>
      <c r="T388" s="2">
        <v>350</v>
      </c>
      <c r="U388" s="2">
        <v>1315</v>
      </c>
      <c r="V388" s="2">
        <v>2924</v>
      </c>
      <c r="W388" s="68">
        <v>1753.3333333333333</v>
      </c>
      <c r="X388" s="68">
        <v>3121</v>
      </c>
      <c r="Y388" s="68">
        <v>1367.6666666666667</v>
      </c>
      <c r="Z388" s="2">
        <v>1315</v>
      </c>
      <c r="AA388" s="70">
        <v>500</v>
      </c>
      <c r="AB388" s="70">
        <v>500</v>
      </c>
    </row>
    <row r="389" spans="1:28" x14ac:dyDescent="0.3">
      <c r="A389" t="s">
        <v>190</v>
      </c>
      <c r="B389">
        <v>230</v>
      </c>
      <c r="C389">
        <v>390</v>
      </c>
      <c r="D389">
        <v>4910</v>
      </c>
      <c r="E389" t="s">
        <v>101</v>
      </c>
      <c r="F389" t="s">
        <v>39</v>
      </c>
      <c r="G389" t="s">
        <v>816</v>
      </c>
      <c r="H389" t="s">
        <v>101</v>
      </c>
      <c r="I389" t="s">
        <v>816</v>
      </c>
      <c r="J389" t="s">
        <v>1597</v>
      </c>
      <c r="K389" t="s">
        <v>954</v>
      </c>
      <c r="L389" t="s">
        <v>1078</v>
      </c>
      <c r="M389" t="s">
        <v>1435</v>
      </c>
      <c r="N389" t="s">
        <v>1447</v>
      </c>
      <c r="O389" s="2">
        <v>0</v>
      </c>
      <c r="P389" s="2">
        <v>0</v>
      </c>
      <c r="Q389" s="2">
        <v>0</v>
      </c>
      <c r="R389" s="2">
        <v>0</v>
      </c>
      <c r="S389" s="2">
        <v>0</v>
      </c>
      <c r="T389" s="2">
        <v>0</v>
      </c>
      <c r="U389" s="2">
        <v>0</v>
      </c>
      <c r="V389" s="2">
        <v>0</v>
      </c>
      <c r="W389" s="68">
        <v>0</v>
      </c>
      <c r="X389" s="68">
        <v>0</v>
      </c>
      <c r="Y389" s="68">
        <v>0</v>
      </c>
      <c r="Z389" s="2">
        <v>0</v>
      </c>
      <c r="AA389" s="70">
        <v>0</v>
      </c>
      <c r="AB389" s="70">
        <v>0</v>
      </c>
    </row>
    <row r="390" spans="1:28" x14ac:dyDescent="0.3">
      <c r="A390" t="s">
        <v>192</v>
      </c>
      <c r="B390">
        <v>230</v>
      </c>
      <c r="C390">
        <v>390</v>
      </c>
      <c r="D390">
        <v>4917</v>
      </c>
      <c r="E390" t="s">
        <v>101</v>
      </c>
      <c r="F390" t="s">
        <v>39</v>
      </c>
      <c r="G390" t="s">
        <v>816</v>
      </c>
      <c r="H390" t="s">
        <v>101</v>
      </c>
      <c r="I390" t="s">
        <v>816</v>
      </c>
      <c r="J390" t="s">
        <v>1598</v>
      </c>
      <c r="K390" t="s">
        <v>954</v>
      </c>
      <c r="L390" t="s">
        <v>1078</v>
      </c>
      <c r="M390" t="s">
        <v>1435</v>
      </c>
      <c r="N390" t="s">
        <v>1083</v>
      </c>
      <c r="O390" s="2">
        <v>0</v>
      </c>
      <c r="P390" s="2">
        <v>0</v>
      </c>
      <c r="Q390" s="2">
        <v>0</v>
      </c>
      <c r="R390" s="2">
        <v>0</v>
      </c>
      <c r="S390" s="2">
        <v>0</v>
      </c>
      <c r="T390" s="2">
        <v>0</v>
      </c>
      <c r="U390" s="2">
        <v>0</v>
      </c>
      <c r="V390" s="2">
        <v>0</v>
      </c>
      <c r="W390" s="68">
        <v>0</v>
      </c>
      <c r="X390" s="68">
        <v>0</v>
      </c>
      <c r="Y390" s="68">
        <v>0</v>
      </c>
      <c r="Z390" s="2">
        <v>0</v>
      </c>
      <c r="AA390" s="70">
        <v>0</v>
      </c>
      <c r="AB390" s="70">
        <v>0</v>
      </c>
    </row>
    <row r="391" spans="1:28" x14ac:dyDescent="0.3">
      <c r="A391" t="s">
        <v>194</v>
      </c>
      <c r="B391">
        <v>230</v>
      </c>
      <c r="C391">
        <v>390</v>
      </c>
      <c r="D391">
        <v>4940</v>
      </c>
      <c r="E391" t="s">
        <v>101</v>
      </c>
      <c r="F391" t="s">
        <v>39</v>
      </c>
      <c r="G391" t="s">
        <v>816</v>
      </c>
      <c r="H391" t="s">
        <v>101</v>
      </c>
      <c r="I391" t="s">
        <v>816</v>
      </c>
      <c r="J391" t="s">
        <v>1599</v>
      </c>
      <c r="K391" t="s">
        <v>954</v>
      </c>
      <c r="L391" t="s">
        <v>1078</v>
      </c>
      <c r="M391" t="s">
        <v>1435</v>
      </c>
      <c r="N391" t="s">
        <v>1600</v>
      </c>
      <c r="O391" s="2">
        <v>0</v>
      </c>
      <c r="P391" s="2">
        <v>0</v>
      </c>
      <c r="Q391" s="2">
        <v>0</v>
      </c>
      <c r="R391" s="2">
        <v>0</v>
      </c>
      <c r="S391" s="2">
        <v>0</v>
      </c>
      <c r="T391" s="2">
        <v>0</v>
      </c>
      <c r="U391" s="2">
        <v>0</v>
      </c>
      <c r="V391" s="2">
        <v>0</v>
      </c>
      <c r="W391" s="68">
        <v>0</v>
      </c>
      <c r="X391" s="68">
        <v>0</v>
      </c>
      <c r="Y391" s="68">
        <v>0</v>
      </c>
      <c r="Z391" s="2">
        <v>0</v>
      </c>
      <c r="AA391" s="70">
        <v>0</v>
      </c>
      <c r="AB391" s="70">
        <v>0</v>
      </c>
    </row>
    <row r="392" spans="1:28" x14ac:dyDescent="0.3">
      <c r="A392" t="s">
        <v>196</v>
      </c>
      <c r="B392">
        <v>230</v>
      </c>
      <c r="C392">
        <v>390</v>
      </c>
      <c r="D392">
        <v>4950</v>
      </c>
      <c r="E392" t="s">
        <v>101</v>
      </c>
      <c r="F392" t="s">
        <v>39</v>
      </c>
      <c r="G392" t="s">
        <v>816</v>
      </c>
      <c r="H392" t="s">
        <v>101</v>
      </c>
      <c r="I392" t="s">
        <v>816</v>
      </c>
      <c r="J392" t="s">
        <v>1601</v>
      </c>
      <c r="K392" t="s">
        <v>954</v>
      </c>
      <c r="L392" t="s">
        <v>1078</v>
      </c>
      <c r="M392" t="s">
        <v>1435</v>
      </c>
      <c r="N392" t="s">
        <v>1085</v>
      </c>
      <c r="O392" s="2">
        <v>0</v>
      </c>
      <c r="P392" s="2">
        <v>0</v>
      </c>
      <c r="Q392" s="2">
        <v>0</v>
      </c>
      <c r="R392" s="2">
        <v>6051</v>
      </c>
      <c r="S392" s="2">
        <v>6051</v>
      </c>
      <c r="T392" s="2">
        <v>6051</v>
      </c>
      <c r="U392" s="2">
        <v>6049</v>
      </c>
      <c r="V392" s="2">
        <v>6049</v>
      </c>
      <c r="W392" s="68">
        <v>6049</v>
      </c>
      <c r="X392" s="68">
        <v>6456</v>
      </c>
      <c r="Y392" s="68">
        <v>407</v>
      </c>
      <c r="Z392" s="2">
        <v>6051</v>
      </c>
      <c r="AA392" s="70">
        <v>0</v>
      </c>
      <c r="AB392" s="70">
        <v>0</v>
      </c>
    </row>
    <row r="393" spans="1:28" x14ac:dyDescent="0.3">
      <c r="A393" t="s">
        <v>198</v>
      </c>
      <c r="B393">
        <v>230</v>
      </c>
      <c r="C393">
        <v>390</v>
      </c>
      <c r="D393">
        <v>4955</v>
      </c>
      <c r="E393" t="s">
        <v>101</v>
      </c>
      <c r="F393" t="s">
        <v>39</v>
      </c>
      <c r="G393" t="s">
        <v>816</v>
      </c>
      <c r="H393" t="s">
        <v>101</v>
      </c>
      <c r="I393" t="s">
        <v>816</v>
      </c>
      <c r="J393" t="s">
        <v>1602</v>
      </c>
      <c r="K393" t="s">
        <v>954</v>
      </c>
      <c r="L393" t="s">
        <v>1078</v>
      </c>
      <c r="M393" t="s">
        <v>1435</v>
      </c>
      <c r="N393" t="s">
        <v>1603</v>
      </c>
      <c r="O393" s="2">
        <v>7715</v>
      </c>
      <c r="P393" s="2">
        <v>0</v>
      </c>
      <c r="Q393" s="2">
        <v>0</v>
      </c>
      <c r="R393" s="2">
        <v>0</v>
      </c>
      <c r="S393" s="2">
        <v>0</v>
      </c>
      <c r="T393" s="2">
        <v>0</v>
      </c>
      <c r="U393" s="2">
        <v>0</v>
      </c>
      <c r="V393" s="2">
        <v>0</v>
      </c>
      <c r="W393" s="68">
        <v>0</v>
      </c>
      <c r="X393" s="68">
        <v>0</v>
      </c>
      <c r="Y393" s="68">
        <v>0</v>
      </c>
      <c r="Z393" s="2">
        <v>0</v>
      </c>
      <c r="AA393" s="70">
        <v>0</v>
      </c>
      <c r="AB393" s="70">
        <v>0</v>
      </c>
    </row>
    <row r="394" spans="1:28" x14ac:dyDescent="0.3">
      <c r="A394" t="s">
        <v>731</v>
      </c>
      <c r="B394">
        <v>230</v>
      </c>
      <c r="C394">
        <v>490</v>
      </c>
      <c r="D394">
        <v>5110</v>
      </c>
      <c r="E394" t="s">
        <v>100</v>
      </c>
      <c r="F394" t="s">
        <v>39</v>
      </c>
      <c r="G394" t="s">
        <v>1449</v>
      </c>
      <c r="H394" t="s">
        <v>819</v>
      </c>
      <c r="I394" t="s">
        <v>1088</v>
      </c>
      <c r="J394" t="s">
        <v>1604</v>
      </c>
      <c r="K394" t="s">
        <v>1395</v>
      </c>
      <c r="L394" t="s">
        <v>1529</v>
      </c>
      <c r="M394" t="s">
        <v>1089</v>
      </c>
      <c r="N394" t="s">
        <v>284</v>
      </c>
      <c r="O394" s="2">
        <v>18925</v>
      </c>
      <c r="P394" s="2">
        <v>22893</v>
      </c>
      <c r="Q394" s="2">
        <v>23737</v>
      </c>
      <c r="R394" s="2">
        <v>24750</v>
      </c>
      <c r="S394" s="2">
        <v>24750</v>
      </c>
      <c r="T394" s="2">
        <v>24750</v>
      </c>
      <c r="U394" s="2">
        <v>20383</v>
      </c>
      <c r="V394" s="2">
        <v>24278</v>
      </c>
      <c r="W394" s="68">
        <v>27177.333333333332</v>
      </c>
      <c r="X394" s="68">
        <v>25911</v>
      </c>
      <c r="Y394" s="68">
        <v>-1266.3333333333321</v>
      </c>
      <c r="Z394" s="2">
        <v>24544</v>
      </c>
      <c r="AA394" s="70">
        <v>24544</v>
      </c>
      <c r="AB394" s="70">
        <v>24544</v>
      </c>
    </row>
    <row r="395" spans="1:28" x14ac:dyDescent="0.3">
      <c r="A395" t="s">
        <v>520</v>
      </c>
      <c r="B395">
        <v>230</v>
      </c>
      <c r="C395">
        <v>490</v>
      </c>
      <c r="D395">
        <v>5112</v>
      </c>
      <c r="E395" t="s">
        <v>100</v>
      </c>
      <c r="F395" t="s">
        <v>39</v>
      </c>
      <c r="G395" t="s">
        <v>1449</v>
      </c>
      <c r="H395" t="s">
        <v>819</v>
      </c>
      <c r="I395" t="s">
        <v>1088</v>
      </c>
      <c r="J395" t="s">
        <v>1605</v>
      </c>
      <c r="K395" t="s">
        <v>1395</v>
      </c>
      <c r="L395" t="s">
        <v>1529</v>
      </c>
      <c r="M395" t="s">
        <v>1089</v>
      </c>
      <c r="N395" t="s">
        <v>287</v>
      </c>
      <c r="O395" s="2">
        <v>0</v>
      </c>
      <c r="P395" s="2">
        <v>839</v>
      </c>
      <c r="Q395" s="2">
        <v>0</v>
      </c>
      <c r="R395" s="2">
        <v>0</v>
      </c>
      <c r="S395" s="2">
        <v>0</v>
      </c>
      <c r="T395" s="2">
        <v>0</v>
      </c>
      <c r="U395" s="2">
        <v>0</v>
      </c>
      <c r="V395" s="2">
        <v>0</v>
      </c>
      <c r="W395" s="68">
        <v>0</v>
      </c>
      <c r="X395" s="68">
        <v>0</v>
      </c>
      <c r="Y395" s="68">
        <v>0</v>
      </c>
      <c r="Z395" s="2">
        <v>0</v>
      </c>
      <c r="AA395" s="70">
        <v>0</v>
      </c>
      <c r="AB395" s="70">
        <v>0</v>
      </c>
    </row>
    <row r="396" spans="1:28" x14ac:dyDescent="0.3">
      <c r="A396" t="s">
        <v>399</v>
      </c>
      <c r="B396">
        <v>230</v>
      </c>
      <c r="C396">
        <v>490</v>
      </c>
      <c r="D396">
        <v>5114</v>
      </c>
      <c r="E396" t="s">
        <v>100</v>
      </c>
      <c r="F396" t="s">
        <v>39</v>
      </c>
      <c r="G396" t="s">
        <v>1449</v>
      </c>
      <c r="H396" t="s">
        <v>819</v>
      </c>
      <c r="I396" t="s">
        <v>1088</v>
      </c>
      <c r="J396" t="s">
        <v>1606</v>
      </c>
      <c r="K396" t="s">
        <v>1395</v>
      </c>
      <c r="L396" t="s">
        <v>1529</v>
      </c>
      <c r="M396" t="s">
        <v>1089</v>
      </c>
      <c r="N396" t="s">
        <v>285</v>
      </c>
      <c r="O396" s="2">
        <v>19175</v>
      </c>
      <c r="P396" s="2">
        <v>19272</v>
      </c>
      <c r="Q396" s="2">
        <v>21101</v>
      </c>
      <c r="R396" s="2">
        <v>22200</v>
      </c>
      <c r="S396" s="2">
        <v>22200</v>
      </c>
      <c r="T396" s="2">
        <v>22200</v>
      </c>
      <c r="U396" s="2">
        <v>17571</v>
      </c>
      <c r="V396" s="2">
        <v>21271</v>
      </c>
      <c r="W396" s="68">
        <v>23428</v>
      </c>
      <c r="X396" s="68">
        <v>22702</v>
      </c>
      <c r="Y396" s="68">
        <v>-726</v>
      </c>
      <c r="Z396" s="2">
        <v>23310</v>
      </c>
      <c r="AA396" s="70">
        <v>23310</v>
      </c>
      <c r="AB396" s="70">
        <v>23310</v>
      </c>
    </row>
    <row r="397" spans="1:28" x14ac:dyDescent="0.3">
      <c r="A397" t="s">
        <v>389</v>
      </c>
      <c r="B397">
        <v>230</v>
      </c>
      <c r="C397">
        <v>490</v>
      </c>
      <c r="D397">
        <v>5150</v>
      </c>
      <c r="E397" t="s">
        <v>100</v>
      </c>
      <c r="F397" t="s">
        <v>39</v>
      </c>
      <c r="G397" t="s">
        <v>1449</v>
      </c>
      <c r="H397" t="s">
        <v>819</v>
      </c>
      <c r="I397" t="s">
        <v>1088</v>
      </c>
      <c r="J397" t="s">
        <v>1607</v>
      </c>
      <c r="K397" t="s">
        <v>1395</v>
      </c>
      <c r="L397" t="s">
        <v>1529</v>
      </c>
      <c r="M397" t="s">
        <v>1089</v>
      </c>
      <c r="N397" t="s">
        <v>293</v>
      </c>
      <c r="O397" s="2">
        <v>21872</v>
      </c>
      <c r="P397" s="2">
        <v>24376</v>
      </c>
      <c r="Q397" s="2">
        <v>29266</v>
      </c>
      <c r="R397" s="2">
        <v>30747</v>
      </c>
      <c r="S397" s="2">
        <v>30747</v>
      </c>
      <c r="T397" s="2">
        <v>30747</v>
      </c>
      <c r="U397" s="2">
        <v>24323</v>
      </c>
      <c r="V397" s="2">
        <v>29447</v>
      </c>
      <c r="W397" s="68">
        <v>32430.666666666664</v>
      </c>
      <c r="X397" s="68">
        <v>31428</v>
      </c>
      <c r="Y397" s="68">
        <v>-1002.6666666666642</v>
      </c>
      <c r="Z397" s="2">
        <v>32284</v>
      </c>
      <c r="AA397" s="70">
        <v>32284</v>
      </c>
      <c r="AB397" s="70">
        <v>32284</v>
      </c>
    </row>
    <row r="398" spans="1:28" x14ac:dyDescent="0.3">
      <c r="A398" t="s">
        <v>789</v>
      </c>
      <c r="B398">
        <v>230</v>
      </c>
      <c r="C398">
        <v>490</v>
      </c>
      <c r="D398">
        <v>5152</v>
      </c>
      <c r="E398" t="s">
        <v>100</v>
      </c>
      <c r="F398" t="s">
        <v>39</v>
      </c>
      <c r="G398" t="s">
        <v>1449</v>
      </c>
      <c r="H398" t="s">
        <v>819</v>
      </c>
      <c r="I398" t="s">
        <v>1088</v>
      </c>
      <c r="J398" t="s">
        <v>1608</v>
      </c>
      <c r="K398" t="s">
        <v>1395</v>
      </c>
      <c r="L398" t="s">
        <v>1529</v>
      </c>
      <c r="M398" t="s">
        <v>1089</v>
      </c>
      <c r="N398" t="s">
        <v>298</v>
      </c>
      <c r="O398" s="2">
        <v>12417</v>
      </c>
      <c r="P398" s="2">
        <v>0</v>
      </c>
      <c r="Q398" s="2">
        <v>31127</v>
      </c>
      <c r="R398" s="2">
        <v>35500</v>
      </c>
      <c r="S398" s="2">
        <v>35500</v>
      </c>
      <c r="T398" s="2">
        <v>35500</v>
      </c>
      <c r="U398" s="2">
        <v>31329</v>
      </c>
      <c r="V398" s="2">
        <v>37949</v>
      </c>
      <c r="W398" s="68">
        <v>41772</v>
      </c>
      <c r="X398" s="68">
        <v>40502</v>
      </c>
      <c r="Y398" s="68">
        <v>-1270</v>
      </c>
      <c r="Z398" s="2">
        <v>18420</v>
      </c>
      <c r="AA398" s="70">
        <v>19341</v>
      </c>
      <c r="AB398" s="70">
        <v>19341</v>
      </c>
    </row>
    <row r="399" spans="1:28" x14ac:dyDescent="0.3">
      <c r="A399" t="s">
        <v>313</v>
      </c>
      <c r="B399">
        <v>230</v>
      </c>
      <c r="C399">
        <v>490</v>
      </c>
      <c r="D399">
        <v>5154</v>
      </c>
      <c r="E399" t="s">
        <v>100</v>
      </c>
      <c r="F399" t="s">
        <v>39</v>
      </c>
      <c r="G399" t="s">
        <v>1449</v>
      </c>
      <c r="H399" t="s">
        <v>819</v>
      </c>
      <c r="I399" t="s">
        <v>1088</v>
      </c>
      <c r="J399" t="s">
        <v>1609</v>
      </c>
      <c r="K399" t="s">
        <v>1395</v>
      </c>
      <c r="L399" t="s">
        <v>1529</v>
      </c>
      <c r="M399" t="s">
        <v>1089</v>
      </c>
      <c r="N399" t="s">
        <v>299</v>
      </c>
      <c r="O399" s="2">
        <v>14489</v>
      </c>
      <c r="P399" s="2">
        <v>15747</v>
      </c>
      <c r="Q399" s="2">
        <v>0</v>
      </c>
      <c r="R399" s="2">
        <v>0</v>
      </c>
      <c r="S399" s="2">
        <v>0</v>
      </c>
      <c r="T399" s="2">
        <v>0</v>
      </c>
      <c r="U399" s="2">
        <v>0</v>
      </c>
      <c r="V399" s="2">
        <v>0</v>
      </c>
      <c r="W399" s="68">
        <v>0</v>
      </c>
      <c r="X399" s="68">
        <v>0</v>
      </c>
      <c r="Y399" s="68">
        <v>0</v>
      </c>
      <c r="Z399" s="2">
        <v>18420</v>
      </c>
      <c r="AA399" s="70">
        <v>19341</v>
      </c>
      <c r="AB399" s="70">
        <v>19341</v>
      </c>
    </row>
    <row r="400" spans="1:28" x14ac:dyDescent="0.3">
      <c r="A400" t="s">
        <v>406</v>
      </c>
      <c r="B400">
        <v>230</v>
      </c>
      <c r="C400">
        <v>490</v>
      </c>
      <c r="D400">
        <v>5156</v>
      </c>
      <c r="E400" t="s">
        <v>100</v>
      </c>
      <c r="F400" t="s">
        <v>39</v>
      </c>
      <c r="G400" t="s">
        <v>1449</v>
      </c>
      <c r="H400" t="s">
        <v>819</v>
      </c>
      <c r="I400" t="s">
        <v>1088</v>
      </c>
      <c r="J400" t="s">
        <v>1610</v>
      </c>
      <c r="K400" t="s">
        <v>1395</v>
      </c>
      <c r="L400" t="s">
        <v>1529</v>
      </c>
      <c r="M400" t="s">
        <v>1089</v>
      </c>
      <c r="N400" t="s">
        <v>295</v>
      </c>
      <c r="O400" s="2">
        <v>0</v>
      </c>
      <c r="P400" s="2">
        <v>0</v>
      </c>
      <c r="Q400" s="2">
        <v>0</v>
      </c>
      <c r="R400" s="2">
        <v>577</v>
      </c>
      <c r="S400" s="2">
        <v>577</v>
      </c>
      <c r="T400" s="2">
        <v>577</v>
      </c>
      <c r="U400" s="2">
        <v>0</v>
      </c>
      <c r="V400" s="2">
        <v>0</v>
      </c>
      <c r="W400" s="68">
        <v>0</v>
      </c>
      <c r="X400" s="68">
        <v>0</v>
      </c>
      <c r="Y400" s="68">
        <v>0</v>
      </c>
      <c r="Z400" s="2">
        <v>1210</v>
      </c>
      <c r="AA400" s="70">
        <v>606</v>
      </c>
      <c r="AB400" s="70">
        <v>606</v>
      </c>
    </row>
    <row r="401" spans="1:29" x14ac:dyDescent="0.3">
      <c r="A401" t="s">
        <v>454</v>
      </c>
      <c r="B401">
        <v>230</v>
      </c>
      <c r="C401">
        <v>490</v>
      </c>
      <c r="D401">
        <v>5158</v>
      </c>
      <c r="E401" t="s">
        <v>100</v>
      </c>
      <c r="F401" t="s">
        <v>39</v>
      </c>
      <c r="G401" t="s">
        <v>1449</v>
      </c>
      <c r="H401" t="s">
        <v>819</v>
      </c>
      <c r="I401" t="s">
        <v>1088</v>
      </c>
      <c r="J401" t="s">
        <v>1611</v>
      </c>
      <c r="K401" t="s">
        <v>1395</v>
      </c>
      <c r="L401" t="s">
        <v>1529</v>
      </c>
      <c r="M401" t="s">
        <v>1089</v>
      </c>
      <c r="N401" t="s">
        <v>290</v>
      </c>
      <c r="O401" s="2">
        <v>3199</v>
      </c>
      <c r="P401" s="2">
        <v>3233</v>
      </c>
      <c r="Q401" s="2">
        <v>2488</v>
      </c>
      <c r="R401" s="2">
        <v>2987</v>
      </c>
      <c r="S401" s="2">
        <v>2987</v>
      </c>
      <c r="T401" s="2">
        <v>2987</v>
      </c>
      <c r="U401" s="2">
        <v>1892</v>
      </c>
      <c r="V401" s="2">
        <v>2411</v>
      </c>
      <c r="W401" s="68">
        <v>2522.6666666666665</v>
      </c>
      <c r="X401" s="68">
        <v>2574</v>
      </c>
      <c r="Y401" s="68">
        <v>51.333333333333485</v>
      </c>
      <c r="Z401" s="2">
        <v>3136</v>
      </c>
      <c r="AA401" s="70">
        <v>3293</v>
      </c>
      <c r="AB401" s="70">
        <v>3293</v>
      </c>
    </row>
    <row r="402" spans="1:29" x14ac:dyDescent="0.3">
      <c r="A402" t="s">
        <v>759</v>
      </c>
      <c r="B402">
        <v>230</v>
      </c>
      <c r="C402">
        <v>490</v>
      </c>
      <c r="D402">
        <v>5220</v>
      </c>
      <c r="E402" t="s">
        <v>100</v>
      </c>
      <c r="F402" t="s">
        <v>39</v>
      </c>
      <c r="G402" t="s">
        <v>1449</v>
      </c>
      <c r="H402" t="s">
        <v>819</v>
      </c>
      <c r="I402" t="s">
        <v>1098</v>
      </c>
      <c r="J402" t="s">
        <v>1612</v>
      </c>
      <c r="K402" t="s">
        <v>1395</v>
      </c>
      <c r="L402" t="s">
        <v>1529</v>
      </c>
      <c r="M402" t="s">
        <v>1089</v>
      </c>
      <c r="N402" t="s">
        <v>291</v>
      </c>
      <c r="O402" s="2">
        <v>5059</v>
      </c>
      <c r="P402" s="2">
        <v>6474</v>
      </c>
      <c r="Q402" s="2">
        <v>1605</v>
      </c>
      <c r="R402" s="2">
        <v>6020</v>
      </c>
      <c r="S402" s="2">
        <v>6020</v>
      </c>
      <c r="T402" s="2">
        <v>6020</v>
      </c>
      <c r="U402" s="2">
        <v>2558</v>
      </c>
      <c r="V402" s="2">
        <v>2879</v>
      </c>
      <c r="W402" s="68">
        <v>3410.6666666666665</v>
      </c>
      <c r="X402" s="68">
        <v>3073</v>
      </c>
      <c r="Y402" s="68">
        <v>-337.66666666666652</v>
      </c>
      <c r="Z402" s="2">
        <v>7663</v>
      </c>
      <c r="AA402" s="70">
        <v>5000</v>
      </c>
      <c r="AB402" s="70">
        <v>5000</v>
      </c>
      <c r="AC402" s="2" t="s">
        <v>1139</v>
      </c>
    </row>
    <row r="403" spans="1:29" x14ac:dyDescent="0.3">
      <c r="A403" t="s">
        <v>415</v>
      </c>
      <c r="B403">
        <v>230</v>
      </c>
      <c r="C403">
        <v>490</v>
      </c>
      <c r="D403">
        <v>5315</v>
      </c>
      <c r="E403" t="s">
        <v>100</v>
      </c>
      <c r="F403" t="s">
        <v>39</v>
      </c>
      <c r="G403" t="s">
        <v>1449</v>
      </c>
      <c r="H403" t="s">
        <v>819</v>
      </c>
      <c r="I403" t="s">
        <v>1100</v>
      </c>
      <c r="J403" t="s">
        <v>1613</v>
      </c>
      <c r="K403" t="s">
        <v>1395</v>
      </c>
      <c r="L403" t="s">
        <v>1529</v>
      </c>
      <c r="M403" t="s">
        <v>1089</v>
      </c>
      <c r="N403" t="s">
        <v>294</v>
      </c>
      <c r="O403" s="2">
        <v>7277</v>
      </c>
      <c r="P403" s="2">
        <v>6716</v>
      </c>
      <c r="Q403" s="2">
        <v>8363</v>
      </c>
      <c r="R403" s="2">
        <v>9360</v>
      </c>
      <c r="S403" s="2">
        <v>9360</v>
      </c>
      <c r="T403" s="2">
        <v>9360</v>
      </c>
      <c r="U403" s="2">
        <v>7501</v>
      </c>
      <c r="V403" s="2">
        <v>9045</v>
      </c>
      <c r="W403" s="68">
        <v>10001.333333333332</v>
      </c>
      <c r="X403" s="68">
        <v>9654</v>
      </c>
      <c r="Y403" s="68">
        <v>-347.33333333333212</v>
      </c>
      <c r="Z403" s="2">
        <v>9867</v>
      </c>
      <c r="AA403" s="70">
        <v>9993</v>
      </c>
      <c r="AB403" s="70">
        <v>9993</v>
      </c>
    </row>
    <row r="404" spans="1:29" x14ac:dyDescent="0.3">
      <c r="A404" t="s">
        <v>369</v>
      </c>
      <c r="B404">
        <v>230</v>
      </c>
      <c r="C404">
        <v>490</v>
      </c>
      <c r="D404">
        <v>5320</v>
      </c>
      <c r="E404" t="s">
        <v>100</v>
      </c>
      <c r="F404" t="s">
        <v>39</v>
      </c>
      <c r="G404" t="s">
        <v>1449</v>
      </c>
      <c r="H404" t="s">
        <v>819</v>
      </c>
      <c r="I404" t="s">
        <v>1100</v>
      </c>
      <c r="J404" t="s">
        <v>1614</v>
      </c>
      <c r="K404" t="s">
        <v>1395</v>
      </c>
      <c r="L404" t="s">
        <v>1529</v>
      </c>
      <c r="M404" t="s">
        <v>1089</v>
      </c>
      <c r="N404" t="s">
        <v>300</v>
      </c>
      <c r="O404" s="2">
        <v>3359</v>
      </c>
      <c r="P404" s="2">
        <v>2922</v>
      </c>
      <c r="Q404" s="2">
        <v>3571</v>
      </c>
      <c r="R404" s="2">
        <v>1880</v>
      </c>
      <c r="S404" s="2">
        <v>1880</v>
      </c>
      <c r="T404" s="2">
        <v>1880</v>
      </c>
      <c r="U404" s="2">
        <v>3051</v>
      </c>
      <c r="V404" s="2">
        <v>3058</v>
      </c>
      <c r="W404" s="68">
        <v>4068</v>
      </c>
      <c r="X404" s="68">
        <v>3264</v>
      </c>
      <c r="Y404" s="68">
        <v>-804</v>
      </c>
      <c r="Z404" s="2">
        <v>4412</v>
      </c>
      <c r="AA404" s="70">
        <v>6317</v>
      </c>
      <c r="AB404" s="70">
        <v>6317</v>
      </c>
    </row>
    <row r="405" spans="1:29" x14ac:dyDescent="0.3">
      <c r="A405" t="s">
        <v>379</v>
      </c>
      <c r="B405">
        <v>230</v>
      </c>
      <c r="C405">
        <v>490</v>
      </c>
      <c r="D405">
        <v>5350</v>
      </c>
      <c r="E405" t="s">
        <v>100</v>
      </c>
      <c r="F405" t="s">
        <v>39</v>
      </c>
      <c r="G405" t="s">
        <v>1449</v>
      </c>
      <c r="H405" t="s">
        <v>819</v>
      </c>
      <c r="I405" t="s">
        <v>1100</v>
      </c>
      <c r="J405" t="s">
        <v>1615</v>
      </c>
      <c r="K405" t="s">
        <v>1395</v>
      </c>
      <c r="L405" t="s">
        <v>1529</v>
      </c>
      <c r="M405" t="s">
        <v>1089</v>
      </c>
      <c r="N405" t="s">
        <v>297</v>
      </c>
      <c r="O405" s="2">
        <v>0</v>
      </c>
      <c r="P405" s="2">
        <v>0</v>
      </c>
      <c r="Q405" s="2">
        <v>0</v>
      </c>
      <c r="R405" s="2">
        <v>8500</v>
      </c>
      <c r="S405" s="2">
        <v>8500</v>
      </c>
      <c r="T405" s="2">
        <v>8500</v>
      </c>
      <c r="U405" s="2">
        <v>0</v>
      </c>
      <c r="V405" s="2">
        <v>0</v>
      </c>
      <c r="W405" s="68">
        <v>0</v>
      </c>
      <c r="X405" s="68">
        <v>0</v>
      </c>
      <c r="Y405" s="68">
        <v>0</v>
      </c>
      <c r="Z405" s="2">
        <v>8615</v>
      </c>
      <c r="AA405" s="70">
        <v>10420</v>
      </c>
      <c r="AB405" s="70">
        <v>10420</v>
      </c>
    </row>
    <row r="406" spans="1:29" x14ac:dyDescent="0.3">
      <c r="A406" t="s">
        <v>391</v>
      </c>
      <c r="B406">
        <v>230</v>
      </c>
      <c r="C406">
        <v>490</v>
      </c>
      <c r="D406">
        <v>5410</v>
      </c>
      <c r="E406" t="s">
        <v>100</v>
      </c>
      <c r="F406" t="s">
        <v>39</v>
      </c>
      <c r="G406" t="s">
        <v>1449</v>
      </c>
      <c r="H406" t="s">
        <v>819</v>
      </c>
      <c r="I406" t="s">
        <v>1104</v>
      </c>
      <c r="J406" t="s">
        <v>1616</v>
      </c>
      <c r="K406" t="s">
        <v>1395</v>
      </c>
      <c r="L406" t="s">
        <v>1529</v>
      </c>
      <c r="M406" t="s">
        <v>1089</v>
      </c>
      <c r="N406" t="s">
        <v>288</v>
      </c>
      <c r="O406" s="2">
        <v>27840</v>
      </c>
      <c r="P406" s="2">
        <v>21354</v>
      </c>
      <c r="Q406" s="2">
        <v>29898</v>
      </c>
      <c r="R406" s="2">
        <v>29750</v>
      </c>
      <c r="S406" s="2">
        <v>29750</v>
      </c>
      <c r="T406" s="2">
        <v>29750</v>
      </c>
      <c r="U406" s="2">
        <v>24825</v>
      </c>
      <c r="V406" s="2">
        <v>28714</v>
      </c>
      <c r="W406" s="68">
        <v>33100</v>
      </c>
      <c r="X406" s="68">
        <v>30646</v>
      </c>
      <c r="Y406" s="68">
        <v>-2454</v>
      </c>
      <c r="Z406" s="2">
        <v>24601</v>
      </c>
      <c r="AA406" s="70">
        <v>31270</v>
      </c>
      <c r="AB406" s="70">
        <v>31270</v>
      </c>
    </row>
    <row r="407" spans="1:29" x14ac:dyDescent="0.3">
      <c r="A407" t="s">
        <v>358</v>
      </c>
      <c r="B407">
        <v>230</v>
      </c>
      <c r="C407">
        <v>490</v>
      </c>
      <c r="D407">
        <v>5450</v>
      </c>
      <c r="E407" t="s">
        <v>100</v>
      </c>
      <c r="F407" t="s">
        <v>39</v>
      </c>
      <c r="G407" t="s">
        <v>1449</v>
      </c>
      <c r="H407" t="s">
        <v>819</v>
      </c>
      <c r="I407" t="s">
        <v>1104</v>
      </c>
      <c r="J407" t="s">
        <v>1617</v>
      </c>
      <c r="K407" t="s">
        <v>1395</v>
      </c>
      <c r="L407" t="s">
        <v>1529</v>
      </c>
      <c r="M407" t="s">
        <v>1089</v>
      </c>
      <c r="N407" t="s">
        <v>292</v>
      </c>
      <c r="O407" s="2">
        <v>10895</v>
      </c>
      <c r="P407" s="2">
        <v>9627</v>
      </c>
      <c r="Q407" s="2">
        <v>18139</v>
      </c>
      <c r="R407" s="2">
        <v>21150</v>
      </c>
      <c r="S407" s="2">
        <v>21150</v>
      </c>
      <c r="T407" s="2">
        <v>21150</v>
      </c>
      <c r="U407" s="2">
        <v>16081</v>
      </c>
      <c r="V407" s="2">
        <v>18889</v>
      </c>
      <c r="W407" s="68">
        <v>21441.333333333332</v>
      </c>
      <c r="X407" s="68">
        <v>20160</v>
      </c>
      <c r="Y407" s="68">
        <v>-1281.3333333333321</v>
      </c>
      <c r="Z407" s="2">
        <v>25321</v>
      </c>
      <c r="AA407" s="70">
        <v>25639</v>
      </c>
      <c r="AB407" s="70">
        <v>25639</v>
      </c>
    </row>
    <row r="408" spans="1:29" x14ac:dyDescent="0.3">
      <c r="A408" t="s">
        <v>384</v>
      </c>
      <c r="B408">
        <v>230</v>
      </c>
      <c r="C408">
        <v>490</v>
      </c>
      <c r="D408">
        <v>6110</v>
      </c>
      <c r="E408" t="s">
        <v>100</v>
      </c>
      <c r="F408" t="s">
        <v>39</v>
      </c>
      <c r="G408" t="s">
        <v>1449</v>
      </c>
      <c r="H408" t="s">
        <v>820</v>
      </c>
      <c r="I408" t="s">
        <v>1108</v>
      </c>
      <c r="J408" t="s">
        <v>1618</v>
      </c>
      <c r="K408" t="s">
        <v>1395</v>
      </c>
      <c r="L408" t="s">
        <v>1529</v>
      </c>
      <c r="M408" t="s">
        <v>1089</v>
      </c>
      <c r="N408" t="s">
        <v>1109</v>
      </c>
      <c r="O408" s="2">
        <v>3900</v>
      </c>
      <c r="P408" s="2">
        <v>3900</v>
      </c>
      <c r="Q408" s="2">
        <v>3975</v>
      </c>
      <c r="R408" s="2">
        <v>4419</v>
      </c>
      <c r="S408" s="2">
        <v>4419</v>
      </c>
      <c r="T408" s="2">
        <v>4419</v>
      </c>
      <c r="U408" s="2">
        <v>5436</v>
      </c>
      <c r="V408" s="2">
        <v>5436</v>
      </c>
      <c r="W408" s="68">
        <v>7248</v>
      </c>
      <c r="X408" s="68">
        <v>5802</v>
      </c>
      <c r="Y408" s="68">
        <v>-1446</v>
      </c>
      <c r="Z408" s="2">
        <v>5436</v>
      </c>
      <c r="AA408" s="70">
        <v>6000</v>
      </c>
      <c r="AB408" s="70">
        <v>6000</v>
      </c>
    </row>
    <row r="409" spans="1:29" x14ac:dyDescent="0.3">
      <c r="A409" t="s">
        <v>544</v>
      </c>
      <c r="B409">
        <v>230</v>
      </c>
      <c r="C409">
        <v>490</v>
      </c>
      <c r="D409">
        <v>6112</v>
      </c>
      <c r="E409" t="s">
        <v>100</v>
      </c>
      <c r="F409" t="s">
        <v>39</v>
      </c>
      <c r="G409" t="s">
        <v>1449</v>
      </c>
      <c r="H409" t="s">
        <v>820</v>
      </c>
      <c r="I409" t="s">
        <v>1108</v>
      </c>
      <c r="J409" t="s">
        <v>1619</v>
      </c>
      <c r="K409" t="s">
        <v>1395</v>
      </c>
      <c r="L409" t="s">
        <v>1529</v>
      </c>
      <c r="M409" t="s">
        <v>1089</v>
      </c>
      <c r="N409" t="s">
        <v>1112</v>
      </c>
      <c r="O409" s="2">
        <v>0</v>
      </c>
      <c r="P409" s="2">
        <v>0</v>
      </c>
      <c r="Q409" s="2">
        <v>0</v>
      </c>
      <c r="R409" s="2">
        <v>500</v>
      </c>
      <c r="S409" s="2">
        <v>500</v>
      </c>
      <c r="T409" s="2">
        <v>500</v>
      </c>
      <c r="U409" s="2">
        <v>0</v>
      </c>
      <c r="V409" s="2">
        <v>0</v>
      </c>
      <c r="W409" s="68">
        <v>0</v>
      </c>
      <c r="X409" s="68">
        <v>0</v>
      </c>
      <c r="Y409" s="68">
        <v>0</v>
      </c>
      <c r="Z409" s="2">
        <v>500</v>
      </c>
      <c r="AA409" s="70">
        <v>500</v>
      </c>
      <c r="AB409" s="70">
        <v>500</v>
      </c>
    </row>
    <row r="410" spans="1:29" x14ac:dyDescent="0.3">
      <c r="A410" t="s">
        <v>760</v>
      </c>
      <c r="B410">
        <v>230</v>
      </c>
      <c r="C410">
        <v>490</v>
      </c>
      <c r="D410">
        <v>6114</v>
      </c>
      <c r="E410" t="s">
        <v>100</v>
      </c>
      <c r="F410" t="s">
        <v>39</v>
      </c>
      <c r="G410" t="s">
        <v>1449</v>
      </c>
      <c r="H410" t="s">
        <v>820</v>
      </c>
      <c r="I410" t="s">
        <v>1108</v>
      </c>
      <c r="J410" t="s">
        <v>1620</v>
      </c>
      <c r="K410" t="s">
        <v>1395</v>
      </c>
      <c r="L410" t="s">
        <v>1529</v>
      </c>
      <c r="M410" t="s">
        <v>1089</v>
      </c>
      <c r="N410" t="s">
        <v>1114</v>
      </c>
      <c r="O410" s="2">
        <v>2256</v>
      </c>
      <c r="P410" s="2">
        <v>3543</v>
      </c>
      <c r="Q410" s="2">
        <v>5657</v>
      </c>
      <c r="R410" s="2">
        <v>5212</v>
      </c>
      <c r="S410" s="2">
        <v>5212</v>
      </c>
      <c r="T410" s="2">
        <v>5212</v>
      </c>
      <c r="U410" s="2">
        <v>2842</v>
      </c>
      <c r="V410" s="2">
        <v>3467</v>
      </c>
      <c r="W410" s="68">
        <v>3789.333333333333</v>
      </c>
      <c r="X410" s="68">
        <v>3701</v>
      </c>
      <c r="Y410" s="68">
        <v>-88.33333333333303</v>
      </c>
      <c r="Z410" s="2">
        <v>5212</v>
      </c>
      <c r="AA410" s="70">
        <v>4100</v>
      </c>
      <c r="AB410" s="70">
        <v>4100</v>
      </c>
    </row>
    <row r="411" spans="1:29" x14ac:dyDescent="0.3">
      <c r="A411" t="s">
        <v>321</v>
      </c>
      <c r="B411">
        <v>230</v>
      </c>
      <c r="C411">
        <v>490</v>
      </c>
      <c r="D411">
        <v>6116</v>
      </c>
      <c r="E411" t="s">
        <v>100</v>
      </c>
      <c r="F411" t="s">
        <v>39</v>
      </c>
      <c r="G411" t="s">
        <v>1449</v>
      </c>
      <c r="H411" t="s">
        <v>820</v>
      </c>
      <c r="I411" t="s">
        <v>1108</v>
      </c>
      <c r="J411" t="s">
        <v>1621</v>
      </c>
      <c r="K411" t="s">
        <v>1395</v>
      </c>
      <c r="L411" t="s">
        <v>1529</v>
      </c>
      <c r="M411" t="s">
        <v>1089</v>
      </c>
      <c r="N411" t="s">
        <v>1252</v>
      </c>
      <c r="O411" s="2">
        <v>0</v>
      </c>
      <c r="P411" s="2">
        <v>0</v>
      </c>
      <c r="Q411" s="2">
        <v>948</v>
      </c>
      <c r="R411" s="2">
        <v>40000</v>
      </c>
      <c r="S411" s="2">
        <v>40000</v>
      </c>
      <c r="T411" s="2">
        <v>40000</v>
      </c>
      <c r="U411" s="2">
        <v>0</v>
      </c>
      <c r="V411" s="2">
        <v>2016</v>
      </c>
      <c r="W411" s="68">
        <v>0</v>
      </c>
      <c r="X411" s="68">
        <v>2152</v>
      </c>
      <c r="Y411" s="68">
        <v>2152</v>
      </c>
      <c r="Z411" s="2">
        <v>40000</v>
      </c>
      <c r="AA411" s="70">
        <v>1500</v>
      </c>
      <c r="AB411" s="70">
        <v>1500</v>
      </c>
      <c r="AC411" s="2" t="s">
        <v>1622</v>
      </c>
    </row>
    <row r="412" spans="1:29" x14ac:dyDescent="0.3">
      <c r="A412" t="s">
        <v>751</v>
      </c>
      <c r="B412">
        <v>230</v>
      </c>
      <c r="C412">
        <v>490</v>
      </c>
      <c r="D412">
        <v>6122</v>
      </c>
      <c r="E412" t="s">
        <v>100</v>
      </c>
      <c r="F412" t="s">
        <v>39</v>
      </c>
      <c r="G412" t="s">
        <v>1449</v>
      </c>
      <c r="H412" t="s">
        <v>820</v>
      </c>
      <c r="I412" t="s">
        <v>1108</v>
      </c>
      <c r="J412" t="s">
        <v>1623</v>
      </c>
      <c r="K412" t="s">
        <v>1395</v>
      </c>
      <c r="L412" t="s">
        <v>1529</v>
      </c>
      <c r="M412" t="s">
        <v>1089</v>
      </c>
      <c r="N412" t="s">
        <v>1116</v>
      </c>
      <c r="O412" s="2">
        <v>1838</v>
      </c>
      <c r="P412" s="2">
        <v>2463</v>
      </c>
      <c r="Q412" s="2">
        <v>3828</v>
      </c>
      <c r="R412" s="2">
        <v>6304</v>
      </c>
      <c r="S412" s="2">
        <v>6304</v>
      </c>
      <c r="T412" s="2">
        <v>6304</v>
      </c>
      <c r="U412" s="2">
        <v>3626</v>
      </c>
      <c r="V412" s="2">
        <v>4341</v>
      </c>
      <c r="W412" s="68">
        <v>4834.6666666666661</v>
      </c>
      <c r="X412" s="68">
        <v>4633</v>
      </c>
      <c r="Y412" s="68">
        <v>-201.66666666666606</v>
      </c>
      <c r="Z412" s="2">
        <v>6304</v>
      </c>
      <c r="AA412" s="70">
        <v>5500</v>
      </c>
      <c r="AB412" s="70">
        <v>5500</v>
      </c>
    </row>
    <row r="413" spans="1:29" x14ac:dyDescent="0.3">
      <c r="A413" t="s">
        <v>347</v>
      </c>
      <c r="B413">
        <v>230</v>
      </c>
      <c r="C413">
        <v>490</v>
      </c>
      <c r="D413">
        <v>6128</v>
      </c>
      <c r="E413" t="s">
        <v>100</v>
      </c>
      <c r="F413" t="s">
        <v>39</v>
      </c>
      <c r="G413" t="s">
        <v>1449</v>
      </c>
      <c r="H413" t="s">
        <v>820</v>
      </c>
      <c r="I413" t="s">
        <v>1108</v>
      </c>
      <c r="J413" t="s">
        <v>1624</v>
      </c>
      <c r="K413" t="s">
        <v>1395</v>
      </c>
      <c r="L413" t="s">
        <v>1529</v>
      </c>
      <c r="M413" t="s">
        <v>1089</v>
      </c>
      <c r="N413" t="s">
        <v>1121</v>
      </c>
      <c r="O413" s="2">
        <v>3565</v>
      </c>
      <c r="P413" s="2">
        <v>3828</v>
      </c>
      <c r="Q413" s="2">
        <v>853</v>
      </c>
      <c r="R413" s="2">
        <v>2000</v>
      </c>
      <c r="S413" s="2">
        <v>2000</v>
      </c>
      <c r="T413" s="2">
        <v>2000</v>
      </c>
      <c r="U413" s="2">
        <v>889</v>
      </c>
      <c r="V413" s="2">
        <v>1046</v>
      </c>
      <c r="W413" s="68">
        <v>1185.3333333333333</v>
      </c>
      <c r="X413" s="68">
        <v>1117</v>
      </c>
      <c r="Y413" s="68">
        <v>-68.333333333333258</v>
      </c>
      <c r="Z413" s="2">
        <v>2000</v>
      </c>
      <c r="AA413" s="70">
        <v>8500</v>
      </c>
      <c r="AB413" s="70">
        <v>8500</v>
      </c>
      <c r="AC413" s="2" t="s">
        <v>1625</v>
      </c>
    </row>
    <row r="414" spans="1:29" x14ac:dyDescent="0.3">
      <c r="A414" t="s">
        <v>548</v>
      </c>
      <c r="B414">
        <v>230</v>
      </c>
      <c r="C414">
        <v>490</v>
      </c>
      <c r="D414">
        <v>6130</v>
      </c>
      <c r="E414" t="s">
        <v>100</v>
      </c>
      <c r="F414" t="s">
        <v>39</v>
      </c>
      <c r="G414" t="s">
        <v>1449</v>
      </c>
      <c r="H414" t="s">
        <v>820</v>
      </c>
      <c r="I414" t="s">
        <v>1108</v>
      </c>
      <c r="J414" t="s">
        <v>1626</v>
      </c>
      <c r="K414" t="s">
        <v>1395</v>
      </c>
      <c r="L414" t="s">
        <v>1529</v>
      </c>
      <c r="M414" t="s">
        <v>1089</v>
      </c>
      <c r="N414" t="s">
        <v>1627</v>
      </c>
      <c r="O414" s="2">
        <v>0</v>
      </c>
      <c r="P414" s="2">
        <v>0</v>
      </c>
      <c r="Q414" s="2">
        <v>0</v>
      </c>
      <c r="R414" s="2">
        <v>0</v>
      </c>
      <c r="S414" s="2">
        <v>0</v>
      </c>
      <c r="T414" s="2">
        <v>0</v>
      </c>
      <c r="U414" s="2">
        <v>0</v>
      </c>
      <c r="V414" s="2">
        <v>0</v>
      </c>
      <c r="W414" s="68">
        <v>0</v>
      </c>
      <c r="X414" s="68">
        <v>0</v>
      </c>
      <c r="Y414" s="68">
        <v>0</v>
      </c>
      <c r="Z414" s="2">
        <v>0</v>
      </c>
      <c r="AA414" s="70">
        <v>0</v>
      </c>
      <c r="AB414" s="70">
        <v>0</v>
      </c>
    </row>
    <row r="415" spans="1:29" x14ac:dyDescent="0.3">
      <c r="A415" t="s">
        <v>550</v>
      </c>
      <c r="B415">
        <v>230</v>
      </c>
      <c r="C415">
        <v>490</v>
      </c>
      <c r="D415">
        <v>6190</v>
      </c>
      <c r="E415" t="s">
        <v>100</v>
      </c>
      <c r="F415" t="s">
        <v>39</v>
      </c>
      <c r="G415" t="s">
        <v>1449</v>
      </c>
      <c r="H415" t="s">
        <v>820</v>
      </c>
      <c r="I415" t="s">
        <v>1108</v>
      </c>
      <c r="J415" t="s">
        <v>1628</v>
      </c>
      <c r="K415" t="s">
        <v>1395</v>
      </c>
      <c r="L415" t="s">
        <v>1529</v>
      </c>
      <c r="M415" t="s">
        <v>1089</v>
      </c>
      <c r="N415" t="s">
        <v>1126</v>
      </c>
      <c r="O415" s="2">
        <v>0</v>
      </c>
      <c r="P415" s="2">
        <v>0</v>
      </c>
      <c r="Q415" s="2">
        <v>0</v>
      </c>
      <c r="R415" s="2">
        <v>0</v>
      </c>
      <c r="S415" s="2">
        <v>0</v>
      </c>
      <c r="T415" s="2">
        <v>0</v>
      </c>
      <c r="U415" s="2">
        <v>0</v>
      </c>
      <c r="V415" s="2">
        <v>0</v>
      </c>
      <c r="W415" s="68">
        <v>0</v>
      </c>
      <c r="X415" s="68">
        <v>0</v>
      </c>
      <c r="Y415" s="68">
        <v>0</v>
      </c>
      <c r="Z415" s="2">
        <v>0</v>
      </c>
      <c r="AA415" s="70">
        <v>0</v>
      </c>
      <c r="AB415" s="70">
        <v>0</v>
      </c>
    </row>
    <row r="416" spans="1:29" x14ac:dyDescent="0.3">
      <c r="A416" t="s">
        <v>387</v>
      </c>
      <c r="B416">
        <v>230</v>
      </c>
      <c r="C416">
        <v>490</v>
      </c>
      <c r="D416">
        <v>6210</v>
      </c>
      <c r="E416" t="s">
        <v>100</v>
      </c>
      <c r="F416" t="s">
        <v>39</v>
      </c>
      <c r="G416" t="s">
        <v>1449</v>
      </c>
      <c r="H416" t="s">
        <v>820</v>
      </c>
      <c r="I416" t="s">
        <v>1131</v>
      </c>
      <c r="J416" t="s">
        <v>1629</v>
      </c>
      <c r="K416" t="s">
        <v>1395</v>
      </c>
      <c r="L416" t="s">
        <v>1529</v>
      </c>
      <c r="M416" t="s">
        <v>1089</v>
      </c>
      <c r="N416" t="s">
        <v>1128</v>
      </c>
      <c r="O416" s="2">
        <v>5731</v>
      </c>
      <c r="P416" s="2">
        <v>5643</v>
      </c>
      <c r="Q416" s="2">
        <v>5968</v>
      </c>
      <c r="R416" s="2">
        <v>6427</v>
      </c>
      <c r="S416" s="2">
        <v>6427</v>
      </c>
      <c r="T416" s="2">
        <v>6427</v>
      </c>
      <c r="U416" s="2">
        <v>7666</v>
      </c>
      <c r="V416" s="2">
        <v>7666</v>
      </c>
      <c r="W416" s="68">
        <v>7666</v>
      </c>
      <c r="X416" s="68">
        <v>8182</v>
      </c>
      <c r="Y416" s="68">
        <v>516</v>
      </c>
      <c r="Z416" s="2">
        <v>7666</v>
      </c>
      <c r="AA416" s="70">
        <v>8000</v>
      </c>
      <c r="AB416" s="70">
        <v>8000</v>
      </c>
    </row>
    <row r="417" spans="1:29" x14ac:dyDescent="0.3">
      <c r="A417" t="s">
        <v>441</v>
      </c>
      <c r="B417">
        <v>230</v>
      </c>
      <c r="C417">
        <v>490</v>
      </c>
      <c r="D417">
        <v>6220</v>
      </c>
      <c r="E417" t="s">
        <v>100</v>
      </c>
      <c r="F417" t="s">
        <v>39</v>
      </c>
      <c r="G417" t="s">
        <v>1449</v>
      </c>
      <c r="H417" t="s">
        <v>820</v>
      </c>
      <c r="I417" t="s">
        <v>1131</v>
      </c>
      <c r="J417" t="s">
        <v>1630</v>
      </c>
      <c r="K417" t="s">
        <v>1395</v>
      </c>
      <c r="L417" t="s">
        <v>1529</v>
      </c>
      <c r="M417" t="s">
        <v>1089</v>
      </c>
      <c r="N417" t="s">
        <v>1132</v>
      </c>
      <c r="O417" s="2">
        <v>800</v>
      </c>
      <c r="P417" s="2">
        <v>555</v>
      </c>
      <c r="Q417" s="2">
        <v>1205</v>
      </c>
      <c r="R417" s="2">
        <v>1000</v>
      </c>
      <c r="S417" s="2">
        <v>1000</v>
      </c>
      <c r="T417" s="2">
        <v>1000</v>
      </c>
      <c r="U417" s="2">
        <v>767</v>
      </c>
      <c r="V417" s="2">
        <v>1667</v>
      </c>
      <c r="W417" s="68">
        <v>1022.6666666666666</v>
      </c>
      <c r="X417" s="68">
        <v>1780</v>
      </c>
      <c r="Y417" s="68">
        <v>757.33333333333337</v>
      </c>
      <c r="Z417" s="2">
        <v>1000</v>
      </c>
      <c r="AA417" s="70">
        <v>1200</v>
      </c>
      <c r="AB417" s="70">
        <v>1200</v>
      </c>
    </row>
    <row r="418" spans="1:29" x14ac:dyDescent="0.3">
      <c r="A418" t="s">
        <v>758</v>
      </c>
      <c r="B418">
        <v>230</v>
      </c>
      <c r="C418">
        <v>490</v>
      </c>
      <c r="D418">
        <v>6226</v>
      </c>
      <c r="E418" t="s">
        <v>100</v>
      </c>
      <c r="F418" t="s">
        <v>39</v>
      </c>
      <c r="G418" t="s">
        <v>1449</v>
      </c>
      <c r="H418" t="s">
        <v>820</v>
      </c>
      <c r="I418" t="s">
        <v>1131</v>
      </c>
      <c r="J418" t="s">
        <v>1631</v>
      </c>
      <c r="K418" t="s">
        <v>1395</v>
      </c>
      <c r="L418" t="s">
        <v>1529</v>
      </c>
      <c r="M418" t="s">
        <v>1089</v>
      </c>
      <c r="N418" t="s">
        <v>1138</v>
      </c>
      <c r="O418" s="2">
        <v>1163</v>
      </c>
      <c r="P418" s="2">
        <v>1544</v>
      </c>
      <c r="Q418" s="2">
        <v>1402</v>
      </c>
      <c r="R418" s="2">
        <v>2100</v>
      </c>
      <c r="S418" s="2">
        <v>2100</v>
      </c>
      <c r="T418" s="2">
        <v>2100</v>
      </c>
      <c r="U418" s="2">
        <v>760</v>
      </c>
      <c r="V418" s="2">
        <v>950</v>
      </c>
      <c r="W418" s="68">
        <v>1013.3333333333333</v>
      </c>
      <c r="X418" s="68">
        <v>1014</v>
      </c>
      <c r="Y418" s="68">
        <v>0.66666666666674246</v>
      </c>
      <c r="Z418" s="2">
        <v>2100</v>
      </c>
      <c r="AA418" s="70">
        <v>1100</v>
      </c>
      <c r="AB418" s="70">
        <v>1100</v>
      </c>
    </row>
    <row r="419" spans="1:29" x14ac:dyDescent="0.3">
      <c r="A419" t="s">
        <v>377</v>
      </c>
      <c r="B419">
        <v>230</v>
      </c>
      <c r="C419">
        <v>490</v>
      </c>
      <c r="D419">
        <v>6230</v>
      </c>
      <c r="E419" t="s">
        <v>100</v>
      </c>
      <c r="F419" t="s">
        <v>39</v>
      </c>
      <c r="G419" t="s">
        <v>1449</v>
      </c>
      <c r="H419" t="s">
        <v>820</v>
      </c>
      <c r="I419" t="s">
        <v>1131</v>
      </c>
      <c r="J419" t="s">
        <v>1632</v>
      </c>
      <c r="K419" t="s">
        <v>1395</v>
      </c>
      <c r="L419" t="s">
        <v>1529</v>
      </c>
      <c r="M419" t="s">
        <v>1089</v>
      </c>
      <c r="N419" t="s">
        <v>1143</v>
      </c>
      <c r="O419" s="2">
        <v>205</v>
      </c>
      <c r="P419" s="2">
        <v>1274</v>
      </c>
      <c r="Q419" s="2">
        <v>475</v>
      </c>
      <c r="R419" s="2">
        <v>1500</v>
      </c>
      <c r="S419" s="2">
        <v>1500</v>
      </c>
      <c r="T419" s="2">
        <v>1500</v>
      </c>
      <c r="U419" s="2">
        <v>536</v>
      </c>
      <c r="V419" s="2">
        <v>876</v>
      </c>
      <c r="W419" s="68">
        <v>714.66666666666663</v>
      </c>
      <c r="X419" s="68">
        <v>935</v>
      </c>
      <c r="Y419" s="68">
        <v>220.33333333333337</v>
      </c>
      <c r="Z419" s="2">
        <v>1500</v>
      </c>
      <c r="AA419" s="70">
        <v>3500</v>
      </c>
      <c r="AB419" s="70">
        <v>3500</v>
      </c>
      <c r="AC419" s="2" t="s">
        <v>1633</v>
      </c>
    </row>
    <row r="420" spans="1:29" x14ac:dyDescent="0.3">
      <c r="A420" t="s">
        <v>438</v>
      </c>
      <c r="B420">
        <v>230</v>
      </c>
      <c r="C420">
        <v>490</v>
      </c>
      <c r="D420">
        <v>6234</v>
      </c>
      <c r="E420" t="s">
        <v>100</v>
      </c>
      <c r="F420" t="s">
        <v>39</v>
      </c>
      <c r="G420" t="s">
        <v>1449</v>
      </c>
      <c r="H420" t="s">
        <v>820</v>
      </c>
      <c r="I420" t="s">
        <v>1131</v>
      </c>
      <c r="J420" t="s">
        <v>1634</v>
      </c>
      <c r="K420" t="s">
        <v>1395</v>
      </c>
      <c r="L420" t="s">
        <v>1529</v>
      </c>
      <c r="M420" t="s">
        <v>1089</v>
      </c>
      <c r="N420" t="s">
        <v>1145</v>
      </c>
      <c r="O420" s="2">
        <v>2549</v>
      </c>
      <c r="P420" s="2">
        <v>8995</v>
      </c>
      <c r="Q420" s="2">
        <v>6385</v>
      </c>
      <c r="R420" s="2">
        <v>2750</v>
      </c>
      <c r="S420" s="2">
        <v>2750</v>
      </c>
      <c r="T420" s="2">
        <v>2750</v>
      </c>
      <c r="U420" s="2">
        <v>18818</v>
      </c>
      <c r="V420" s="2">
        <v>19207</v>
      </c>
      <c r="W420" s="68">
        <v>25090.666666666664</v>
      </c>
      <c r="X420" s="68">
        <v>20499</v>
      </c>
      <c r="Y420" s="68">
        <v>-4591.6666666666642</v>
      </c>
      <c r="Z420" s="2">
        <v>18227</v>
      </c>
      <c r="AA420" s="70">
        <v>3000</v>
      </c>
      <c r="AB420" s="70">
        <v>3000</v>
      </c>
    </row>
    <row r="421" spans="1:29" x14ac:dyDescent="0.3">
      <c r="A421" t="s">
        <v>451</v>
      </c>
      <c r="B421">
        <v>230</v>
      </c>
      <c r="C421">
        <v>490</v>
      </c>
      <c r="D421">
        <v>6238</v>
      </c>
      <c r="E421" t="s">
        <v>100</v>
      </c>
      <c r="F421" t="s">
        <v>39</v>
      </c>
      <c r="G421" t="s">
        <v>1449</v>
      </c>
      <c r="H421" t="s">
        <v>820</v>
      </c>
      <c r="I421" t="s">
        <v>1131</v>
      </c>
      <c r="J421" t="s">
        <v>1635</v>
      </c>
      <c r="K421" t="s">
        <v>1395</v>
      </c>
      <c r="L421" t="s">
        <v>1529</v>
      </c>
      <c r="M421" t="s">
        <v>1089</v>
      </c>
      <c r="N421" t="s">
        <v>1147</v>
      </c>
      <c r="O421" s="2">
        <v>3876</v>
      </c>
      <c r="P421" s="2">
        <v>4089</v>
      </c>
      <c r="Q421" s="2">
        <v>3385</v>
      </c>
      <c r="R421" s="2">
        <v>3850</v>
      </c>
      <c r="S421" s="2">
        <v>3850</v>
      </c>
      <c r="T421" s="2">
        <v>3850</v>
      </c>
      <c r="U421" s="2">
        <v>2069</v>
      </c>
      <c r="V421" s="2">
        <v>2547</v>
      </c>
      <c r="W421" s="68">
        <v>2758.6666666666665</v>
      </c>
      <c r="X421" s="68">
        <v>2719</v>
      </c>
      <c r="Y421" s="68">
        <v>-39.666666666666515</v>
      </c>
      <c r="Z421" s="2">
        <v>3850</v>
      </c>
      <c r="AA421" s="70">
        <v>4000</v>
      </c>
      <c r="AB421" s="70">
        <v>4000</v>
      </c>
    </row>
    <row r="422" spans="1:29" x14ac:dyDescent="0.3">
      <c r="A422" t="s">
        <v>562</v>
      </c>
      <c r="B422">
        <v>230</v>
      </c>
      <c r="C422">
        <v>490</v>
      </c>
      <c r="D422">
        <v>6240</v>
      </c>
      <c r="E422" t="s">
        <v>100</v>
      </c>
      <c r="F422" t="s">
        <v>39</v>
      </c>
      <c r="G422" t="s">
        <v>1449</v>
      </c>
      <c r="H422" t="s">
        <v>820</v>
      </c>
      <c r="I422" t="s">
        <v>1131</v>
      </c>
      <c r="J422" t="s">
        <v>1636</v>
      </c>
      <c r="K422" t="s">
        <v>1395</v>
      </c>
      <c r="L422" t="s">
        <v>1529</v>
      </c>
      <c r="M422" t="s">
        <v>1089</v>
      </c>
      <c r="N422" t="s">
        <v>1149</v>
      </c>
      <c r="O422" s="2">
        <v>148</v>
      </c>
      <c r="P422" s="2">
        <v>1113</v>
      </c>
      <c r="Q422" s="2">
        <v>721</v>
      </c>
      <c r="R422" s="2">
        <v>1500</v>
      </c>
      <c r="S422" s="2">
        <v>1500</v>
      </c>
      <c r="T422" s="2">
        <v>1500</v>
      </c>
      <c r="U422" s="2">
        <v>366</v>
      </c>
      <c r="V422" s="2">
        <v>366</v>
      </c>
      <c r="W422" s="68">
        <v>488</v>
      </c>
      <c r="X422" s="68">
        <v>391</v>
      </c>
      <c r="Y422" s="68">
        <v>-97</v>
      </c>
      <c r="Z422" s="2">
        <v>1500</v>
      </c>
      <c r="AA422" s="70">
        <v>1500</v>
      </c>
      <c r="AB422" s="70">
        <v>1500</v>
      </c>
    </row>
    <row r="423" spans="1:29" x14ac:dyDescent="0.3">
      <c r="A423" t="s">
        <v>564</v>
      </c>
      <c r="B423">
        <v>230</v>
      </c>
      <c r="C423">
        <v>490</v>
      </c>
      <c r="D423">
        <v>6290</v>
      </c>
      <c r="E423" t="s">
        <v>100</v>
      </c>
      <c r="F423" t="s">
        <v>39</v>
      </c>
      <c r="G423" t="s">
        <v>1449</v>
      </c>
      <c r="H423" t="s">
        <v>820</v>
      </c>
      <c r="I423" t="s">
        <v>1131</v>
      </c>
      <c r="J423" t="s">
        <v>1637</v>
      </c>
      <c r="K423" t="s">
        <v>1395</v>
      </c>
      <c r="L423" t="s">
        <v>1529</v>
      </c>
      <c r="M423" t="s">
        <v>1089</v>
      </c>
      <c r="N423" t="s">
        <v>1074</v>
      </c>
      <c r="O423" s="2">
        <v>1544</v>
      </c>
      <c r="P423" s="2">
        <v>671</v>
      </c>
      <c r="Q423" s="2">
        <v>130</v>
      </c>
      <c r="R423" s="2">
        <v>1500</v>
      </c>
      <c r="S423" s="2">
        <v>1500</v>
      </c>
      <c r="T423" s="2">
        <v>1500</v>
      </c>
      <c r="U423" s="2">
        <v>158</v>
      </c>
      <c r="V423" s="2">
        <v>182</v>
      </c>
      <c r="W423" s="68">
        <v>210.66666666666666</v>
      </c>
      <c r="X423" s="68">
        <v>195</v>
      </c>
      <c r="Y423" s="68">
        <v>-15.666666666666657</v>
      </c>
      <c r="Z423" s="2">
        <v>1500</v>
      </c>
      <c r="AA423" s="70">
        <v>1500</v>
      </c>
      <c r="AB423" s="70">
        <v>1500</v>
      </c>
    </row>
    <row r="424" spans="1:29" x14ac:dyDescent="0.3">
      <c r="A424" t="s">
        <v>417</v>
      </c>
      <c r="B424">
        <v>230</v>
      </c>
      <c r="C424">
        <v>490</v>
      </c>
      <c r="D424">
        <v>6320</v>
      </c>
      <c r="E424" t="s">
        <v>100</v>
      </c>
      <c r="F424" t="s">
        <v>39</v>
      </c>
      <c r="G424" t="s">
        <v>1449</v>
      </c>
      <c r="H424" t="s">
        <v>820</v>
      </c>
      <c r="I424" t="s">
        <v>1152</v>
      </c>
      <c r="J424" t="s">
        <v>1638</v>
      </c>
      <c r="K424" t="s">
        <v>1395</v>
      </c>
      <c r="L424" t="s">
        <v>1529</v>
      </c>
      <c r="M424" t="s">
        <v>1089</v>
      </c>
      <c r="N424" t="s">
        <v>1153</v>
      </c>
      <c r="O424" s="2">
        <v>459</v>
      </c>
      <c r="P424" s="2">
        <v>1913</v>
      </c>
      <c r="Q424" s="2">
        <v>1307</v>
      </c>
      <c r="R424" s="2">
        <v>2500</v>
      </c>
      <c r="S424" s="2">
        <v>2500</v>
      </c>
      <c r="T424" s="2">
        <v>2500</v>
      </c>
      <c r="U424" s="2">
        <v>5093</v>
      </c>
      <c r="V424" s="2">
        <v>5093</v>
      </c>
      <c r="W424" s="68">
        <v>6790.6666666666661</v>
      </c>
      <c r="X424" s="68">
        <v>5436</v>
      </c>
      <c r="Y424" s="68">
        <v>-1354.6666666666661</v>
      </c>
      <c r="Z424" s="2">
        <v>5093</v>
      </c>
      <c r="AA424" s="70">
        <v>3000</v>
      </c>
      <c r="AB424" s="70">
        <v>3000</v>
      </c>
    </row>
    <row r="425" spans="1:29" x14ac:dyDescent="0.3">
      <c r="A425" t="s">
        <v>361</v>
      </c>
      <c r="B425">
        <v>230</v>
      </c>
      <c r="C425">
        <v>490</v>
      </c>
      <c r="D425">
        <v>6324</v>
      </c>
      <c r="E425" t="s">
        <v>100</v>
      </c>
      <c r="F425" t="s">
        <v>39</v>
      </c>
      <c r="G425" t="s">
        <v>1449</v>
      </c>
      <c r="H425" t="s">
        <v>820</v>
      </c>
      <c r="I425" t="s">
        <v>1152</v>
      </c>
      <c r="J425" t="s">
        <v>1639</v>
      </c>
      <c r="K425" t="s">
        <v>1395</v>
      </c>
      <c r="L425" t="s">
        <v>1529</v>
      </c>
      <c r="M425" t="s">
        <v>1089</v>
      </c>
      <c r="N425" t="s">
        <v>1156</v>
      </c>
      <c r="O425" s="2">
        <v>2136</v>
      </c>
      <c r="P425" s="2">
        <v>2427</v>
      </c>
      <c r="Q425" s="2">
        <v>1796</v>
      </c>
      <c r="R425" s="2">
        <v>1500</v>
      </c>
      <c r="S425" s="2">
        <v>1500</v>
      </c>
      <c r="T425" s="2">
        <v>1500</v>
      </c>
      <c r="U425" s="2">
        <v>8554</v>
      </c>
      <c r="V425" s="2">
        <v>8554</v>
      </c>
      <c r="W425" s="68">
        <v>11405.333333333332</v>
      </c>
      <c r="X425" s="68">
        <v>9130</v>
      </c>
      <c r="Y425" s="68">
        <v>-2275.3333333333321</v>
      </c>
      <c r="Z425" s="2">
        <v>8554</v>
      </c>
      <c r="AA425" s="70">
        <v>5000</v>
      </c>
      <c r="AB425" s="70">
        <v>5000</v>
      </c>
    </row>
    <row r="426" spans="1:29" x14ac:dyDescent="0.3">
      <c r="A426" t="s">
        <v>376</v>
      </c>
      <c r="B426">
        <v>230</v>
      </c>
      <c r="C426">
        <v>490</v>
      </c>
      <c r="D426">
        <v>6330</v>
      </c>
      <c r="E426" t="s">
        <v>100</v>
      </c>
      <c r="F426" t="s">
        <v>39</v>
      </c>
      <c r="G426" t="s">
        <v>1449</v>
      </c>
      <c r="H426" t="s">
        <v>820</v>
      </c>
      <c r="I426" t="s">
        <v>1152</v>
      </c>
      <c r="J426" t="s">
        <v>1640</v>
      </c>
      <c r="K426" t="s">
        <v>1395</v>
      </c>
      <c r="L426" t="s">
        <v>1529</v>
      </c>
      <c r="M426" t="s">
        <v>1089</v>
      </c>
      <c r="N426" t="s">
        <v>1219</v>
      </c>
      <c r="O426" s="2">
        <v>12776</v>
      </c>
      <c r="P426" s="2">
        <v>16962</v>
      </c>
      <c r="Q426" s="2">
        <v>10571</v>
      </c>
      <c r="R426" s="2">
        <v>15000</v>
      </c>
      <c r="S426" s="2">
        <v>15000</v>
      </c>
      <c r="T426" s="2">
        <v>15000</v>
      </c>
      <c r="U426" s="2">
        <v>11467</v>
      </c>
      <c r="V426" s="2">
        <v>19541</v>
      </c>
      <c r="W426" s="68">
        <v>15289.333333333332</v>
      </c>
      <c r="X426" s="68">
        <v>20856</v>
      </c>
      <c r="Y426" s="68">
        <v>5566.6666666666679</v>
      </c>
      <c r="Z426" s="2">
        <v>15000</v>
      </c>
      <c r="AA426" s="70">
        <v>17000</v>
      </c>
      <c r="AB426" s="70">
        <v>17000</v>
      </c>
      <c r="AC426" s="2" t="s">
        <v>1641</v>
      </c>
    </row>
    <row r="427" spans="1:29" x14ac:dyDescent="0.3">
      <c r="A427" t="s">
        <v>747</v>
      </c>
      <c r="B427">
        <v>230</v>
      </c>
      <c r="C427">
        <v>490</v>
      </c>
      <c r="D427">
        <v>6334</v>
      </c>
      <c r="E427" t="s">
        <v>100</v>
      </c>
      <c r="F427" t="s">
        <v>39</v>
      </c>
      <c r="G427" t="s">
        <v>1449</v>
      </c>
      <c r="H427" t="s">
        <v>820</v>
      </c>
      <c r="I427" t="s">
        <v>1152</v>
      </c>
      <c r="J427" t="s">
        <v>1642</v>
      </c>
      <c r="K427" t="s">
        <v>1395</v>
      </c>
      <c r="L427" t="s">
        <v>1529</v>
      </c>
      <c r="M427" t="s">
        <v>1089</v>
      </c>
      <c r="N427" t="s">
        <v>1159</v>
      </c>
      <c r="O427" s="2">
        <v>2338</v>
      </c>
      <c r="P427" s="2">
        <v>1030</v>
      </c>
      <c r="Q427" s="2">
        <v>4308</v>
      </c>
      <c r="R427" s="2">
        <v>2750</v>
      </c>
      <c r="S427" s="2">
        <v>2750</v>
      </c>
      <c r="T427" s="2">
        <v>2750</v>
      </c>
      <c r="U427" s="2">
        <v>0</v>
      </c>
      <c r="V427" s="2">
        <v>0</v>
      </c>
      <c r="W427" s="68">
        <v>0</v>
      </c>
      <c r="X427" s="68">
        <v>0</v>
      </c>
      <c r="Y427" s="68">
        <v>0</v>
      </c>
      <c r="Z427" s="2">
        <v>2750</v>
      </c>
      <c r="AA427" s="70">
        <v>2000</v>
      </c>
      <c r="AB427" s="70">
        <v>2000</v>
      </c>
      <c r="AC427"/>
    </row>
    <row r="428" spans="1:29" x14ac:dyDescent="0.3">
      <c r="A428" t="s">
        <v>764</v>
      </c>
      <c r="B428">
        <v>230</v>
      </c>
      <c r="C428">
        <v>490</v>
      </c>
      <c r="D428">
        <v>6420</v>
      </c>
      <c r="E428" t="s">
        <v>100</v>
      </c>
      <c r="F428" t="s">
        <v>39</v>
      </c>
      <c r="G428" t="s">
        <v>1449</v>
      </c>
      <c r="H428" t="s">
        <v>820</v>
      </c>
      <c r="I428" t="s">
        <v>1162</v>
      </c>
      <c r="J428" t="s">
        <v>1643</v>
      </c>
      <c r="K428" t="s">
        <v>1395</v>
      </c>
      <c r="L428" t="s">
        <v>1529</v>
      </c>
      <c r="M428" t="s">
        <v>1089</v>
      </c>
      <c r="N428" t="s">
        <v>1163</v>
      </c>
      <c r="O428" s="2">
        <v>494</v>
      </c>
      <c r="P428" s="2">
        <v>1733</v>
      </c>
      <c r="Q428" s="2">
        <v>598</v>
      </c>
      <c r="R428" s="2">
        <v>1825</v>
      </c>
      <c r="S428" s="2">
        <v>1825</v>
      </c>
      <c r="T428" s="2">
        <v>1825</v>
      </c>
      <c r="U428" s="2">
        <v>468</v>
      </c>
      <c r="V428" s="2">
        <v>505</v>
      </c>
      <c r="W428" s="68">
        <v>624</v>
      </c>
      <c r="X428" s="68">
        <v>539</v>
      </c>
      <c r="Y428" s="68">
        <v>-85</v>
      </c>
      <c r="Z428" s="2">
        <v>1825</v>
      </c>
      <c r="AA428" s="70">
        <v>500</v>
      </c>
      <c r="AB428" s="70">
        <v>500</v>
      </c>
      <c r="AC428"/>
    </row>
    <row r="429" spans="1:29" x14ac:dyDescent="0.3">
      <c r="A429" t="s">
        <v>572</v>
      </c>
      <c r="B429">
        <v>230</v>
      </c>
      <c r="C429">
        <v>490</v>
      </c>
      <c r="D429">
        <v>6425</v>
      </c>
      <c r="E429" t="s">
        <v>100</v>
      </c>
      <c r="F429" t="s">
        <v>39</v>
      </c>
      <c r="G429" t="s">
        <v>1449</v>
      </c>
      <c r="H429" t="s">
        <v>820</v>
      </c>
      <c r="I429" t="s">
        <v>1162</v>
      </c>
      <c r="J429" t="s">
        <v>1644</v>
      </c>
      <c r="K429" t="s">
        <v>1395</v>
      </c>
      <c r="L429" t="s">
        <v>1529</v>
      </c>
      <c r="M429" t="s">
        <v>1089</v>
      </c>
      <c r="N429" t="s">
        <v>1165</v>
      </c>
      <c r="O429" s="2">
        <v>679</v>
      </c>
      <c r="P429" s="2">
        <v>700</v>
      </c>
      <c r="Q429" s="2">
        <v>721</v>
      </c>
      <c r="R429" s="2">
        <v>775</v>
      </c>
      <c r="S429" s="2">
        <v>775</v>
      </c>
      <c r="T429" s="2">
        <v>775</v>
      </c>
      <c r="U429" s="2">
        <v>619</v>
      </c>
      <c r="V429" s="2">
        <v>681</v>
      </c>
      <c r="W429" s="68">
        <v>825.33333333333326</v>
      </c>
      <c r="X429" s="68">
        <v>727</v>
      </c>
      <c r="Y429" s="68">
        <v>-98.333333333333258</v>
      </c>
      <c r="Z429" s="2">
        <v>775</v>
      </c>
      <c r="AA429" s="70">
        <v>775</v>
      </c>
      <c r="AB429" s="70">
        <v>775</v>
      </c>
      <c r="AC429"/>
    </row>
    <row r="430" spans="1:29" x14ac:dyDescent="0.3">
      <c r="A430" t="s">
        <v>431</v>
      </c>
      <c r="B430">
        <v>230</v>
      </c>
      <c r="C430">
        <v>490</v>
      </c>
      <c r="D430">
        <v>6430</v>
      </c>
      <c r="E430" t="s">
        <v>100</v>
      </c>
      <c r="F430" t="s">
        <v>39</v>
      </c>
      <c r="G430" t="s">
        <v>1449</v>
      </c>
      <c r="H430" t="s">
        <v>820</v>
      </c>
      <c r="I430" t="s">
        <v>1162</v>
      </c>
      <c r="J430" t="s">
        <v>1645</v>
      </c>
      <c r="K430" t="s">
        <v>1395</v>
      </c>
      <c r="L430" t="s">
        <v>1529</v>
      </c>
      <c r="M430" t="s">
        <v>1089</v>
      </c>
      <c r="N430" t="s">
        <v>1167</v>
      </c>
      <c r="O430" s="2">
        <v>13976</v>
      </c>
      <c r="P430" s="2">
        <v>16930</v>
      </c>
      <c r="Q430" s="2">
        <v>16681</v>
      </c>
      <c r="R430" s="2">
        <v>19500</v>
      </c>
      <c r="S430" s="2">
        <v>19500</v>
      </c>
      <c r="T430" s="2">
        <v>19500</v>
      </c>
      <c r="U430" s="2">
        <v>14808</v>
      </c>
      <c r="V430" s="2">
        <v>17706</v>
      </c>
      <c r="W430" s="68">
        <v>19744</v>
      </c>
      <c r="X430" s="68">
        <v>18897</v>
      </c>
      <c r="Y430" s="68">
        <v>-847</v>
      </c>
      <c r="Z430" s="2">
        <v>19500</v>
      </c>
      <c r="AA430" s="70">
        <v>19800</v>
      </c>
      <c r="AB430" s="70">
        <v>19800</v>
      </c>
      <c r="AC430"/>
    </row>
    <row r="431" spans="1:29" x14ac:dyDescent="0.3">
      <c r="A431" t="s">
        <v>473</v>
      </c>
      <c r="B431">
        <v>230</v>
      </c>
      <c r="C431">
        <v>490</v>
      </c>
      <c r="D431">
        <v>6435</v>
      </c>
      <c r="E431" t="s">
        <v>100</v>
      </c>
      <c r="F431" t="s">
        <v>39</v>
      </c>
      <c r="G431" t="s">
        <v>1449</v>
      </c>
      <c r="H431" t="s">
        <v>820</v>
      </c>
      <c r="I431" t="s">
        <v>1162</v>
      </c>
      <c r="J431" t="s">
        <v>1646</v>
      </c>
      <c r="K431" t="s">
        <v>1395</v>
      </c>
      <c r="L431" t="s">
        <v>1529</v>
      </c>
      <c r="M431" t="s">
        <v>1089</v>
      </c>
      <c r="N431" t="s">
        <v>1169</v>
      </c>
      <c r="O431" s="2">
        <v>840</v>
      </c>
      <c r="P431" s="2">
        <v>840</v>
      </c>
      <c r="Q431" s="2">
        <v>840</v>
      </c>
      <c r="R431" s="2">
        <v>875</v>
      </c>
      <c r="S431" s="2">
        <v>875</v>
      </c>
      <c r="T431" s="2">
        <v>875</v>
      </c>
      <c r="U431" s="2">
        <v>630</v>
      </c>
      <c r="V431" s="2">
        <v>780</v>
      </c>
      <c r="W431" s="68">
        <v>840</v>
      </c>
      <c r="X431" s="68">
        <v>833</v>
      </c>
      <c r="Y431" s="68">
        <v>-7</v>
      </c>
      <c r="Z431" s="2">
        <v>875</v>
      </c>
      <c r="AA431" s="70">
        <v>900</v>
      </c>
      <c r="AB431" s="70">
        <v>900</v>
      </c>
      <c r="AC431"/>
    </row>
    <row r="432" spans="1:29" x14ac:dyDescent="0.3">
      <c r="A432" t="s">
        <v>578</v>
      </c>
      <c r="B432">
        <v>230</v>
      </c>
      <c r="C432">
        <v>490</v>
      </c>
      <c r="D432">
        <v>6440</v>
      </c>
      <c r="E432" t="s">
        <v>100</v>
      </c>
      <c r="F432" t="s">
        <v>39</v>
      </c>
      <c r="G432" t="s">
        <v>1449</v>
      </c>
      <c r="H432" t="s">
        <v>820</v>
      </c>
      <c r="I432" t="s">
        <v>1162</v>
      </c>
      <c r="J432" t="s">
        <v>1647</v>
      </c>
      <c r="K432" t="s">
        <v>1395</v>
      </c>
      <c r="L432" t="s">
        <v>1529</v>
      </c>
      <c r="M432" t="s">
        <v>1089</v>
      </c>
      <c r="N432" t="s">
        <v>1171</v>
      </c>
      <c r="O432" s="2">
        <v>3485</v>
      </c>
      <c r="P432" s="2">
        <v>3552</v>
      </c>
      <c r="Q432" s="2">
        <v>3073</v>
      </c>
      <c r="R432" s="2">
        <v>3950</v>
      </c>
      <c r="S432" s="2">
        <v>3950</v>
      </c>
      <c r="T432" s="2">
        <v>3950</v>
      </c>
      <c r="U432" s="2">
        <v>2006</v>
      </c>
      <c r="V432" s="2">
        <v>2523</v>
      </c>
      <c r="W432" s="68">
        <v>2674.6666666666665</v>
      </c>
      <c r="X432" s="68">
        <v>2693</v>
      </c>
      <c r="Y432" s="68">
        <v>18.333333333333485</v>
      </c>
      <c r="Z432" s="2">
        <v>3950</v>
      </c>
      <c r="AA432" s="70">
        <v>3950</v>
      </c>
      <c r="AB432" s="70">
        <v>3950</v>
      </c>
      <c r="AC432"/>
    </row>
    <row r="433" spans="1:29" x14ac:dyDescent="0.3">
      <c r="A433" t="s">
        <v>434</v>
      </c>
      <c r="B433">
        <v>230</v>
      </c>
      <c r="C433">
        <v>490</v>
      </c>
      <c r="D433">
        <v>6445</v>
      </c>
      <c r="E433" t="s">
        <v>100</v>
      </c>
      <c r="F433" t="s">
        <v>39</v>
      </c>
      <c r="G433" t="s">
        <v>1449</v>
      </c>
      <c r="H433" t="s">
        <v>820</v>
      </c>
      <c r="I433" t="s">
        <v>1162</v>
      </c>
      <c r="J433" t="s">
        <v>1648</v>
      </c>
      <c r="K433" t="s">
        <v>1395</v>
      </c>
      <c r="L433" t="s">
        <v>1529</v>
      </c>
      <c r="M433" t="s">
        <v>1089</v>
      </c>
      <c r="N433" t="s">
        <v>1173</v>
      </c>
      <c r="O433" s="2">
        <v>232</v>
      </c>
      <c r="P433" s="2">
        <v>226</v>
      </c>
      <c r="Q433" s="2">
        <v>268</v>
      </c>
      <c r="R433" s="2">
        <v>275</v>
      </c>
      <c r="S433" s="2">
        <v>275</v>
      </c>
      <c r="T433" s="2">
        <v>275</v>
      </c>
      <c r="U433" s="2">
        <v>374</v>
      </c>
      <c r="V433" s="2">
        <v>457</v>
      </c>
      <c r="W433" s="68">
        <v>500</v>
      </c>
      <c r="X433" s="68">
        <v>488</v>
      </c>
      <c r="Y433" s="68">
        <v>-12</v>
      </c>
      <c r="Z433" s="2">
        <v>333</v>
      </c>
      <c r="AA433" s="70">
        <v>540</v>
      </c>
      <c r="AB433" s="70">
        <v>540</v>
      </c>
      <c r="AC433"/>
    </row>
    <row r="434" spans="1:29" x14ac:dyDescent="0.3">
      <c r="A434" t="s">
        <v>582</v>
      </c>
      <c r="B434">
        <v>230</v>
      </c>
      <c r="C434">
        <v>490</v>
      </c>
      <c r="D434">
        <v>6520</v>
      </c>
      <c r="E434" t="s">
        <v>100</v>
      </c>
      <c r="F434" t="s">
        <v>39</v>
      </c>
      <c r="G434" t="s">
        <v>1449</v>
      </c>
      <c r="H434" t="s">
        <v>820</v>
      </c>
      <c r="I434" t="s">
        <v>1175</v>
      </c>
      <c r="J434" t="s">
        <v>1649</v>
      </c>
      <c r="K434" t="s">
        <v>1395</v>
      </c>
      <c r="L434" t="s">
        <v>1529</v>
      </c>
      <c r="M434" t="s">
        <v>1089</v>
      </c>
      <c r="N434" t="s">
        <v>1650</v>
      </c>
      <c r="O434" s="2">
        <v>2700</v>
      </c>
      <c r="P434" s="2">
        <v>0</v>
      </c>
      <c r="Q434" s="2">
        <v>0</v>
      </c>
      <c r="R434" s="2">
        <v>0</v>
      </c>
      <c r="S434" s="2">
        <v>0</v>
      </c>
      <c r="T434" s="2">
        <v>0</v>
      </c>
      <c r="U434" s="2">
        <v>0</v>
      </c>
      <c r="V434" s="2">
        <v>0</v>
      </c>
      <c r="W434" s="68">
        <v>0</v>
      </c>
      <c r="X434" s="68">
        <v>0</v>
      </c>
      <c r="Y434" s="68">
        <v>0</v>
      </c>
      <c r="Z434" s="2">
        <v>0</v>
      </c>
      <c r="AA434" s="70">
        <v>0</v>
      </c>
      <c r="AB434" s="70">
        <v>0</v>
      </c>
      <c r="AC434"/>
    </row>
    <row r="435" spans="1:29" x14ac:dyDescent="0.3">
      <c r="A435" t="s">
        <v>424</v>
      </c>
      <c r="B435">
        <v>230</v>
      </c>
      <c r="C435">
        <v>490</v>
      </c>
      <c r="D435">
        <v>6710</v>
      </c>
      <c r="E435" t="s">
        <v>100</v>
      </c>
      <c r="F435" t="s">
        <v>39</v>
      </c>
      <c r="G435" t="s">
        <v>1449</v>
      </c>
      <c r="H435" t="s">
        <v>820</v>
      </c>
      <c r="I435" t="s">
        <v>1182</v>
      </c>
      <c r="J435" t="s">
        <v>1651</v>
      </c>
      <c r="K435" t="s">
        <v>1395</v>
      </c>
      <c r="L435" t="s">
        <v>1529</v>
      </c>
      <c r="M435" t="s">
        <v>1089</v>
      </c>
      <c r="N435" t="s">
        <v>1229</v>
      </c>
      <c r="O435" s="2">
        <v>892</v>
      </c>
      <c r="P435" s="2">
        <v>1981</v>
      </c>
      <c r="Q435" s="2">
        <v>546</v>
      </c>
      <c r="R435" s="2">
        <v>1600</v>
      </c>
      <c r="S435" s="2">
        <v>1600</v>
      </c>
      <c r="T435" s="2">
        <v>1600</v>
      </c>
      <c r="U435" s="2">
        <v>675</v>
      </c>
      <c r="V435" s="2">
        <v>805</v>
      </c>
      <c r="W435" s="68">
        <v>900</v>
      </c>
      <c r="X435" s="68">
        <v>860</v>
      </c>
      <c r="Y435" s="68">
        <v>-40</v>
      </c>
      <c r="Z435" s="2">
        <v>1600</v>
      </c>
      <c r="AA435" s="70">
        <v>2000</v>
      </c>
      <c r="AB435" s="70">
        <v>2000</v>
      </c>
      <c r="AC435"/>
    </row>
    <row r="436" spans="1:29" x14ac:dyDescent="0.3">
      <c r="A436" t="s">
        <v>726</v>
      </c>
      <c r="B436">
        <v>230</v>
      </c>
      <c r="C436">
        <v>490</v>
      </c>
      <c r="D436">
        <v>6712</v>
      </c>
      <c r="E436" t="s">
        <v>100</v>
      </c>
      <c r="F436" t="s">
        <v>39</v>
      </c>
      <c r="G436" t="s">
        <v>1449</v>
      </c>
      <c r="H436" t="s">
        <v>820</v>
      </c>
      <c r="I436" t="s">
        <v>1182</v>
      </c>
      <c r="J436" t="s">
        <v>1652</v>
      </c>
      <c r="K436" t="s">
        <v>1395</v>
      </c>
      <c r="L436" t="s">
        <v>1529</v>
      </c>
      <c r="M436" t="s">
        <v>1089</v>
      </c>
      <c r="N436" t="s">
        <v>1653</v>
      </c>
      <c r="O436" s="2">
        <v>0</v>
      </c>
      <c r="P436" s="2">
        <v>27</v>
      </c>
      <c r="Q436" s="2">
        <v>2048</v>
      </c>
      <c r="R436" s="2">
        <v>1675</v>
      </c>
      <c r="S436" s="2">
        <v>1675</v>
      </c>
      <c r="T436" s="2">
        <v>1675</v>
      </c>
      <c r="U436" s="2">
        <v>13</v>
      </c>
      <c r="V436" s="2">
        <v>43</v>
      </c>
      <c r="W436" s="68">
        <v>20</v>
      </c>
      <c r="X436" s="68">
        <v>46</v>
      </c>
      <c r="Y436" s="68">
        <v>26</v>
      </c>
      <c r="Z436" s="2">
        <v>1675</v>
      </c>
      <c r="AA436" s="70">
        <v>1500</v>
      </c>
      <c r="AB436" s="70">
        <v>1500</v>
      </c>
      <c r="AC436"/>
    </row>
    <row r="437" spans="1:29" x14ac:dyDescent="0.3">
      <c r="A437" t="s">
        <v>774</v>
      </c>
      <c r="B437">
        <v>230</v>
      </c>
      <c r="C437">
        <v>490</v>
      </c>
      <c r="D437">
        <v>6750</v>
      </c>
      <c r="E437" t="s">
        <v>100</v>
      </c>
      <c r="F437" t="s">
        <v>39</v>
      </c>
      <c r="G437" t="s">
        <v>1449</v>
      </c>
      <c r="H437" t="s">
        <v>820</v>
      </c>
      <c r="I437" t="s">
        <v>1182</v>
      </c>
      <c r="J437" t="s">
        <v>1654</v>
      </c>
      <c r="K437" t="s">
        <v>1395</v>
      </c>
      <c r="L437" t="s">
        <v>1529</v>
      </c>
      <c r="M437" t="s">
        <v>1089</v>
      </c>
      <c r="N437" t="s">
        <v>1655</v>
      </c>
      <c r="O437" s="2">
        <v>18372</v>
      </c>
      <c r="P437" s="2">
        <v>20200</v>
      </c>
      <c r="Q437" s="2">
        <v>17730</v>
      </c>
      <c r="R437" s="2">
        <v>21500</v>
      </c>
      <c r="S437" s="2">
        <v>21500</v>
      </c>
      <c r="T437" s="2">
        <v>21500</v>
      </c>
      <c r="U437" s="2">
        <v>14017</v>
      </c>
      <c r="V437" s="2">
        <v>16453</v>
      </c>
      <c r="W437" s="68">
        <v>18689.333333333332</v>
      </c>
      <c r="X437" s="68">
        <v>17560</v>
      </c>
      <c r="Y437" s="68">
        <v>-1129.3333333333321</v>
      </c>
      <c r="Z437" s="2">
        <v>21500</v>
      </c>
      <c r="AA437" s="70">
        <v>18000</v>
      </c>
      <c r="AB437" s="70">
        <v>18000</v>
      </c>
      <c r="AC437"/>
    </row>
    <row r="438" spans="1:29" x14ac:dyDescent="0.3">
      <c r="A438" t="s">
        <v>365</v>
      </c>
      <c r="B438">
        <v>230</v>
      </c>
      <c r="C438">
        <v>490</v>
      </c>
      <c r="D438">
        <v>6755</v>
      </c>
      <c r="E438" t="s">
        <v>100</v>
      </c>
      <c r="F438" t="s">
        <v>39</v>
      </c>
      <c r="G438" t="s">
        <v>1449</v>
      </c>
      <c r="H438" t="s">
        <v>820</v>
      </c>
      <c r="I438" t="s">
        <v>1182</v>
      </c>
      <c r="J438" t="s">
        <v>1656</v>
      </c>
      <c r="K438" t="s">
        <v>1395</v>
      </c>
      <c r="L438" t="s">
        <v>1529</v>
      </c>
      <c r="M438" t="s">
        <v>1089</v>
      </c>
      <c r="N438" t="s">
        <v>1657</v>
      </c>
      <c r="O438" s="2">
        <v>2733</v>
      </c>
      <c r="P438" s="2">
        <v>2967</v>
      </c>
      <c r="Q438" s="2">
        <v>3550</v>
      </c>
      <c r="R438" s="2">
        <v>3375</v>
      </c>
      <c r="S438" s="2">
        <v>3375</v>
      </c>
      <c r="T438" s="2">
        <v>3375</v>
      </c>
      <c r="U438" s="2">
        <v>1798</v>
      </c>
      <c r="V438" s="2">
        <v>1917</v>
      </c>
      <c r="W438" s="68">
        <v>2397.333333333333</v>
      </c>
      <c r="X438" s="68">
        <v>2046</v>
      </c>
      <c r="Y438" s="68">
        <v>-351.33333333333303</v>
      </c>
      <c r="Z438" s="2">
        <v>3375</v>
      </c>
      <c r="AA438" s="70">
        <v>6400</v>
      </c>
      <c r="AB438" s="70">
        <v>6400</v>
      </c>
      <c r="AC438" t="s">
        <v>1658</v>
      </c>
    </row>
    <row r="439" spans="1:29" x14ac:dyDescent="0.3">
      <c r="A439" t="s">
        <v>363</v>
      </c>
      <c r="B439">
        <v>230</v>
      </c>
      <c r="C439">
        <v>490</v>
      </c>
      <c r="D439">
        <v>6758</v>
      </c>
      <c r="E439" t="s">
        <v>100</v>
      </c>
      <c r="F439" t="s">
        <v>39</v>
      </c>
      <c r="G439" t="s">
        <v>1449</v>
      </c>
      <c r="H439" t="s">
        <v>820</v>
      </c>
      <c r="I439" t="s">
        <v>1182</v>
      </c>
      <c r="J439" t="s">
        <v>1659</v>
      </c>
      <c r="K439" t="s">
        <v>1395</v>
      </c>
      <c r="L439" t="s">
        <v>1529</v>
      </c>
      <c r="M439" t="s">
        <v>1089</v>
      </c>
      <c r="N439" t="s">
        <v>1660</v>
      </c>
      <c r="O439" s="2">
        <v>0</v>
      </c>
      <c r="P439" s="2">
        <v>0</v>
      </c>
      <c r="Q439" s="2">
        <v>2158</v>
      </c>
      <c r="R439" s="2">
        <v>0</v>
      </c>
      <c r="S439" s="2">
        <v>0</v>
      </c>
      <c r="T439" s="2">
        <v>0</v>
      </c>
      <c r="U439" s="2">
        <v>35408</v>
      </c>
      <c r="V439" s="2">
        <v>35408</v>
      </c>
      <c r="W439" s="68">
        <v>40000</v>
      </c>
      <c r="X439" s="68">
        <v>37790</v>
      </c>
      <c r="Y439" s="68">
        <v>-2210</v>
      </c>
      <c r="Z439" s="2">
        <v>8205</v>
      </c>
      <c r="AA439" s="70">
        <v>3200</v>
      </c>
      <c r="AB439" s="70">
        <v>3200</v>
      </c>
      <c r="AC439"/>
    </row>
    <row r="440" spans="1:29" x14ac:dyDescent="0.3">
      <c r="A440" t="s">
        <v>422</v>
      </c>
      <c r="B440">
        <v>230</v>
      </c>
      <c r="C440">
        <v>490</v>
      </c>
      <c r="D440">
        <v>6760</v>
      </c>
      <c r="E440" t="s">
        <v>100</v>
      </c>
      <c r="F440" t="s">
        <v>39</v>
      </c>
      <c r="G440" t="s">
        <v>1449</v>
      </c>
      <c r="H440" t="s">
        <v>820</v>
      </c>
      <c r="I440" t="s">
        <v>1182</v>
      </c>
      <c r="J440" t="s">
        <v>1661</v>
      </c>
      <c r="K440" t="s">
        <v>1395</v>
      </c>
      <c r="L440" t="s">
        <v>1529</v>
      </c>
      <c r="M440" t="s">
        <v>1089</v>
      </c>
      <c r="N440" t="s">
        <v>1662</v>
      </c>
      <c r="O440" s="2">
        <v>0</v>
      </c>
      <c r="P440" s="2">
        <v>0</v>
      </c>
      <c r="Q440" s="2">
        <v>0</v>
      </c>
      <c r="R440" s="2">
        <v>17776</v>
      </c>
      <c r="S440" s="2">
        <v>17776</v>
      </c>
      <c r="T440" s="2">
        <v>17776</v>
      </c>
      <c r="U440" s="2">
        <v>0</v>
      </c>
      <c r="V440" s="2">
        <v>0</v>
      </c>
      <c r="W440" s="68">
        <v>0</v>
      </c>
      <c r="X440" s="68">
        <v>0</v>
      </c>
      <c r="Y440" s="68">
        <v>0</v>
      </c>
      <c r="Z440" s="2">
        <v>17776</v>
      </c>
      <c r="AA440" s="70">
        <v>18235</v>
      </c>
      <c r="AB440" s="70">
        <v>18235</v>
      </c>
      <c r="AC440"/>
    </row>
    <row r="441" spans="1:29" x14ac:dyDescent="0.3">
      <c r="A441" t="s">
        <v>592</v>
      </c>
      <c r="B441">
        <v>230</v>
      </c>
      <c r="C441">
        <v>700</v>
      </c>
      <c r="D441">
        <v>8225</v>
      </c>
      <c r="E441" t="s">
        <v>100</v>
      </c>
      <c r="F441" t="s">
        <v>39</v>
      </c>
      <c r="G441" t="s">
        <v>821</v>
      </c>
      <c r="H441" t="s">
        <v>821</v>
      </c>
      <c r="I441" t="s">
        <v>877</v>
      </c>
      <c r="J441" t="s">
        <v>1663</v>
      </c>
      <c r="K441" t="s">
        <v>1395</v>
      </c>
      <c r="L441" t="s">
        <v>1529</v>
      </c>
      <c r="M441" t="s">
        <v>845</v>
      </c>
      <c r="N441" t="s">
        <v>877</v>
      </c>
      <c r="O441" s="2">
        <v>0</v>
      </c>
      <c r="P441" s="2">
        <v>0</v>
      </c>
      <c r="Q441" s="2">
        <v>1584</v>
      </c>
      <c r="R441" s="2">
        <v>0</v>
      </c>
      <c r="S441" s="2">
        <v>0</v>
      </c>
      <c r="T441" s="2">
        <v>0</v>
      </c>
      <c r="U441" s="2">
        <v>0</v>
      </c>
      <c r="V441" s="2">
        <v>0</v>
      </c>
      <c r="W441" s="68">
        <v>0</v>
      </c>
      <c r="X441" s="68">
        <v>0</v>
      </c>
      <c r="Y441" s="68">
        <v>0</v>
      </c>
      <c r="Z441" s="2">
        <v>0</v>
      </c>
      <c r="AA441" s="70">
        <v>0</v>
      </c>
      <c r="AB441" s="70">
        <v>0</v>
      </c>
      <c r="AC441"/>
    </row>
    <row r="442" spans="1:29" x14ac:dyDescent="0.3">
      <c r="A442" t="s">
        <v>594</v>
      </c>
      <c r="B442">
        <v>230</v>
      </c>
      <c r="C442">
        <v>700</v>
      </c>
      <c r="D442">
        <v>8320</v>
      </c>
      <c r="E442" t="s">
        <v>100</v>
      </c>
      <c r="F442" t="s">
        <v>39</v>
      </c>
      <c r="G442" t="s">
        <v>821</v>
      </c>
      <c r="H442" t="s">
        <v>821</v>
      </c>
      <c r="I442" t="s">
        <v>1187</v>
      </c>
      <c r="J442" t="s">
        <v>1664</v>
      </c>
      <c r="K442" t="s">
        <v>1395</v>
      </c>
      <c r="L442" t="s">
        <v>1529</v>
      </c>
      <c r="M442" t="s">
        <v>845</v>
      </c>
      <c r="N442" t="s">
        <v>1188</v>
      </c>
      <c r="O442" s="2">
        <v>150</v>
      </c>
      <c r="P442" s="2">
        <v>6825</v>
      </c>
      <c r="Q442" s="2">
        <v>5925</v>
      </c>
      <c r="R442" s="2">
        <v>0</v>
      </c>
      <c r="S442" s="2">
        <v>0</v>
      </c>
      <c r="T442" s="2">
        <v>0</v>
      </c>
      <c r="U442" s="2">
        <v>0</v>
      </c>
      <c r="V442" s="2">
        <v>0</v>
      </c>
      <c r="W442" s="68">
        <v>0</v>
      </c>
      <c r="X442" s="68">
        <v>0</v>
      </c>
      <c r="Y442" s="68">
        <v>0</v>
      </c>
      <c r="Z442" s="2">
        <v>0</v>
      </c>
      <c r="AA442" s="70">
        <v>0</v>
      </c>
      <c r="AB442" s="70">
        <v>0</v>
      </c>
      <c r="AC442"/>
    </row>
    <row r="443" spans="1:29" x14ac:dyDescent="0.3">
      <c r="A443" t="s">
        <v>309</v>
      </c>
      <c r="B443">
        <v>230</v>
      </c>
      <c r="C443">
        <v>700</v>
      </c>
      <c r="D443">
        <v>8335</v>
      </c>
      <c r="E443" t="s">
        <v>100</v>
      </c>
      <c r="F443" t="s">
        <v>39</v>
      </c>
      <c r="G443" t="s">
        <v>821</v>
      </c>
      <c r="H443" t="s">
        <v>821</v>
      </c>
      <c r="I443" t="s">
        <v>880</v>
      </c>
      <c r="J443" t="s">
        <v>1665</v>
      </c>
      <c r="K443" t="s">
        <v>1395</v>
      </c>
      <c r="L443" t="s">
        <v>1529</v>
      </c>
      <c r="M443" t="s">
        <v>845</v>
      </c>
      <c r="N443" t="s">
        <v>880</v>
      </c>
      <c r="O443" s="2">
        <v>0</v>
      </c>
      <c r="P443" s="2">
        <v>0</v>
      </c>
      <c r="Q443" s="2">
        <v>2711</v>
      </c>
      <c r="R443" s="2">
        <v>0</v>
      </c>
      <c r="S443" s="2">
        <v>0</v>
      </c>
      <c r="T443" s="2">
        <v>0</v>
      </c>
      <c r="U443" s="2">
        <v>383</v>
      </c>
      <c r="V443" s="2">
        <v>383</v>
      </c>
      <c r="W443" s="68">
        <v>400</v>
      </c>
      <c r="X443" s="68">
        <v>409</v>
      </c>
      <c r="Y443" s="68">
        <v>9</v>
      </c>
      <c r="Z443" s="2">
        <v>0</v>
      </c>
      <c r="AA443" s="70">
        <v>27500</v>
      </c>
      <c r="AB443" s="70">
        <v>27500</v>
      </c>
      <c r="AC443" t="s">
        <v>69</v>
      </c>
    </row>
    <row r="444" spans="1:29" x14ac:dyDescent="0.3">
      <c r="A444" t="s">
        <v>598</v>
      </c>
      <c r="B444">
        <v>230</v>
      </c>
      <c r="C444">
        <v>700</v>
      </c>
      <c r="D444">
        <v>8425</v>
      </c>
      <c r="E444" t="s">
        <v>100</v>
      </c>
      <c r="F444" t="s">
        <v>39</v>
      </c>
      <c r="G444" t="s">
        <v>821</v>
      </c>
      <c r="H444" t="s">
        <v>821</v>
      </c>
      <c r="I444" t="s">
        <v>883</v>
      </c>
      <c r="J444" t="s">
        <v>1666</v>
      </c>
      <c r="K444" t="s">
        <v>1395</v>
      </c>
      <c r="L444" t="s">
        <v>1529</v>
      </c>
      <c r="M444" t="s">
        <v>845</v>
      </c>
      <c r="N444" t="s">
        <v>883</v>
      </c>
      <c r="O444" s="2">
        <v>0</v>
      </c>
      <c r="P444" s="2">
        <v>7733</v>
      </c>
      <c r="Q444" s="2">
        <v>0</v>
      </c>
      <c r="R444" s="2">
        <v>0</v>
      </c>
      <c r="S444" s="2">
        <v>0</v>
      </c>
      <c r="T444" s="2">
        <v>0</v>
      </c>
      <c r="U444" s="2">
        <v>0</v>
      </c>
      <c r="V444" s="2">
        <v>0</v>
      </c>
      <c r="W444" s="68">
        <v>0</v>
      </c>
      <c r="X444" s="68">
        <v>0</v>
      </c>
      <c r="Y444" s="68">
        <v>0</v>
      </c>
      <c r="Z444" s="2">
        <v>0</v>
      </c>
      <c r="AA444" s="70">
        <v>0</v>
      </c>
      <c r="AB444" s="70">
        <v>0</v>
      </c>
      <c r="AC444"/>
    </row>
    <row r="445" spans="1:29" x14ac:dyDescent="0.3">
      <c r="A445" t="s">
        <v>326</v>
      </c>
      <c r="B445">
        <v>230</v>
      </c>
      <c r="C445">
        <v>700</v>
      </c>
      <c r="D445">
        <v>8540</v>
      </c>
      <c r="E445" t="s">
        <v>100</v>
      </c>
      <c r="F445" t="s">
        <v>39</v>
      </c>
      <c r="G445" t="s">
        <v>821</v>
      </c>
      <c r="H445" t="s">
        <v>821</v>
      </c>
      <c r="I445" t="s">
        <v>886</v>
      </c>
      <c r="J445" t="s">
        <v>1667</v>
      </c>
      <c r="K445" t="s">
        <v>1395</v>
      </c>
      <c r="L445" t="s">
        <v>1529</v>
      </c>
      <c r="M445" t="s">
        <v>845</v>
      </c>
      <c r="N445" t="s">
        <v>1668</v>
      </c>
      <c r="O445" s="2">
        <v>0</v>
      </c>
      <c r="P445" s="2">
        <v>0</v>
      </c>
      <c r="Q445" s="2">
        <v>5806</v>
      </c>
      <c r="R445" s="2">
        <v>340000</v>
      </c>
      <c r="S445" s="2">
        <v>340000</v>
      </c>
      <c r="T445" s="2">
        <v>340000</v>
      </c>
      <c r="U445" s="2">
        <v>188103</v>
      </c>
      <c r="V445" s="2">
        <v>188103</v>
      </c>
      <c r="W445" s="68">
        <v>250804</v>
      </c>
      <c r="X445" s="68">
        <v>200754</v>
      </c>
      <c r="Y445" s="68">
        <v>-50050</v>
      </c>
      <c r="Z445" s="2">
        <v>340000</v>
      </c>
      <c r="AA445" s="70">
        <v>0</v>
      </c>
      <c r="AB445" s="70">
        <v>0</v>
      </c>
      <c r="AC445" t="s">
        <v>1669</v>
      </c>
    </row>
    <row r="446" spans="1:29" x14ac:dyDescent="0.3">
      <c r="A446" t="s">
        <v>600</v>
      </c>
      <c r="B446">
        <v>230</v>
      </c>
      <c r="C446">
        <v>700</v>
      </c>
      <c r="D446">
        <v>8895</v>
      </c>
      <c r="E446" t="s">
        <v>100</v>
      </c>
      <c r="F446" t="s">
        <v>39</v>
      </c>
      <c r="G446" t="s">
        <v>821</v>
      </c>
      <c r="H446" t="s">
        <v>821</v>
      </c>
      <c r="I446" t="s">
        <v>1671</v>
      </c>
      <c r="J446" t="s">
        <v>1670</v>
      </c>
      <c r="K446" t="s">
        <v>1395</v>
      </c>
      <c r="L446" t="s">
        <v>1529</v>
      </c>
      <c r="M446" t="s">
        <v>845</v>
      </c>
      <c r="N446" t="s">
        <v>1671</v>
      </c>
      <c r="O446" s="2">
        <v>24640</v>
      </c>
      <c r="P446" s="2">
        <v>0</v>
      </c>
      <c r="Q446" s="2">
        <v>0</v>
      </c>
      <c r="R446" s="2">
        <v>0</v>
      </c>
      <c r="S446" s="2">
        <v>0</v>
      </c>
      <c r="T446" s="2">
        <v>0</v>
      </c>
      <c r="U446" s="2">
        <v>0</v>
      </c>
      <c r="V446" s="2">
        <v>0</v>
      </c>
      <c r="W446" s="68">
        <v>0</v>
      </c>
      <c r="X446" s="68">
        <v>0</v>
      </c>
      <c r="Y446" s="68">
        <v>0</v>
      </c>
      <c r="Z446" s="2">
        <v>0</v>
      </c>
      <c r="AA446" s="70">
        <v>0</v>
      </c>
      <c r="AB446" s="70">
        <v>0</v>
      </c>
      <c r="AC446"/>
    </row>
    <row r="447" spans="1:29" x14ac:dyDescent="0.3">
      <c r="A447" t="s">
        <v>362</v>
      </c>
      <c r="B447">
        <v>230</v>
      </c>
      <c r="C447">
        <v>800</v>
      </c>
      <c r="D447">
        <v>7110</v>
      </c>
      <c r="E447" t="s">
        <v>100</v>
      </c>
      <c r="F447" t="s">
        <v>39</v>
      </c>
      <c r="G447" t="s">
        <v>823</v>
      </c>
      <c r="H447" t="s">
        <v>823</v>
      </c>
      <c r="I447" t="s">
        <v>1354</v>
      </c>
      <c r="J447" t="s">
        <v>1672</v>
      </c>
      <c r="K447" t="s">
        <v>1395</v>
      </c>
      <c r="L447" t="s">
        <v>1529</v>
      </c>
      <c r="M447" t="s">
        <v>845</v>
      </c>
      <c r="N447" t="s">
        <v>1673</v>
      </c>
      <c r="O447" s="2">
        <v>14438</v>
      </c>
      <c r="P447" s="2">
        <v>15101</v>
      </c>
      <c r="Q447" s="2">
        <v>15794</v>
      </c>
      <c r="R447" s="2">
        <v>16520</v>
      </c>
      <c r="S447" s="2">
        <v>16520</v>
      </c>
      <c r="T447" s="2">
        <v>16520</v>
      </c>
      <c r="U447" s="2">
        <v>16519</v>
      </c>
      <c r="V447" s="2">
        <v>16519</v>
      </c>
      <c r="W447" s="68">
        <v>16520</v>
      </c>
      <c r="X447" s="68">
        <v>17630</v>
      </c>
      <c r="Y447" s="68">
        <v>1110</v>
      </c>
      <c r="Z447" s="2">
        <v>16520</v>
      </c>
      <c r="AA447" s="70">
        <v>20000</v>
      </c>
      <c r="AB447" s="70">
        <v>0</v>
      </c>
      <c r="AC447" s="2" t="s">
        <v>1674</v>
      </c>
    </row>
    <row r="448" spans="1:29" x14ac:dyDescent="0.3">
      <c r="A448" t="s">
        <v>700</v>
      </c>
      <c r="B448">
        <v>230</v>
      </c>
      <c r="C448">
        <v>800</v>
      </c>
      <c r="D448">
        <v>7111</v>
      </c>
      <c r="E448" t="s">
        <v>100</v>
      </c>
      <c r="F448" t="s">
        <v>39</v>
      </c>
      <c r="G448" t="s">
        <v>823</v>
      </c>
      <c r="H448" t="s">
        <v>823</v>
      </c>
      <c r="I448" t="s">
        <v>1354</v>
      </c>
      <c r="J448" t="s">
        <v>1675</v>
      </c>
      <c r="K448" t="s">
        <v>1395</v>
      </c>
      <c r="L448" t="s">
        <v>1529</v>
      </c>
      <c r="M448" t="s">
        <v>845</v>
      </c>
      <c r="N448" t="s">
        <v>1358</v>
      </c>
      <c r="O448" s="2">
        <v>0</v>
      </c>
      <c r="P448" s="2">
        <v>0</v>
      </c>
      <c r="Q448" s="2">
        <v>0</v>
      </c>
      <c r="R448" s="2">
        <v>0</v>
      </c>
      <c r="S448" s="2">
        <v>0</v>
      </c>
      <c r="T448" s="2">
        <v>0</v>
      </c>
      <c r="U448" s="2">
        <v>0</v>
      </c>
      <c r="V448" s="2">
        <v>0</v>
      </c>
      <c r="W448" s="68">
        <v>0</v>
      </c>
      <c r="X448" s="68">
        <v>0</v>
      </c>
      <c r="Y448" s="68">
        <v>0</v>
      </c>
      <c r="Z448" s="2">
        <v>0</v>
      </c>
      <c r="AA448" s="70">
        <v>0</v>
      </c>
      <c r="AB448" s="70">
        <v>0</v>
      </c>
    </row>
    <row r="449" spans="1:29" x14ac:dyDescent="0.3">
      <c r="A449" t="s">
        <v>420</v>
      </c>
      <c r="B449">
        <v>230</v>
      </c>
      <c r="C449">
        <v>800</v>
      </c>
      <c r="D449">
        <v>7122</v>
      </c>
      <c r="E449" t="s">
        <v>100</v>
      </c>
      <c r="F449" t="s">
        <v>39</v>
      </c>
      <c r="G449" t="s">
        <v>823</v>
      </c>
      <c r="H449" t="s">
        <v>823</v>
      </c>
      <c r="I449" t="s">
        <v>1354</v>
      </c>
      <c r="J449" t="s">
        <v>1676</v>
      </c>
      <c r="K449" t="s">
        <v>1395</v>
      </c>
      <c r="L449" t="s">
        <v>1529</v>
      </c>
      <c r="M449" t="s">
        <v>845</v>
      </c>
      <c r="N449" t="s">
        <v>1677</v>
      </c>
      <c r="O449" s="2">
        <v>3856</v>
      </c>
      <c r="P449" s="2">
        <v>4056</v>
      </c>
      <c r="Q449" s="2">
        <v>4265</v>
      </c>
      <c r="R449" s="2">
        <v>4486</v>
      </c>
      <c r="S449" s="2">
        <v>4486</v>
      </c>
      <c r="T449" s="2">
        <v>4486</v>
      </c>
      <c r="U449" s="2">
        <v>4486</v>
      </c>
      <c r="V449" s="2">
        <v>4486</v>
      </c>
      <c r="W449" s="68">
        <v>4486</v>
      </c>
      <c r="X449" s="68">
        <v>4788</v>
      </c>
      <c r="Y449" s="68">
        <v>302</v>
      </c>
      <c r="Z449" s="2">
        <v>4486</v>
      </c>
      <c r="AA449" s="70">
        <v>4962</v>
      </c>
      <c r="AB449" s="70">
        <v>4962</v>
      </c>
      <c r="AC449" s="2" t="s">
        <v>1678</v>
      </c>
    </row>
    <row r="450" spans="1:29" x14ac:dyDescent="0.3">
      <c r="A450" t="s">
        <v>423</v>
      </c>
      <c r="B450">
        <v>230</v>
      </c>
      <c r="C450">
        <v>800</v>
      </c>
      <c r="D450">
        <v>7124</v>
      </c>
      <c r="E450" t="s">
        <v>100</v>
      </c>
      <c r="F450" t="s">
        <v>39</v>
      </c>
      <c r="G450" t="s">
        <v>823</v>
      </c>
      <c r="H450" t="s">
        <v>823</v>
      </c>
      <c r="I450" t="s">
        <v>1354</v>
      </c>
      <c r="J450" t="s">
        <v>1679</v>
      </c>
      <c r="K450" t="s">
        <v>1395</v>
      </c>
      <c r="L450" t="s">
        <v>1529</v>
      </c>
      <c r="M450" t="s">
        <v>845</v>
      </c>
      <c r="N450" t="s">
        <v>1680</v>
      </c>
      <c r="O450" s="2">
        <v>15244</v>
      </c>
      <c r="P450" s="2">
        <v>15663</v>
      </c>
      <c r="Q450" s="2">
        <v>16094</v>
      </c>
      <c r="R450" s="2">
        <v>16540</v>
      </c>
      <c r="S450" s="2">
        <v>16540</v>
      </c>
      <c r="T450" s="2">
        <v>16540</v>
      </c>
      <c r="U450" s="2">
        <v>0</v>
      </c>
      <c r="V450" s="2">
        <v>16536</v>
      </c>
      <c r="W450" s="68">
        <v>0</v>
      </c>
      <c r="X450" s="68">
        <v>17649</v>
      </c>
      <c r="Y450" s="68">
        <v>17649</v>
      </c>
      <c r="Z450" s="2">
        <v>16540</v>
      </c>
      <c r="AA450" s="70">
        <v>16991</v>
      </c>
      <c r="AB450" s="70">
        <v>16991</v>
      </c>
      <c r="AC450" s="2" t="s">
        <v>2508</v>
      </c>
    </row>
    <row r="451" spans="1:29" x14ac:dyDescent="0.3">
      <c r="A451" t="s">
        <v>2504</v>
      </c>
      <c r="B451">
        <v>230</v>
      </c>
      <c r="C451">
        <v>800</v>
      </c>
      <c r="D451">
        <v>7125</v>
      </c>
      <c r="E451" t="s">
        <v>100</v>
      </c>
      <c r="F451" t="s">
        <v>39</v>
      </c>
      <c r="G451" t="s">
        <v>823</v>
      </c>
      <c r="H451" t="s">
        <v>823</v>
      </c>
      <c r="I451" t="s">
        <v>1354</v>
      </c>
      <c r="J451" t="s">
        <v>2464</v>
      </c>
      <c r="K451" t="s">
        <v>1395</v>
      </c>
      <c r="L451" t="s">
        <v>1529</v>
      </c>
      <c r="M451" t="s">
        <v>1089</v>
      </c>
      <c r="N451" t="s">
        <v>2502</v>
      </c>
      <c r="O451" s="2">
        <v>0</v>
      </c>
      <c r="P451" s="2">
        <v>0</v>
      </c>
      <c r="Q451" s="2">
        <v>0</v>
      </c>
      <c r="R451" s="2">
        <v>0</v>
      </c>
      <c r="S451" s="2">
        <v>0</v>
      </c>
      <c r="T451" s="2">
        <v>0</v>
      </c>
      <c r="U451" s="2">
        <v>0</v>
      </c>
      <c r="V451" s="2">
        <v>0</v>
      </c>
      <c r="W451" s="70">
        <v>0</v>
      </c>
      <c r="X451" s="68">
        <v>0</v>
      </c>
      <c r="Y451" s="68">
        <v>0</v>
      </c>
      <c r="Z451" s="12">
        <v>0</v>
      </c>
      <c r="AA451" s="70">
        <v>0</v>
      </c>
      <c r="AB451" s="70">
        <v>7651</v>
      </c>
      <c r="AC451" s="2" t="s">
        <v>2501</v>
      </c>
    </row>
    <row r="452" spans="1:29" x14ac:dyDescent="0.3">
      <c r="A452" t="s">
        <v>748</v>
      </c>
      <c r="B452">
        <v>230</v>
      </c>
      <c r="C452">
        <v>800</v>
      </c>
      <c r="D452">
        <v>7510</v>
      </c>
      <c r="E452" t="s">
        <v>100</v>
      </c>
      <c r="F452" t="s">
        <v>39</v>
      </c>
      <c r="G452" t="s">
        <v>823</v>
      </c>
      <c r="H452" t="s">
        <v>823</v>
      </c>
      <c r="I452" t="s">
        <v>1365</v>
      </c>
      <c r="J452" t="s">
        <v>1681</v>
      </c>
      <c r="K452" t="s">
        <v>1395</v>
      </c>
      <c r="L452" t="s">
        <v>1529</v>
      </c>
      <c r="M452" t="s">
        <v>1089</v>
      </c>
      <c r="N452" t="s">
        <v>1682</v>
      </c>
      <c r="O452" s="2">
        <v>2839</v>
      </c>
      <c r="P452" s="2">
        <v>5543</v>
      </c>
      <c r="Q452" s="2">
        <v>1483</v>
      </c>
      <c r="R452" s="2">
        <v>760</v>
      </c>
      <c r="S452" s="2">
        <v>760</v>
      </c>
      <c r="T452" s="2">
        <v>760</v>
      </c>
      <c r="U452" s="2">
        <v>758</v>
      </c>
      <c r="V452" s="2">
        <v>758</v>
      </c>
      <c r="W452" s="68">
        <v>758</v>
      </c>
      <c r="X452" s="68">
        <v>809</v>
      </c>
      <c r="Y452" s="68">
        <v>51</v>
      </c>
      <c r="Z452" s="2">
        <v>760</v>
      </c>
      <c r="AA452" s="70">
        <v>0</v>
      </c>
      <c r="AB452" s="70">
        <v>0</v>
      </c>
      <c r="AC452" s="2" t="s">
        <v>1683</v>
      </c>
    </row>
    <row r="453" spans="1:29" x14ac:dyDescent="0.3">
      <c r="A453" t="s">
        <v>610</v>
      </c>
      <c r="B453">
        <v>230</v>
      </c>
      <c r="C453">
        <v>800</v>
      </c>
      <c r="D453">
        <v>7511</v>
      </c>
      <c r="E453" t="s">
        <v>100</v>
      </c>
      <c r="F453" t="s">
        <v>39</v>
      </c>
      <c r="G453" t="s">
        <v>823</v>
      </c>
      <c r="H453" t="s">
        <v>823</v>
      </c>
      <c r="I453" t="s">
        <v>1365</v>
      </c>
      <c r="J453" t="s">
        <v>1684</v>
      </c>
      <c r="K453" t="s">
        <v>1395</v>
      </c>
      <c r="L453" t="s">
        <v>1529</v>
      </c>
      <c r="M453" t="s">
        <v>1089</v>
      </c>
      <c r="N453" t="s">
        <v>1369</v>
      </c>
      <c r="O453" s="2">
        <v>0</v>
      </c>
      <c r="P453" s="2">
        <v>0</v>
      </c>
      <c r="Q453" s="2">
        <v>0</v>
      </c>
      <c r="R453" s="2">
        <v>0</v>
      </c>
      <c r="S453" s="2">
        <v>0</v>
      </c>
      <c r="T453" s="2">
        <v>0</v>
      </c>
      <c r="U453" s="2">
        <v>0</v>
      </c>
      <c r="V453" s="2">
        <v>0</v>
      </c>
      <c r="W453" s="68">
        <v>0</v>
      </c>
      <c r="X453" s="68">
        <v>0</v>
      </c>
      <c r="Y453" s="68">
        <v>0</v>
      </c>
      <c r="Z453" s="2">
        <v>0</v>
      </c>
      <c r="AA453" s="70">
        <v>0</v>
      </c>
      <c r="AB453" s="70">
        <v>0</v>
      </c>
    </row>
    <row r="454" spans="1:29" x14ac:dyDescent="0.3">
      <c r="A454" t="s">
        <v>739</v>
      </c>
      <c r="B454">
        <v>230</v>
      </c>
      <c r="C454">
        <v>800</v>
      </c>
      <c r="D454">
        <v>7522</v>
      </c>
      <c r="E454" t="s">
        <v>100</v>
      </c>
      <c r="F454" t="s">
        <v>39</v>
      </c>
      <c r="G454" t="s">
        <v>823</v>
      </c>
      <c r="H454" t="s">
        <v>823</v>
      </c>
      <c r="I454" t="s">
        <v>1365</v>
      </c>
      <c r="J454" t="s">
        <v>1685</v>
      </c>
      <c r="K454" t="s">
        <v>1395</v>
      </c>
      <c r="L454" t="s">
        <v>1529</v>
      </c>
      <c r="M454" t="s">
        <v>1089</v>
      </c>
      <c r="N454" t="s">
        <v>1686</v>
      </c>
      <c r="O454" s="2">
        <v>3566</v>
      </c>
      <c r="P454" s="2">
        <v>0</v>
      </c>
      <c r="Q454" s="2">
        <v>3157</v>
      </c>
      <c r="R454" s="2">
        <v>2937</v>
      </c>
      <c r="S454" s="2">
        <v>2937</v>
      </c>
      <c r="T454" s="2">
        <v>2937</v>
      </c>
      <c r="U454" s="2">
        <v>2937</v>
      </c>
      <c r="V454" s="2">
        <v>2937</v>
      </c>
      <c r="W454" s="68">
        <v>2937</v>
      </c>
      <c r="X454" s="68">
        <v>3135</v>
      </c>
      <c r="Y454" s="68">
        <v>198</v>
      </c>
      <c r="Z454" s="2">
        <v>2937</v>
      </c>
      <c r="AA454" s="70">
        <v>2461</v>
      </c>
      <c r="AB454" s="70">
        <v>2705</v>
      </c>
      <c r="AC454" s="2" t="s">
        <v>1678</v>
      </c>
    </row>
    <row r="455" spans="1:29" x14ac:dyDescent="0.3">
      <c r="A455" t="s">
        <v>737</v>
      </c>
      <c r="B455">
        <v>230</v>
      </c>
      <c r="C455">
        <v>800</v>
      </c>
      <c r="D455">
        <v>7524</v>
      </c>
      <c r="E455" t="s">
        <v>100</v>
      </c>
      <c r="F455" t="s">
        <v>39</v>
      </c>
      <c r="G455" t="s">
        <v>823</v>
      </c>
      <c r="H455" t="s">
        <v>823</v>
      </c>
      <c r="I455" t="s">
        <v>1365</v>
      </c>
      <c r="J455" t="s">
        <v>1687</v>
      </c>
      <c r="K455" t="s">
        <v>1395</v>
      </c>
      <c r="L455" t="s">
        <v>1529</v>
      </c>
      <c r="M455" t="s">
        <v>1089</v>
      </c>
      <c r="N455" t="s">
        <v>1688</v>
      </c>
      <c r="O455" s="2">
        <v>24136</v>
      </c>
      <c r="P455" s="2">
        <v>23717</v>
      </c>
      <c r="Q455" s="2">
        <v>23286</v>
      </c>
      <c r="R455" s="2">
        <v>22850</v>
      </c>
      <c r="S455" s="2">
        <v>22850</v>
      </c>
      <c r="T455" s="2">
        <v>22850</v>
      </c>
      <c r="U455" s="2">
        <v>0</v>
      </c>
      <c r="V455" s="2">
        <v>22844</v>
      </c>
      <c r="W455" s="68">
        <v>0</v>
      </c>
      <c r="X455" s="68">
        <v>24381</v>
      </c>
      <c r="Y455" s="68">
        <v>24381</v>
      </c>
      <c r="Z455" s="2">
        <v>22850</v>
      </c>
      <c r="AA455" s="70">
        <v>22390</v>
      </c>
      <c r="AB455" s="70">
        <v>22390</v>
      </c>
      <c r="AC455" s="2" t="s">
        <v>2508</v>
      </c>
    </row>
    <row r="456" spans="1:29" x14ac:dyDescent="0.3">
      <c r="A456" t="s">
        <v>2505</v>
      </c>
      <c r="B456">
        <v>230</v>
      </c>
      <c r="C456">
        <v>800</v>
      </c>
      <c r="D456">
        <v>7525</v>
      </c>
      <c r="E456" t="s">
        <v>100</v>
      </c>
      <c r="F456" t="s">
        <v>39</v>
      </c>
      <c r="G456" t="s">
        <v>823</v>
      </c>
      <c r="H456" t="s">
        <v>823</v>
      </c>
      <c r="I456" t="s">
        <v>1354</v>
      </c>
      <c r="J456" t="s">
        <v>2467</v>
      </c>
      <c r="K456" t="s">
        <v>1395</v>
      </c>
      <c r="L456" t="s">
        <v>1529</v>
      </c>
      <c r="M456" t="s">
        <v>1089</v>
      </c>
      <c r="N456" t="s">
        <v>2503</v>
      </c>
      <c r="O456" s="2">
        <v>0</v>
      </c>
      <c r="P456" s="2">
        <v>0</v>
      </c>
      <c r="Q456" s="2">
        <v>0</v>
      </c>
      <c r="R456" s="2">
        <v>0</v>
      </c>
      <c r="S456" s="2">
        <v>0</v>
      </c>
      <c r="T456" s="2">
        <v>0</v>
      </c>
      <c r="U456" s="2">
        <v>0</v>
      </c>
      <c r="V456" s="2">
        <v>0</v>
      </c>
      <c r="W456" s="70">
        <v>0</v>
      </c>
      <c r="X456" s="68">
        <v>0</v>
      </c>
      <c r="Y456" s="68">
        <v>0</v>
      </c>
      <c r="Z456" s="12">
        <v>0</v>
      </c>
      <c r="AA456" s="70">
        <v>0</v>
      </c>
      <c r="AB456" s="70">
        <v>3915</v>
      </c>
      <c r="AC456" s="2" t="s">
        <v>2501</v>
      </c>
    </row>
    <row r="457" spans="1:29" x14ac:dyDescent="0.3">
      <c r="A457" t="s">
        <v>612</v>
      </c>
      <c r="B457">
        <v>230</v>
      </c>
      <c r="C457">
        <v>900</v>
      </c>
      <c r="D457">
        <v>9117</v>
      </c>
      <c r="E457" t="s">
        <v>100</v>
      </c>
      <c r="F457" t="s">
        <v>39</v>
      </c>
      <c r="G457" t="s">
        <v>1375</v>
      </c>
      <c r="H457" t="s">
        <v>825</v>
      </c>
      <c r="I457" t="s">
        <v>825</v>
      </c>
      <c r="J457" t="s">
        <v>1689</v>
      </c>
      <c r="K457" t="s">
        <v>954</v>
      </c>
      <c r="L457" t="s">
        <v>1078</v>
      </c>
      <c r="M457" t="s">
        <v>1435</v>
      </c>
      <c r="N457" t="s">
        <v>1376</v>
      </c>
      <c r="O457" s="2">
        <v>0</v>
      </c>
      <c r="P457" s="2">
        <v>0</v>
      </c>
      <c r="Q457" s="2">
        <v>0</v>
      </c>
      <c r="R457" s="2">
        <v>0</v>
      </c>
      <c r="S457" s="2">
        <v>0</v>
      </c>
      <c r="T457" s="2">
        <v>0</v>
      </c>
      <c r="U457" s="2">
        <v>0</v>
      </c>
      <c r="V457" s="2">
        <v>0</v>
      </c>
      <c r="W457" s="68">
        <v>0</v>
      </c>
      <c r="X457" s="68">
        <v>0</v>
      </c>
      <c r="Y457" s="68">
        <v>0</v>
      </c>
      <c r="Z457" s="2">
        <v>0</v>
      </c>
      <c r="AA457" s="70">
        <v>0</v>
      </c>
      <c r="AB457" s="70">
        <v>0</v>
      </c>
    </row>
    <row r="458" spans="1:29" x14ac:dyDescent="0.3">
      <c r="A458" t="s">
        <v>318</v>
      </c>
      <c r="B458">
        <v>230</v>
      </c>
      <c r="C458">
        <v>900</v>
      </c>
      <c r="D458">
        <v>9120</v>
      </c>
      <c r="E458" t="s">
        <v>100</v>
      </c>
      <c r="F458" t="s">
        <v>39</v>
      </c>
      <c r="G458" t="s">
        <v>1375</v>
      </c>
      <c r="H458" t="s">
        <v>825</v>
      </c>
      <c r="I458" t="s">
        <v>825</v>
      </c>
      <c r="J458" t="s">
        <v>1690</v>
      </c>
      <c r="K458" t="s">
        <v>954</v>
      </c>
      <c r="L458" t="s">
        <v>1078</v>
      </c>
      <c r="M458" t="s">
        <v>1435</v>
      </c>
      <c r="N458" t="s">
        <v>1691</v>
      </c>
      <c r="O458" s="2">
        <v>3938</v>
      </c>
      <c r="P458" s="2">
        <v>3938</v>
      </c>
      <c r="Q458" s="2">
        <v>3938</v>
      </c>
      <c r="R458" s="2">
        <v>15740</v>
      </c>
      <c r="S458" s="2">
        <v>15740</v>
      </c>
      <c r="T458" s="2">
        <v>15740</v>
      </c>
      <c r="U458" s="2">
        <v>15740</v>
      </c>
      <c r="V458" s="2">
        <v>15740</v>
      </c>
      <c r="W458" s="68">
        <v>15740</v>
      </c>
      <c r="X458" s="68">
        <v>16799</v>
      </c>
      <c r="Y458" s="68">
        <v>1059</v>
      </c>
      <c r="Z458" s="2">
        <v>15740</v>
      </c>
      <c r="AA458" s="70">
        <v>0</v>
      </c>
      <c r="AB458" s="70">
        <v>0</v>
      </c>
    </row>
    <row r="459" spans="1:29" x14ac:dyDescent="0.3">
      <c r="A459" t="s">
        <v>614</v>
      </c>
      <c r="B459">
        <v>230</v>
      </c>
      <c r="C459">
        <v>900</v>
      </c>
      <c r="D459">
        <v>9140</v>
      </c>
      <c r="E459" t="s">
        <v>100</v>
      </c>
      <c r="F459" t="s">
        <v>39</v>
      </c>
      <c r="G459" t="s">
        <v>1375</v>
      </c>
      <c r="H459" t="s">
        <v>825</v>
      </c>
      <c r="I459" t="s">
        <v>825</v>
      </c>
      <c r="J459" t="s">
        <v>1692</v>
      </c>
      <c r="K459" t="s">
        <v>954</v>
      </c>
      <c r="L459" t="s">
        <v>1078</v>
      </c>
      <c r="M459" t="s">
        <v>1435</v>
      </c>
      <c r="N459" t="s">
        <v>1382</v>
      </c>
      <c r="O459" s="2">
        <v>0</v>
      </c>
      <c r="P459" s="2">
        <v>0</v>
      </c>
      <c r="Q459" s="2">
        <v>0</v>
      </c>
      <c r="R459" s="2">
        <v>0</v>
      </c>
      <c r="S459" s="2">
        <v>0</v>
      </c>
      <c r="T459" s="2">
        <v>0</v>
      </c>
      <c r="U459" s="2">
        <v>0</v>
      </c>
      <c r="V459" s="2">
        <v>0</v>
      </c>
      <c r="W459" s="68">
        <v>0</v>
      </c>
      <c r="X459" s="68">
        <v>0</v>
      </c>
      <c r="Y459" s="68">
        <v>0</v>
      </c>
      <c r="Z459" s="2">
        <v>0</v>
      </c>
      <c r="AA459" s="70">
        <v>0</v>
      </c>
      <c r="AB459" s="70">
        <v>0</v>
      </c>
      <c r="AC459" s="2" t="s">
        <v>1693</v>
      </c>
    </row>
    <row r="460" spans="1:29" x14ac:dyDescent="0.3">
      <c r="A460" t="s">
        <v>616</v>
      </c>
      <c r="B460">
        <v>230</v>
      </c>
      <c r="C460">
        <v>900</v>
      </c>
      <c r="D460">
        <v>9150</v>
      </c>
      <c r="E460" t="s">
        <v>100</v>
      </c>
      <c r="F460" t="s">
        <v>39</v>
      </c>
      <c r="G460" t="s">
        <v>1375</v>
      </c>
      <c r="H460" t="s">
        <v>825</v>
      </c>
      <c r="I460" t="s">
        <v>825</v>
      </c>
      <c r="J460" t="s">
        <v>1694</v>
      </c>
      <c r="K460" t="s">
        <v>954</v>
      </c>
      <c r="L460" t="s">
        <v>1078</v>
      </c>
      <c r="M460" t="s">
        <v>1435</v>
      </c>
      <c r="N460" t="s">
        <v>1384</v>
      </c>
      <c r="O460" s="2">
        <v>2000</v>
      </c>
      <c r="P460" s="2">
        <v>2000</v>
      </c>
      <c r="Q460" s="2">
        <v>6000</v>
      </c>
      <c r="R460" s="2">
        <v>0</v>
      </c>
      <c r="S460" s="2">
        <v>0</v>
      </c>
      <c r="T460" s="2">
        <v>0</v>
      </c>
      <c r="U460" s="2">
        <v>0</v>
      </c>
      <c r="V460" s="2">
        <v>0</v>
      </c>
      <c r="W460" s="68">
        <v>0</v>
      </c>
      <c r="X460" s="68">
        <v>0</v>
      </c>
      <c r="Y460" s="68">
        <v>0</v>
      </c>
      <c r="Z460" s="2">
        <v>0</v>
      </c>
      <c r="AA460" s="70">
        <v>0</v>
      </c>
      <c r="AB460" s="70">
        <v>0</v>
      </c>
    </row>
    <row r="461" spans="1:29" x14ac:dyDescent="0.3">
      <c r="A461" t="s">
        <v>792</v>
      </c>
      <c r="B461">
        <v>230</v>
      </c>
      <c r="C461">
        <v>900</v>
      </c>
      <c r="D461">
        <v>9590</v>
      </c>
      <c r="E461" t="s">
        <v>100</v>
      </c>
      <c r="F461" t="s">
        <v>39</v>
      </c>
      <c r="G461" t="s">
        <v>1375</v>
      </c>
      <c r="H461" t="s">
        <v>822</v>
      </c>
      <c r="I461" t="s">
        <v>822</v>
      </c>
      <c r="J461" t="s">
        <v>1695</v>
      </c>
      <c r="K461" t="s">
        <v>1395</v>
      </c>
      <c r="L461" t="s">
        <v>1529</v>
      </c>
      <c r="M461" t="s">
        <v>845</v>
      </c>
      <c r="N461" t="s">
        <v>1386</v>
      </c>
      <c r="O461" s="2">
        <v>0</v>
      </c>
      <c r="P461" s="2">
        <v>0</v>
      </c>
      <c r="Q461" s="2">
        <v>0</v>
      </c>
      <c r="R461" s="2">
        <v>76552</v>
      </c>
      <c r="S461" s="2">
        <v>76552</v>
      </c>
      <c r="T461" s="2">
        <v>76552</v>
      </c>
      <c r="U461" s="2">
        <v>0</v>
      </c>
      <c r="V461" s="2">
        <v>0</v>
      </c>
      <c r="W461" s="68">
        <v>0</v>
      </c>
      <c r="X461" s="68">
        <v>0</v>
      </c>
      <c r="Y461" s="68">
        <v>0</v>
      </c>
      <c r="Z461" s="2">
        <v>76552</v>
      </c>
      <c r="AA461" s="70">
        <v>35532</v>
      </c>
      <c r="AB461" s="70">
        <v>35532</v>
      </c>
      <c r="AC461" s="2" t="s">
        <v>1486</v>
      </c>
    </row>
    <row r="462" spans="1:29" x14ac:dyDescent="0.3">
      <c r="A462" t="s">
        <v>618</v>
      </c>
      <c r="B462">
        <v>230</v>
      </c>
      <c r="C462">
        <v>900</v>
      </c>
      <c r="D462">
        <v>9893</v>
      </c>
      <c r="E462" t="s">
        <v>100</v>
      </c>
      <c r="F462" t="s">
        <v>39</v>
      </c>
      <c r="G462" t="s">
        <v>1375</v>
      </c>
      <c r="H462" t="s">
        <v>1389</v>
      </c>
      <c r="I462" t="s">
        <v>1390</v>
      </c>
      <c r="J462" t="s">
        <v>1696</v>
      </c>
      <c r="K462" t="s">
        <v>1395</v>
      </c>
      <c r="L462" t="s">
        <v>1529</v>
      </c>
      <c r="M462" t="s">
        <v>845</v>
      </c>
      <c r="N462" t="s">
        <v>1697</v>
      </c>
      <c r="O462" s="2">
        <v>0</v>
      </c>
      <c r="P462" s="2">
        <v>0</v>
      </c>
      <c r="Q462" s="2">
        <v>0</v>
      </c>
      <c r="R462" s="2">
        <v>0</v>
      </c>
      <c r="S462" s="2">
        <v>0</v>
      </c>
      <c r="T462" s="2">
        <v>0</v>
      </c>
      <c r="U462" s="2">
        <v>0</v>
      </c>
      <c r="V462" s="2">
        <v>0</v>
      </c>
      <c r="W462" s="68">
        <v>0</v>
      </c>
      <c r="X462" s="68">
        <v>0</v>
      </c>
      <c r="Y462" s="68">
        <v>0</v>
      </c>
      <c r="Z462" s="2">
        <v>0</v>
      </c>
      <c r="AA462" s="70">
        <v>0</v>
      </c>
      <c r="AB462" s="70">
        <v>0</v>
      </c>
    </row>
    <row r="463" spans="1:29" x14ac:dyDescent="0.3">
      <c r="A463" t="s">
        <v>333</v>
      </c>
      <c r="B463">
        <v>230</v>
      </c>
      <c r="C463">
        <v>900</v>
      </c>
      <c r="D463">
        <v>9899</v>
      </c>
      <c r="E463" t="s">
        <v>100</v>
      </c>
      <c r="F463" t="s">
        <v>39</v>
      </c>
      <c r="G463" t="s">
        <v>1375</v>
      </c>
      <c r="H463" t="s">
        <v>1389</v>
      </c>
      <c r="I463" t="s">
        <v>1005</v>
      </c>
      <c r="J463" t="s">
        <v>1698</v>
      </c>
      <c r="K463" t="s">
        <v>844</v>
      </c>
      <c r="L463" t="s">
        <v>845</v>
      </c>
      <c r="M463" t="s">
        <v>845</v>
      </c>
      <c r="N463" t="s">
        <v>1393</v>
      </c>
      <c r="O463" s="2">
        <v>139109</v>
      </c>
      <c r="P463" s="2">
        <v>140326</v>
      </c>
      <c r="Q463" s="2">
        <v>112958</v>
      </c>
      <c r="R463" s="2">
        <v>0</v>
      </c>
      <c r="S463" s="2">
        <v>0</v>
      </c>
      <c r="T463" s="2">
        <v>0</v>
      </c>
      <c r="U463" s="2">
        <v>0</v>
      </c>
      <c r="V463" s="2">
        <v>0</v>
      </c>
      <c r="W463" s="69">
        <v>45555</v>
      </c>
      <c r="X463" s="68">
        <v>0</v>
      </c>
      <c r="Y463" s="68">
        <v>-45555</v>
      </c>
      <c r="Z463" s="12">
        <v>0</v>
      </c>
      <c r="AA463" s="75">
        <v>65000</v>
      </c>
      <c r="AB463" s="75">
        <v>73190</v>
      </c>
    </row>
    <row r="464" spans="1:29" x14ac:dyDescent="0.3">
      <c r="A464" t="s">
        <v>2601</v>
      </c>
      <c r="B464">
        <v>240</v>
      </c>
      <c r="C464">
        <v>1110</v>
      </c>
      <c r="E464" t="s">
        <v>841</v>
      </c>
      <c r="F464" t="s">
        <v>42</v>
      </c>
      <c r="G464" t="s">
        <v>842</v>
      </c>
      <c r="H464" t="s">
        <v>843</v>
      </c>
      <c r="I464" t="s">
        <v>842</v>
      </c>
      <c r="J464" t="s">
        <v>1699</v>
      </c>
      <c r="K464" t="s">
        <v>1395</v>
      </c>
      <c r="L464" t="s">
        <v>1700</v>
      </c>
      <c r="M464" t="s">
        <v>845</v>
      </c>
      <c r="N464" t="s">
        <v>847</v>
      </c>
      <c r="O464" s="2">
        <v>58167</v>
      </c>
      <c r="P464" s="2">
        <v>92708</v>
      </c>
      <c r="Q464" s="2">
        <v>63476</v>
      </c>
      <c r="R464" s="2">
        <v>0</v>
      </c>
      <c r="S464" s="2">
        <v>0</v>
      </c>
      <c r="T464" s="2">
        <v>0</v>
      </c>
      <c r="U464" s="2">
        <v>86767</v>
      </c>
      <c r="V464" s="2">
        <v>83787</v>
      </c>
      <c r="W464" s="68">
        <v>86767</v>
      </c>
      <c r="X464" s="68">
        <v>0</v>
      </c>
      <c r="Y464" s="68">
        <v>-86767</v>
      </c>
      <c r="Z464" s="2">
        <v>86767</v>
      </c>
      <c r="AA464" s="70">
        <v>86767</v>
      </c>
      <c r="AB464" s="70">
        <v>86767</v>
      </c>
    </row>
    <row r="465" spans="1:28" x14ac:dyDescent="0.3">
      <c r="A465" t="s">
        <v>2602</v>
      </c>
      <c r="B465">
        <v>240</v>
      </c>
      <c r="C465">
        <v>1115</v>
      </c>
      <c r="E465" t="s">
        <v>841</v>
      </c>
      <c r="F465" t="s">
        <v>42</v>
      </c>
      <c r="G465" t="s">
        <v>842</v>
      </c>
      <c r="H465" t="s">
        <v>843</v>
      </c>
      <c r="I465" t="s">
        <v>842</v>
      </c>
      <c r="J465" t="s">
        <v>1702</v>
      </c>
      <c r="K465" t="s">
        <v>1395</v>
      </c>
      <c r="L465" t="s">
        <v>1700</v>
      </c>
      <c r="M465" t="s">
        <v>845</v>
      </c>
      <c r="N465" t="s">
        <v>850</v>
      </c>
      <c r="O465" s="2">
        <v>179786</v>
      </c>
      <c r="P465" s="2">
        <v>83440</v>
      </c>
      <c r="Q465" s="2">
        <v>86730</v>
      </c>
      <c r="R465" s="2">
        <v>0</v>
      </c>
      <c r="S465" s="2">
        <v>0</v>
      </c>
      <c r="T465" s="2">
        <v>0</v>
      </c>
      <c r="U465" s="2">
        <v>87251</v>
      </c>
      <c r="V465" s="2">
        <v>87339</v>
      </c>
      <c r="W465" s="68">
        <v>87251</v>
      </c>
      <c r="X465" s="68">
        <v>0</v>
      </c>
      <c r="Y465" s="68">
        <v>-87251</v>
      </c>
      <c r="Z465" s="2">
        <v>87251</v>
      </c>
      <c r="AA465" s="70">
        <v>87251</v>
      </c>
      <c r="AB465" s="70">
        <v>87251</v>
      </c>
    </row>
    <row r="466" spans="1:28" x14ac:dyDescent="0.3">
      <c r="A466" t="s">
        <v>2603</v>
      </c>
      <c r="B466">
        <v>240</v>
      </c>
      <c r="C466">
        <v>1510</v>
      </c>
      <c r="E466" t="s">
        <v>841</v>
      </c>
      <c r="F466" t="s">
        <v>42</v>
      </c>
      <c r="G466" t="s">
        <v>862</v>
      </c>
      <c r="H466" t="s">
        <v>843</v>
      </c>
      <c r="I466" t="s">
        <v>862</v>
      </c>
      <c r="J466" t="s">
        <v>1704</v>
      </c>
      <c r="K466" t="s">
        <v>1395</v>
      </c>
      <c r="L466" t="s">
        <v>1700</v>
      </c>
      <c r="M466" t="s">
        <v>845</v>
      </c>
      <c r="N466" t="s">
        <v>862</v>
      </c>
      <c r="O466" s="2">
        <v>0</v>
      </c>
      <c r="P466" s="2">
        <v>0</v>
      </c>
      <c r="Q466" s="2">
        <v>0</v>
      </c>
      <c r="R466" s="2">
        <v>0</v>
      </c>
      <c r="S466" s="2">
        <v>0</v>
      </c>
      <c r="T466" s="2">
        <v>0</v>
      </c>
      <c r="U466" s="2">
        <v>32135</v>
      </c>
      <c r="V466" s="2">
        <v>34140</v>
      </c>
      <c r="W466" s="68">
        <v>32135</v>
      </c>
      <c r="X466" s="68">
        <v>0</v>
      </c>
      <c r="Y466" s="68">
        <v>-32135</v>
      </c>
      <c r="Z466" s="2">
        <v>33262</v>
      </c>
      <c r="AA466" s="70">
        <v>33262</v>
      </c>
      <c r="AB466" s="70">
        <v>33262</v>
      </c>
    </row>
    <row r="467" spans="1:28" x14ac:dyDescent="0.3">
      <c r="A467" t="s">
        <v>2604</v>
      </c>
      <c r="B467">
        <v>240</v>
      </c>
      <c r="C467">
        <v>1530</v>
      </c>
      <c r="E467" t="s">
        <v>841</v>
      </c>
      <c r="F467" t="s">
        <v>42</v>
      </c>
      <c r="G467" t="s">
        <v>862</v>
      </c>
      <c r="H467" t="s">
        <v>843</v>
      </c>
      <c r="I467" t="s">
        <v>862</v>
      </c>
      <c r="J467" t="s">
        <v>1706</v>
      </c>
      <c r="K467" t="s">
        <v>1395</v>
      </c>
      <c r="L467" t="s">
        <v>1700</v>
      </c>
      <c r="M467" t="s">
        <v>845</v>
      </c>
      <c r="N467" t="s">
        <v>1500</v>
      </c>
      <c r="O467" s="2">
        <v>0</v>
      </c>
      <c r="P467" s="2">
        <v>0</v>
      </c>
      <c r="Q467" s="2">
        <v>0</v>
      </c>
      <c r="R467" s="2">
        <v>0</v>
      </c>
      <c r="S467" s="2">
        <v>0</v>
      </c>
      <c r="T467" s="2">
        <v>0</v>
      </c>
      <c r="U467" s="2">
        <v>0</v>
      </c>
      <c r="V467" s="2">
        <v>0</v>
      </c>
      <c r="W467" s="68">
        <v>0</v>
      </c>
      <c r="X467" s="68">
        <v>0</v>
      </c>
      <c r="Y467" s="68">
        <v>0</v>
      </c>
      <c r="Z467" s="2">
        <v>0</v>
      </c>
      <c r="AA467" s="70">
        <v>0</v>
      </c>
      <c r="AB467" s="70">
        <v>0</v>
      </c>
    </row>
    <row r="468" spans="1:28" x14ac:dyDescent="0.3">
      <c r="A468" t="s">
        <v>2605</v>
      </c>
      <c r="B468">
        <v>240</v>
      </c>
      <c r="C468">
        <v>1540</v>
      </c>
      <c r="E468" t="s">
        <v>841</v>
      </c>
      <c r="F468" t="s">
        <v>42</v>
      </c>
      <c r="G468" t="s">
        <v>862</v>
      </c>
      <c r="H468" t="s">
        <v>843</v>
      </c>
      <c r="I468" t="s">
        <v>862</v>
      </c>
      <c r="J468" t="s">
        <v>1708</v>
      </c>
      <c r="K468" t="s">
        <v>1395</v>
      </c>
      <c r="L468" t="s">
        <v>1700</v>
      </c>
      <c r="M468" t="s">
        <v>845</v>
      </c>
      <c r="N468" t="s">
        <v>1503</v>
      </c>
      <c r="O468" s="2">
        <v>0</v>
      </c>
      <c r="P468" s="2">
        <v>0</v>
      </c>
      <c r="Q468" s="2">
        <v>0</v>
      </c>
      <c r="R468" s="2">
        <v>0</v>
      </c>
      <c r="S468" s="2">
        <v>0</v>
      </c>
      <c r="T468" s="2">
        <v>0</v>
      </c>
      <c r="U468" s="2">
        <v>0</v>
      </c>
      <c r="V468" s="2">
        <v>0</v>
      </c>
      <c r="W468" s="68">
        <v>0</v>
      </c>
      <c r="X468" s="68">
        <v>0</v>
      </c>
      <c r="Y468" s="68">
        <v>0</v>
      </c>
      <c r="Z468" s="2">
        <v>0</v>
      </c>
      <c r="AA468" s="70">
        <v>0</v>
      </c>
      <c r="AB468" s="70">
        <v>0</v>
      </c>
    </row>
    <row r="469" spans="1:28" x14ac:dyDescent="0.3">
      <c r="A469" t="s">
        <v>2606</v>
      </c>
      <c r="B469">
        <v>240</v>
      </c>
      <c r="C469">
        <v>1620</v>
      </c>
      <c r="E469" t="s">
        <v>841</v>
      </c>
      <c r="F469" t="s">
        <v>42</v>
      </c>
      <c r="G469" t="s">
        <v>868</v>
      </c>
      <c r="H469" t="s">
        <v>869</v>
      </c>
      <c r="I469" t="s">
        <v>868</v>
      </c>
      <c r="J469" t="s">
        <v>1710</v>
      </c>
      <c r="K469" t="s">
        <v>1395</v>
      </c>
      <c r="L469" t="s">
        <v>1700</v>
      </c>
      <c r="M469" t="s">
        <v>845</v>
      </c>
      <c r="N469" t="s">
        <v>868</v>
      </c>
      <c r="O469" s="2">
        <v>0</v>
      </c>
      <c r="P469" s="2">
        <v>0</v>
      </c>
      <c r="Q469" s="2">
        <v>0</v>
      </c>
      <c r="R469" s="2">
        <v>0</v>
      </c>
      <c r="S469" s="2">
        <v>0</v>
      </c>
      <c r="T469" s="2">
        <v>0</v>
      </c>
      <c r="U469" s="2">
        <v>0</v>
      </c>
      <c r="V469" s="2">
        <v>0</v>
      </c>
      <c r="W469" s="68">
        <v>0</v>
      </c>
      <c r="X469" s="68">
        <v>0</v>
      </c>
      <c r="Y469" s="68">
        <v>0</v>
      </c>
      <c r="Z469" s="2">
        <v>0</v>
      </c>
      <c r="AA469" s="70">
        <v>0</v>
      </c>
      <c r="AB469" s="70">
        <v>0</v>
      </c>
    </row>
    <row r="470" spans="1:28" x14ac:dyDescent="0.3">
      <c r="A470" t="s">
        <v>2607</v>
      </c>
      <c r="B470">
        <v>240</v>
      </c>
      <c r="C470">
        <v>1710</v>
      </c>
      <c r="E470" t="s">
        <v>841</v>
      </c>
      <c r="F470" t="s">
        <v>42</v>
      </c>
      <c r="G470" t="s">
        <v>872</v>
      </c>
      <c r="H470" t="s">
        <v>869</v>
      </c>
      <c r="I470" t="s">
        <v>872</v>
      </c>
      <c r="J470" t="s">
        <v>1712</v>
      </c>
      <c r="K470" t="s">
        <v>1395</v>
      </c>
      <c r="L470" t="s">
        <v>1700</v>
      </c>
      <c r="M470" t="s">
        <v>845</v>
      </c>
      <c r="N470" t="s">
        <v>874</v>
      </c>
      <c r="O470" s="2">
        <v>0</v>
      </c>
      <c r="P470" s="2">
        <v>11000</v>
      </c>
      <c r="Q470" s="2">
        <v>11000</v>
      </c>
      <c r="R470" s="2">
        <v>0</v>
      </c>
      <c r="S470" s="2">
        <v>0</v>
      </c>
      <c r="T470" s="2">
        <v>0</v>
      </c>
      <c r="U470" s="2">
        <v>11000</v>
      </c>
      <c r="V470" s="2">
        <v>11000</v>
      </c>
      <c r="W470" s="68">
        <v>11000</v>
      </c>
      <c r="X470" s="68">
        <v>0</v>
      </c>
      <c r="Y470" s="68">
        <v>-11000</v>
      </c>
      <c r="Z470" s="2">
        <v>11000</v>
      </c>
      <c r="AA470" s="70">
        <v>11000</v>
      </c>
      <c r="AB470" s="70">
        <v>11000</v>
      </c>
    </row>
    <row r="471" spans="1:28" x14ac:dyDescent="0.3">
      <c r="A471" t="s">
        <v>2608</v>
      </c>
      <c r="B471">
        <v>240</v>
      </c>
      <c r="C471">
        <v>1720</v>
      </c>
      <c r="E471" t="s">
        <v>841</v>
      </c>
      <c r="F471" t="s">
        <v>42</v>
      </c>
      <c r="G471" t="s">
        <v>872</v>
      </c>
      <c r="H471" t="s">
        <v>869</v>
      </c>
      <c r="I471" t="s">
        <v>872</v>
      </c>
      <c r="J471" t="s">
        <v>1714</v>
      </c>
      <c r="K471" t="s">
        <v>1395</v>
      </c>
      <c r="L471" t="s">
        <v>1700</v>
      </c>
      <c r="M471" t="s">
        <v>845</v>
      </c>
      <c r="N471" t="s">
        <v>877</v>
      </c>
      <c r="O471" s="2">
        <v>0</v>
      </c>
      <c r="P471" s="2">
        <v>81869</v>
      </c>
      <c r="Q471" s="2">
        <v>89114</v>
      </c>
      <c r="R471" s="2">
        <v>0</v>
      </c>
      <c r="S471" s="2">
        <v>0</v>
      </c>
      <c r="T471" s="2">
        <v>0</v>
      </c>
      <c r="U471" s="2">
        <v>89114</v>
      </c>
      <c r="V471" s="2">
        <v>89114</v>
      </c>
      <c r="W471" s="68">
        <v>89114</v>
      </c>
      <c r="X471" s="68">
        <v>0</v>
      </c>
      <c r="Y471" s="68">
        <v>-89114</v>
      </c>
      <c r="Z471" s="2">
        <v>89114</v>
      </c>
      <c r="AA471" s="70">
        <v>89114</v>
      </c>
      <c r="AB471" s="70">
        <v>89114</v>
      </c>
    </row>
    <row r="472" spans="1:28" x14ac:dyDescent="0.3">
      <c r="A472" t="s">
        <v>2609</v>
      </c>
      <c r="B472">
        <v>240</v>
      </c>
      <c r="C472">
        <v>1730</v>
      </c>
      <c r="E472" t="s">
        <v>841</v>
      </c>
      <c r="F472" t="s">
        <v>42</v>
      </c>
      <c r="G472" t="s">
        <v>872</v>
      </c>
      <c r="H472" t="s">
        <v>869</v>
      </c>
      <c r="I472" t="s">
        <v>872</v>
      </c>
      <c r="J472" t="s">
        <v>1716</v>
      </c>
      <c r="K472" t="s">
        <v>1395</v>
      </c>
      <c r="L472" t="s">
        <v>1700</v>
      </c>
      <c r="M472" t="s">
        <v>845</v>
      </c>
      <c r="N472" t="s">
        <v>880</v>
      </c>
      <c r="O472" s="2">
        <v>0</v>
      </c>
      <c r="P472" s="2">
        <v>33629</v>
      </c>
      <c r="Q472" s="2">
        <v>68935</v>
      </c>
      <c r="R472" s="2">
        <v>0</v>
      </c>
      <c r="S472" s="2">
        <v>0</v>
      </c>
      <c r="T472" s="2">
        <v>0</v>
      </c>
      <c r="U472" s="2">
        <v>68935</v>
      </c>
      <c r="V472" s="2">
        <v>68935</v>
      </c>
      <c r="W472" s="68">
        <v>68935</v>
      </c>
      <c r="X472" s="68">
        <v>0</v>
      </c>
      <c r="Y472" s="68">
        <v>-68935</v>
      </c>
      <c r="Z472" s="2">
        <v>68935</v>
      </c>
      <c r="AA472" s="70">
        <v>68935</v>
      </c>
      <c r="AB472" s="70">
        <v>68935</v>
      </c>
    </row>
    <row r="473" spans="1:28" x14ac:dyDescent="0.3">
      <c r="A473" t="s">
        <v>2610</v>
      </c>
      <c r="B473">
        <v>240</v>
      </c>
      <c r="C473">
        <v>1740</v>
      </c>
      <c r="E473" t="s">
        <v>841</v>
      </c>
      <c r="F473" t="s">
        <v>42</v>
      </c>
      <c r="G473" t="s">
        <v>872</v>
      </c>
      <c r="H473" t="s">
        <v>869</v>
      </c>
      <c r="I473" t="s">
        <v>872</v>
      </c>
      <c r="J473" t="s">
        <v>1718</v>
      </c>
      <c r="K473" t="s">
        <v>1395</v>
      </c>
      <c r="L473" t="s">
        <v>1700</v>
      </c>
      <c r="M473" t="s">
        <v>845</v>
      </c>
      <c r="N473" t="s">
        <v>883</v>
      </c>
      <c r="O473" s="2">
        <v>0</v>
      </c>
      <c r="P473" s="2">
        <v>34064</v>
      </c>
      <c r="Q473" s="2">
        <v>21780</v>
      </c>
      <c r="R473" s="2">
        <v>0</v>
      </c>
      <c r="S473" s="2">
        <v>0</v>
      </c>
      <c r="T473" s="2">
        <v>0</v>
      </c>
      <c r="U473" s="2">
        <v>21780</v>
      </c>
      <c r="V473" s="2">
        <v>21780</v>
      </c>
      <c r="W473" s="68">
        <v>21780</v>
      </c>
      <c r="X473" s="68">
        <v>0</v>
      </c>
      <c r="Y473" s="68">
        <v>-21780</v>
      </c>
      <c r="Z473" s="2">
        <v>21780</v>
      </c>
      <c r="AA473" s="70">
        <v>21780</v>
      </c>
      <c r="AB473" s="70">
        <v>21780</v>
      </c>
    </row>
    <row r="474" spans="1:28" x14ac:dyDescent="0.3">
      <c r="A474" t="s">
        <v>2611</v>
      </c>
      <c r="B474">
        <v>240</v>
      </c>
      <c r="C474">
        <v>1750</v>
      </c>
      <c r="E474" t="s">
        <v>841</v>
      </c>
      <c r="F474" t="s">
        <v>42</v>
      </c>
      <c r="G474" t="s">
        <v>872</v>
      </c>
      <c r="H474" t="s">
        <v>869</v>
      </c>
      <c r="I474" t="s">
        <v>872</v>
      </c>
      <c r="J474" t="s">
        <v>1720</v>
      </c>
      <c r="K474" t="s">
        <v>1395</v>
      </c>
      <c r="L474" t="s">
        <v>1700</v>
      </c>
      <c r="M474" t="s">
        <v>845</v>
      </c>
      <c r="N474" t="s">
        <v>886</v>
      </c>
      <c r="O474" s="2">
        <v>0</v>
      </c>
      <c r="P474" s="2">
        <v>4708963</v>
      </c>
      <c r="Q474" s="2">
        <v>4708963</v>
      </c>
      <c r="R474" s="2">
        <v>0</v>
      </c>
      <c r="S474" s="2">
        <v>0</v>
      </c>
      <c r="T474" s="2">
        <v>0</v>
      </c>
      <c r="U474" s="2">
        <v>4708963</v>
      </c>
      <c r="V474" s="2">
        <v>4708963</v>
      </c>
      <c r="W474" s="68">
        <v>4708963</v>
      </c>
      <c r="X474" s="68">
        <v>0</v>
      </c>
      <c r="Y474" s="68">
        <v>-4708963</v>
      </c>
      <c r="Z474" s="2">
        <v>4708963</v>
      </c>
      <c r="AA474" s="70">
        <v>4708963</v>
      </c>
      <c r="AB474" s="70">
        <v>4708963</v>
      </c>
    </row>
    <row r="475" spans="1:28" x14ac:dyDescent="0.3">
      <c r="A475" t="s">
        <v>2612</v>
      </c>
      <c r="B475">
        <v>240</v>
      </c>
      <c r="C475">
        <v>1795</v>
      </c>
      <c r="E475" t="s">
        <v>841</v>
      </c>
      <c r="F475" t="s">
        <v>42</v>
      </c>
      <c r="G475" t="s">
        <v>872</v>
      </c>
      <c r="H475" t="s">
        <v>869</v>
      </c>
      <c r="I475" t="s">
        <v>872</v>
      </c>
      <c r="J475" t="s">
        <v>1722</v>
      </c>
      <c r="K475" t="s">
        <v>1395</v>
      </c>
      <c r="L475" t="s">
        <v>1700</v>
      </c>
      <c r="M475" t="s">
        <v>845</v>
      </c>
      <c r="N475" t="s">
        <v>889</v>
      </c>
      <c r="O475" s="2">
        <v>0</v>
      </c>
      <c r="P475" s="2">
        <v>0</v>
      </c>
      <c r="Q475" s="2">
        <v>0</v>
      </c>
      <c r="R475" s="2">
        <v>0</v>
      </c>
      <c r="S475" s="2">
        <v>0</v>
      </c>
      <c r="T475" s="2">
        <v>0</v>
      </c>
      <c r="U475" s="2">
        <v>0</v>
      </c>
      <c r="V475" s="2">
        <v>0</v>
      </c>
      <c r="W475" s="68">
        <v>0</v>
      </c>
      <c r="X475" s="68">
        <v>0</v>
      </c>
      <c r="Y475" s="68">
        <v>0</v>
      </c>
      <c r="Z475" s="2">
        <v>0</v>
      </c>
      <c r="AA475" s="70">
        <v>0</v>
      </c>
      <c r="AB475" s="70">
        <v>0</v>
      </c>
    </row>
    <row r="476" spans="1:28" x14ac:dyDescent="0.3">
      <c r="A476" t="s">
        <v>2613</v>
      </c>
      <c r="B476">
        <v>240</v>
      </c>
      <c r="C476">
        <v>1820</v>
      </c>
      <c r="E476" t="s">
        <v>841</v>
      </c>
      <c r="F476" t="s">
        <v>42</v>
      </c>
      <c r="G476" t="s">
        <v>891</v>
      </c>
      <c r="H476" t="s">
        <v>869</v>
      </c>
      <c r="I476" t="s">
        <v>891</v>
      </c>
      <c r="J476" t="s">
        <v>1724</v>
      </c>
      <c r="K476" t="s">
        <v>1395</v>
      </c>
      <c r="L476" t="s">
        <v>1700</v>
      </c>
      <c r="M476" t="s">
        <v>845</v>
      </c>
      <c r="N476" t="s">
        <v>893</v>
      </c>
      <c r="O476" s="2">
        <v>0</v>
      </c>
      <c r="P476" s="2">
        <v>37398</v>
      </c>
      <c r="Q476" s="2">
        <v>39836</v>
      </c>
      <c r="R476" s="2">
        <v>0</v>
      </c>
      <c r="S476" s="2">
        <v>0</v>
      </c>
      <c r="T476" s="2">
        <v>0</v>
      </c>
      <c r="U476" s="2">
        <v>39836</v>
      </c>
      <c r="V476" s="2">
        <v>39836</v>
      </c>
      <c r="W476" s="68">
        <v>39836</v>
      </c>
      <c r="X476" s="68">
        <v>0</v>
      </c>
      <c r="Y476" s="68">
        <v>-39836</v>
      </c>
      <c r="Z476" s="2">
        <v>39836</v>
      </c>
      <c r="AA476" s="70">
        <v>39836</v>
      </c>
      <c r="AB476" s="70">
        <v>39836</v>
      </c>
    </row>
    <row r="477" spans="1:28" x14ac:dyDescent="0.3">
      <c r="A477" t="s">
        <v>2614</v>
      </c>
      <c r="B477">
        <v>240</v>
      </c>
      <c r="C477">
        <v>1830</v>
      </c>
      <c r="E477" t="s">
        <v>841</v>
      </c>
      <c r="F477" t="s">
        <v>42</v>
      </c>
      <c r="G477" t="s">
        <v>891</v>
      </c>
      <c r="H477" t="s">
        <v>869</v>
      </c>
      <c r="I477" t="s">
        <v>891</v>
      </c>
      <c r="J477" t="s">
        <v>1726</v>
      </c>
      <c r="K477" t="s">
        <v>1395</v>
      </c>
      <c r="L477" t="s">
        <v>1700</v>
      </c>
      <c r="M477" t="s">
        <v>845</v>
      </c>
      <c r="N477" t="s">
        <v>896</v>
      </c>
      <c r="O477" s="2">
        <v>0</v>
      </c>
      <c r="P477" s="2">
        <v>17521</v>
      </c>
      <c r="Q477" s="2">
        <v>23850</v>
      </c>
      <c r="R477" s="2">
        <v>0</v>
      </c>
      <c r="S477" s="2">
        <v>0</v>
      </c>
      <c r="T477" s="2">
        <v>0</v>
      </c>
      <c r="U477" s="2">
        <v>23850</v>
      </c>
      <c r="V477" s="2">
        <v>23850</v>
      </c>
      <c r="W477" s="68">
        <v>23850</v>
      </c>
      <c r="X477" s="68">
        <v>0</v>
      </c>
      <c r="Y477" s="68">
        <v>-23850</v>
      </c>
      <c r="Z477" s="2">
        <v>23850</v>
      </c>
      <c r="AA477" s="70">
        <v>23850</v>
      </c>
      <c r="AB477" s="70">
        <v>23850</v>
      </c>
    </row>
    <row r="478" spans="1:28" x14ac:dyDescent="0.3">
      <c r="A478" t="s">
        <v>2615</v>
      </c>
      <c r="B478">
        <v>240</v>
      </c>
      <c r="C478">
        <v>1840</v>
      </c>
      <c r="E478" t="s">
        <v>841</v>
      </c>
      <c r="F478" t="s">
        <v>42</v>
      </c>
      <c r="G478" t="s">
        <v>891</v>
      </c>
      <c r="H478" t="s">
        <v>869</v>
      </c>
      <c r="I478" t="s">
        <v>891</v>
      </c>
      <c r="J478" t="s">
        <v>1728</v>
      </c>
      <c r="K478" t="s">
        <v>1395</v>
      </c>
      <c r="L478" t="s">
        <v>1700</v>
      </c>
      <c r="M478" t="s">
        <v>845</v>
      </c>
      <c r="N478" t="s">
        <v>899</v>
      </c>
      <c r="O478" s="2">
        <v>0</v>
      </c>
      <c r="P478" s="2">
        <v>13373</v>
      </c>
      <c r="Q478" s="2">
        <v>3267</v>
      </c>
      <c r="R478" s="2">
        <v>0</v>
      </c>
      <c r="S478" s="2">
        <v>0</v>
      </c>
      <c r="T478" s="2">
        <v>0</v>
      </c>
      <c r="U478" s="2">
        <v>3267</v>
      </c>
      <c r="V478" s="2">
        <v>3267</v>
      </c>
      <c r="W478" s="68">
        <v>3267</v>
      </c>
      <c r="X478" s="68">
        <v>0</v>
      </c>
      <c r="Y478" s="68">
        <v>-3267</v>
      </c>
      <c r="Z478" s="2">
        <v>3267</v>
      </c>
      <c r="AA478" s="70">
        <v>3267</v>
      </c>
      <c r="AB478" s="70">
        <v>3267</v>
      </c>
    </row>
    <row r="479" spans="1:28" x14ac:dyDescent="0.3">
      <c r="A479" t="s">
        <v>2616</v>
      </c>
      <c r="B479">
        <v>240</v>
      </c>
      <c r="C479">
        <v>1850</v>
      </c>
      <c r="E479" t="s">
        <v>841</v>
      </c>
      <c r="F479" t="s">
        <v>42</v>
      </c>
      <c r="G479" t="s">
        <v>891</v>
      </c>
      <c r="H479" t="s">
        <v>869</v>
      </c>
      <c r="I479" t="s">
        <v>891</v>
      </c>
      <c r="J479" t="s">
        <v>1730</v>
      </c>
      <c r="K479" t="s">
        <v>1395</v>
      </c>
      <c r="L479" t="s">
        <v>1700</v>
      </c>
      <c r="M479" t="s">
        <v>845</v>
      </c>
      <c r="N479" t="s">
        <v>902</v>
      </c>
      <c r="O479" s="2">
        <v>0</v>
      </c>
      <c r="P479" s="2">
        <v>2689427</v>
      </c>
      <c r="Q479" s="2">
        <v>2793838</v>
      </c>
      <c r="R479" s="2">
        <v>0</v>
      </c>
      <c r="S479" s="2">
        <v>0</v>
      </c>
      <c r="T479" s="2">
        <v>0</v>
      </c>
      <c r="U479" s="2">
        <v>2793838</v>
      </c>
      <c r="V479" s="2">
        <v>2793838</v>
      </c>
      <c r="W479" s="68">
        <v>2793838</v>
      </c>
      <c r="X479" s="68">
        <v>0</v>
      </c>
      <c r="Y479" s="68">
        <v>-2793838</v>
      </c>
      <c r="Z479" s="2">
        <v>2793838</v>
      </c>
      <c r="AA479" s="70">
        <v>2793838</v>
      </c>
      <c r="AB479" s="70">
        <v>2793838</v>
      </c>
    </row>
    <row r="480" spans="1:28" x14ac:dyDescent="0.3">
      <c r="A480" t="s">
        <v>2617</v>
      </c>
      <c r="B480">
        <v>240</v>
      </c>
      <c r="C480">
        <v>1950</v>
      </c>
      <c r="E480" t="s">
        <v>841</v>
      </c>
      <c r="F480" t="s">
        <v>42</v>
      </c>
      <c r="G480" t="s">
        <v>858</v>
      </c>
      <c r="H480" t="s">
        <v>869</v>
      </c>
      <c r="I480" t="s">
        <v>858</v>
      </c>
      <c r="J480" t="s">
        <v>1732</v>
      </c>
      <c r="K480" t="s">
        <v>1395</v>
      </c>
      <c r="L480" t="s">
        <v>1700</v>
      </c>
      <c r="M480" t="s">
        <v>845</v>
      </c>
      <c r="N480" t="s">
        <v>905</v>
      </c>
      <c r="O480" s="2">
        <v>0</v>
      </c>
      <c r="P480" s="2">
        <v>0</v>
      </c>
      <c r="Q480" s="2">
        <v>0</v>
      </c>
      <c r="R480" s="2">
        <v>0</v>
      </c>
      <c r="S480" s="2">
        <v>0</v>
      </c>
      <c r="T480" s="2">
        <v>0</v>
      </c>
      <c r="U480" s="2">
        <v>0</v>
      </c>
      <c r="V480" s="2">
        <v>0</v>
      </c>
      <c r="W480" s="68">
        <v>0</v>
      </c>
      <c r="X480" s="68">
        <v>0</v>
      </c>
      <c r="Y480" s="68">
        <v>0</v>
      </c>
      <c r="Z480" s="2">
        <v>0</v>
      </c>
      <c r="AA480" s="70">
        <v>0</v>
      </c>
      <c r="AB480" s="70">
        <v>0</v>
      </c>
    </row>
    <row r="481" spans="1:28" x14ac:dyDescent="0.3">
      <c r="A481" t="s">
        <v>2618</v>
      </c>
      <c r="B481">
        <v>240</v>
      </c>
      <c r="C481">
        <v>2125</v>
      </c>
      <c r="E481" t="s">
        <v>907</v>
      </c>
      <c r="F481" t="s">
        <v>42</v>
      </c>
      <c r="G481" t="s">
        <v>908</v>
      </c>
      <c r="H481" t="s">
        <v>909</v>
      </c>
      <c r="I481" t="s">
        <v>908</v>
      </c>
      <c r="J481" t="s">
        <v>1734</v>
      </c>
      <c r="K481" t="s">
        <v>1395</v>
      </c>
      <c r="L481" t="s">
        <v>1700</v>
      </c>
      <c r="M481" t="s">
        <v>845</v>
      </c>
      <c r="N481" t="s">
        <v>908</v>
      </c>
      <c r="O481" s="2">
        <v>0</v>
      </c>
      <c r="P481" s="2">
        <v>0</v>
      </c>
      <c r="Q481" s="2">
        <v>0</v>
      </c>
      <c r="R481" s="2">
        <v>0</v>
      </c>
      <c r="S481" s="2">
        <v>0</v>
      </c>
      <c r="T481" s="2">
        <v>0</v>
      </c>
      <c r="U481" s="2">
        <v>0</v>
      </c>
      <c r="V481" s="2">
        <v>0</v>
      </c>
      <c r="W481" s="68">
        <v>0</v>
      </c>
      <c r="X481" s="68">
        <v>0</v>
      </c>
      <c r="Y481" s="68">
        <v>0</v>
      </c>
      <c r="Z481" s="2">
        <v>0</v>
      </c>
      <c r="AA481" s="70">
        <v>0</v>
      </c>
      <c r="AB481" s="70">
        <v>0</v>
      </c>
    </row>
    <row r="482" spans="1:28" x14ac:dyDescent="0.3">
      <c r="A482" t="s">
        <v>2619</v>
      </c>
      <c r="B482">
        <v>240</v>
      </c>
      <c r="C482">
        <v>2205</v>
      </c>
      <c r="E482" t="s">
        <v>907</v>
      </c>
      <c r="F482" t="s">
        <v>42</v>
      </c>
      <c r="G482" t="s">
        <v>913</v>
      </c>
      <c r="H482" t="s">
        <v>909</v>
      </c>
      <c r="I482" t="s">
        <v>913</v>
      </c>
      <c r="J482" t="s">
        <v>1736</v>
      </c>
      <c r="K482" t="s">
        <v>1395</v>
      </c>
      <c r="L482" t="s">
        <v>1700</v>
      </c>
      <c r="M482" t="s">
        <v>845</v>
      </c>
      <c r="N482" t="s">
        <v>915</v>
      </c>
      <c r="O482" s="2">
        <v>0</v>
      </c>
      <c r="P482" s="2">
        <v>0</v>
      </c>
      <c r="Q482" s="2">
        <v>0</v>
      </c>
      <c r="R482" s="2">
        <v>0</v>
      </c>
      <c r="S482" s="2">
        <v>0</v>
      </c>
      <c r="T482" s="2">
        <v>0</v>
      </c>
      <c r="U482" s="2">
        <v>3506</v>
      </c>
      <c r="V482" s="2">
        <v>3584</v>
      </c>
      <c r="W482" s="68">
        <v>3506</v>
      </c>
      <c r="X482" s="68">
        <v>0</v>
      </c>
      <c r="Y482" s="68">
        <v>-3506</v>
      </c>
      <c r="Z482" s="2">
        <v>3676</v>
      </c>
      <c r="AA482" s="70">
        <v>3676</v>
      </c>
      <c r="AB482" s="70">
        <v>3676</v>
      </c>
    </row>
    <row r="483" spans="1:28" x14ac:dyDescent="0.3">
      <c r="A483" t="s">
        <v>2620</v>
      </c>
      <c r="B483">
        <v>240</v>
      </c>
      <c r="C483">
        <v>2210</v>
      </c>
      <c r="E483" t="s">
        <v>907</v>
      </c>
      <c r="F483" t="s">
        <v>42</v>
      </c>
      <c r="G483" t="s">
        <v>913</v>
      </c>
      <c r="H483" t="s">
        <v>909</v>
      </c>
      <c r="I483" t="s">
        <v>913</v>
      </c>
      <c r="J483" t="s">
        <v>1738</v>
      </c>
      <c r="K483" t="s">
        <v>1395</v>
      </c>
      <c r="L483" t="s">
        <v>1700</v>
      </c>
      <c r="M483" t="s">
        <v>845</v>
      </c>
      <c r="N483" t="s">
        <v>918</v>
      </c>
      <c r="O483" s="2">
        <v>0</v>
      </c>
      <c r="P483" s="2">
        <v>0</v>
      </c>
      <c r="Q483" s="2">
        <v>0</v>
      </c>
      <c r="R483" s="2">
        <v>0</v>
      </c>
      <c r="S483" s="2">
        <v>0</v>
      </c>
      <c r="T483" s="2">
        <v>0</v>
      </c>
      <c r="U483" s="2">
        <v>1467</v>
      </c>
      <c r="V483" s="2">
        <v>1503</v>
      </c>
      <c r="W483" s="68">
        <v>1467</v>
      </c>
      <c r="X483" s="68">
        <v>0</v>
      </c>
      <c r="Y483" s="68">
        <v>-1467</v>
      </c>
      <c r="Z483" s="2">
        <v>1558</v>
      </c>
      <c r="AA483" s="70">
        <v>1558</v>
      </c>
      <c r="AB483" s="70">
        <v>1558</v>
      </c>
    </row>
    <row r="484" spans="1:28" x14ac:dyDescent="0.3">
      <c r="A484" t="s">
        <v>2621</v>
      </c>
      <c r="B484">
        <v>240</v>
      </c>
      <c r="C484">
        <v>2245</v>
      </c>
      <c r="E484" t="s">
        <v>907</v>
      </c>
      <c r="F484" t="s">
        <v>42</v>
      </c>
      <c r="G484" t="s">
        <v>913</v>
      </c>
      <c r="H484" t="s">
        <v>909</v>
      </c>
      <c r="I484" t="s">
        <v>913</v>
      </c>
      <c r="J484" t="s">
        <v>1740</v>
      </c>
      <c r="K484" t="s">
        <v>1395</v>
      </c>
      <c r="L484" t="s">
        <v>1700</v>
      </c>
      <c r="M484" t="s">
        <v>845</v>
      </c>
      <c r="N484" t="s">
        <v>921</v>
      </c>
      <c r="O484" s="2">
        <v>0</v>
      </c>
      <c r="P484" s="2">
        <v>0</v>
      </c>
      <c r="Q484" s="2">
        <v>0</v>
      </c>
      <c r="R484" s="2">
        <v>0</v>
      </c>
      <c r="S484" s="2">
        <v>0</v>
      </c>
      <c r="T484" s="2">
        <v>0</v>
      </c>
      <c r="U484" s="2">
        <v>2154</v>
      </c>
      <c r="V484" s="2">
        <v>2154</v>
      </c>
      <c r="W484" s="68">
        <v>2154</v>
      </c>
      <c r="X484" s="68">
        <v>0</v>
      </c>
      <c r="Y484" s="68">
        <v>-2154</v>
      </c>
      <c r="Z484" s="2">
        <v>2154</v>
      </c>
      <c r="AA484" s="70">
        <v>2154</v>
      </c>
      <c r="AB484" s="70">
        <v>2154</v>
      </c>
    </row>
    <row r="485" spans="1:28" x14ac:dyDescent="0.3">
      <c r="A485" t="s">
        <v>2622</v>
      </c>
      <c r="B485">
        <v>240</v>
      </c>
      <c r="C485">
        <v>2250</v>
      </c>
      <c r="E485" t="s">
        <v>907</v>
      </c>
      <c r="F485" t="s">
        <v>42</v>
      </c>
      <c r="G485" t="s">
        <v>913</v>
      </c>
      <c r="H485" t="s">
        <v>909</v>
      </c>
      <c r="I485" t="s">
        <v>913</v>
      </c>
      <c r="J485" t="s">
        <v>1742</v>
      </c>
      <c r="K485" t="s">
        <v>1395</v>
      </c>
      <c r="L485" t="s">
        <v>1700</v>
      </c>
      <c r="M485" t="s">
        <v>845</v>
      </c>
      <c r="N485" t="s">
        <v>924</v>
      </c>
      <c r="O485" s="2">
        <v>0</v>
      </c>
      <c r="P485" s="2">
        <v>0</v>
      </c>
      <c r="Q485" s="2">
        <v>0</v>
      </c>
      <c r="R485" s="2">
        <v>0</v>
      </c>
      <c r="S485" s="2">
        <v>0</v>
      </c>
      <c r="T485" s="2">
        <v>0</v>
      </c>
      <c r="U485" s="2">
        <v>926</v>
      </c>
      <c r="V485" s="2">
        <v>953</v>
      </c>
      <c r="W485" s="68">
        <v>926</v>
      </c>
      <c r="X485" s="68">
        <v>0</v>
      </c>
      <c r="Y485" s="68">
        <v>-926</v>
      </c>
      <c r="Z485" s="2">
        <v>986</v>
      </c>
      <c r="AA485" s="70">
        <v>986</v>
      </c>
      <c r="AB485" s="70">
        <v>986</v>
      </c>
    </row>
    <row r="486" spans="1:28" x14ac:dyDescent="0.3">
      <c r="A486" t="s">
        <v>2623</v>
      </c>
      <c r="B486">
        <v>240</v>
      </c>
      <c r="C486">
        <v>2255</v>
      </c>
      <c r="E486" t="s">
        <v>907</v>
      </c>
      <c r="F486" t="s">
        <v>42</v>
      </c>
      <c r="G486" t="s">
        <v>913</v>
      </c>
      <c r="H486" t="s">
        <v>909</v>
      </c>
      <c r="I486" t="s">
        <v>913</v>
      </c>
      <c r="J486" t="s">
        <v>1744</v>
      </c>
      <c r="K486" t="s">
        <v>1395</v>
      </c>
      <c r="L486" t="s">
        <v>845</v>
      </c>
      <c r="M486" t="s">
        <v>845</v>
      </c>
      <c r="N486" t="s">
        <v>927</v>
      </c>
      <c r="O486" s="2">
        <v>0</v>
      </c>
      <c r="P486" s="2">
        <v>0</v>
      </c>
      <c r="Q486" s="2">
        <v>0</v>
      </c>
      <c r="R486" s="2">
        <v>0</v>
      </c>
      <c r="S486" s="2">
        <v>0</v>
      </c>
      <c r="T486" s="2">
        <v>0</v>
      </c>
      <c r="U486" s="2">
        <v>127</v>
      </c>
      <c r="V486" s="2">
        <v>127</v>
      </c>
      <c r="W486" s="68">
        <v>127</v>
      </c>
      <c r="X486" s="68">
        <v>0</v>
      </c>
      <c r="Y486" s="68">
        <v>-127</v>
      </c>
      <c r="Z486" s="2">
        <v>128</v>
      </c>
      <c r="AA486" s="70">
        <v>128</v>
      </c>
      <c r="AB486" s="70">
        <v>128</v>
      </c>
    </row>
    <row r="487" spans="1:28" x14ac:dyDescent="0.3">
      <c r="A487" t="s">
        <v>2624</v>
      </c>
      <c r="B487">
        <v>240</v>
      </c>
      <c r="C487">
        <v>2450</v>
      </c>
      <c r="E487" t="s">
        <v>907</v>
      </c>
      <c r="F487" t="s">
        <v>42</v>
      </c>
      <c r="G487" t="s">
        <v>929</v>
      </c>
      <c r="H487" t="s">
        <v>909</v>
      </c>
      <c r="I487" t="s">
        <v>929</v>
      </c>
      <c r="J487" t="s">
        <v>1746</v>
      </c>
      <c r="K487" t="s">
        <v>1395</v>
      </c>
      <c r="L487" t="s">
        <v>1700</v>
      </c>
      <c r="M487" t="s">
        <v>845</v>
      </c>
      <c r="N487" t="s">
        <v>1543</v>
      </c>
      <c r="O487" s="2">
        <v>0</v>
      </c>
      <c r="P487" s="2">
        <v>0</v>
      </c>
      <c r="Q487" s="2">
        <v>0</v>
      </c>
      <c r="R487" s="2">
        <v>0</v>
      </c>
      <c r="S487" s="2">
        <v>0</v>
      </c>
      <c r="T487" s="2">
        <v>0</v>
      </c>
      <c r="U487" s="2">
        <v>0</v>
      </c>
      <c r="V487" s="2">
        <v>0</v>
      </c>
      <c r="W487" s="68">
        <v>0</v>
      </c>
      <c r="X487" s="68">
        <v>0</v>
      </c>
      <c r="Y487" s="68">
        <v>0</v>
      </c>
      <c r="Z487" s="2">
        <v>0</v>
      </c>
      <c r="AA487" s="70">
        <v>0</v>
      </c>
      <c r="AB487" s="70">
        <v>0</v>
      </c>
    </row>
    <row r="488" spans="1:28" x14ac:dyDescent="0.3">
      <c r="A488" t="s">
        <v>2625</v>
      </c>
      <c r="B488">
        <v>240</v>
      </c>
      <c r="C488">
        <v>2725</v>
      </c>
      <c r="E488" t="s">
        <v>907</v>
      </c>
      <c r="F488" t="s">
        <v>42</v>
      </c>
      <c r="G488" t="s">
        <v>929</v>
      </c>
      <c r="H488" t="s">
        <v>909</v>
      </c>
      <c r="I488" t="s">
        <v>929</v>
      </c>
      <c r="J488" t="s">
        <v>1748</v>
      </c>
      <c r="K488" t="s">
        <v>1395</v>
      </c>
      <c r="L488" t="s">
        <v>845</v>
      </c>
      <c r="M488" t="s">
        <v>845</v>
      </c>
      <c r="N488" t="s">
        <v>940</v>
      </c>
      <c r="O488" s="2">
        <v>0</v>
      </c>
      <c r="P488" s="2">
        <v>0</v>
      </c>
      <c r="Q488" s="2">
        <v>29563</v>
      </c>
      <c r="R488" s="2">
        <v>0</v>
      </c>
      <c r="S488" s="2">
        <v>0</v>
      </c>
      <c r="T488" s="2">
        <v>0</v>
      </c>
      <c r="U488" s="2">
        <v>0</v>
      </c>
      <c r="V488" s="2">
        <v>0</v>
      </c>
      <c r="W488" s="68">
        <v>0</v>
      </c>
      <c r="X488" s="68">
        <v>0</v>
      </c>
      <c r="Y488" s="68">
        <v>0</v>
      </c>
      <c r="Z488" s="2">
        <v>0</v>
      </c>
      <c r="AA488" s="70">
        <v>0</v>
      </c>
      <c r="AB488" s="70">
        <v>0</v>
      </c>
    </row>
    <row r="489" spans="1:28" x14ac:dyDescent="0.3">
      <c r="A489" t="s">
        <v>2626</v>
      </c>
      <c r="B489">
        <v>240</v>
      </c>
      <c r="C489">
        <v>2750</v>
      </c>
      <c r="E489" t="s">
        <v>907</v>
      </c>
      <c r="F489" t="s">
        <v>42</v>
      </c>
      <c r="G489" t="s">
        <v>942</v>
      </c>
      <c r="H489" t="s">
        <v>942</v>
      </c>
      <c r="I489" t="s">
        <v>942</v>
      </c>
      <c r="J489" t="s">
        <v>1750</v>
      </c>
      <c r="K489" t="s">
        <v>1395</v>
      </c>
      <c r="L489" t="s">
        <v>1700</v>
      </c>
      <c r="M489" t="s">
        <v>845</v>
      </c>
      <c r="N489" t="s">
        <v>944</v>
      </c>
      <c r="O489" s="2">
        <v>0</v>
      </c>
      <c r="P489" s="2">
        <v>0</v>
      </c>
      <c r="Q489" s="2">
        <v>547120</v>
      </c>
      <c r="R489" s="2">
        <v>0</v>
      </c>
      <c r="S489" s="2">
        <v>0</v>
      </c>
      <c r="T489" s="2">
        <v>0</v>
      </c>
      <c r="U489" s="2">
        <v>576683</v>
      </c>
      <c r="V489" s="2">
        <v>547120</v>
      </c>
      <c r="W489" s="68">
        <v>576683</v>
      </c>
      <c r="X489" s="68">
        <v>0</v>
      </c>
      <c r="Y489" s="68">
        <v>-576683</v>
      </c>
      <c r="Z489" s="2">
        <v>576683</v>
      </c>
      <c r="AA489" s="70">
        <v>576683</v>
      </c>
      <c r="AB489" s="70">
        <v>576683</v>
      </c>
    </row>
    <row r="490" spans="1:28" x14ac:dyDescent="0.3">
      <c r="A490" t="s">
        <v>2627</v>
      </c>
      <c r="B490">
        <v>240</v>
      </c>
      <c r="C490">
        <v>2950</v>
      </c>
      <c r="E490" t="s">
        <v>907</v>
      </c>
      <c r="F490" t="s">
        <v>42</v>
      </c>
      <c r="G490" t="s">
        <v>942</v>
      </c>
      <c r="H490" t="s">
        <v>942</v>
      </c>
      <c r="I490" t="s">
        <v>942</v>
      </c>
      <c r="J490" t="s">
        <v>1752</v>
      </c>
      <c r="K490" t="s">
        <v>1395</v>
      </c>
      <c r="L490" t="s">
        <v>1700</v>
      </c>
      <c r="M490" t="s">
        <v>845</v>
      </c>
      <c r="N490" t="s">
        <v>947</v>
      </c>
      <c r="O490" s="2">
        <v>0</v>
      </c>
      <c r="P490" s="2">
        <v>0</v>
      </c>
      <c r="Q490" s="2">
        <v>0</v>
      </c>
      <c r="R490" s="2">
        <v>0</v>
      </c>
      <c r="S490" s="2">
        <v>0</v>
      </c>
      <c r="T490" s="2">
        <v>0</v>
      </c>
      <c r="U490" s="2">
        <v>0</v>
      </c>
      <c r="V490" s="2">
        <v>0</v>
      </c>
      <c r="W490" s="68">
        <v>0</v>
      </c>
      <c r="X490" s="68">
        <v>0</v>
      </c>
      <c r="Y490" s="68">
        <v>0</v>
      </c>
      <c r="Z490" s="2">
        <v>0</v>
      </c>
      <c r="AA490" s="70">
        <v>0</v>
      </c>
      <c r="AB490" s="70">
        <v>0</v>
      </c>
    </row>
    <row r="491" spans="1:28" x14ac:dyDescent="0.3">
      <c r="A491" t="s">
        <v>2628</v>
      </c>
      <c r="B491">
        <v>240</v>
      </c>
      <c r="C491">
        <v>3100</v>
      </c>
      <c r="E491" t="s">
        <v>949</v>
      </c>
      <c r="F491" t="s">
        <v>42</v>
      </c>
      <c r="G491" t="s">
        <v>950</v>
      </c>
      <c r="H491" t="s">
        <v>950</v>
      </c>
      <c r="I491" t="s">
        <v>950</v>
      </c>
      <c r="J491" t="s">
        <v>1754</v>
      </c>
      <c r="K491" t="s">
        <v>1395</v>
      </c>
      <c r="L491" t="s">
        <v>1700</v>
      </c>
      <c r="M491" t="s">
        <v>845</v>
      </c>
      <c r="N491" t="s">
        <v>802</v>
      </c>
      <c r="O491" s="2">
        <v>17265</v>
      </c>
      <c r="P491" s="2">
        <v>121619</v>
      </c>
      <c r="Q491" s="2">
        <v>176148</v>
      </c>
      <c r="R491" s="2">
        <v>132151</v>
      </c>
      <c r="S491" s="2">
        <v>0</v>
      </c>
      <c r="T491" s="2">
        <v>0</v>
      </c>
      <c r="U491" s="2">
        <v>150205</v>
      </c>
      <c r="V491" s="2">
        <v>150205</v>
      </c>
      <c r="W491" s="68">
        <v>150205</v>
      </c>
      <c r="X491" s="68">
        <v>0</v>
      </c>
      <c r="Y491" s="68">
        <v>-150205</v>
      </c>
      <c r="Z491" s="2">
        <v>150205</v>
      </c>
      <c r="AA491" s="69">
        <v>214849</v>
      </c>
      <c r="AB491" s="69">
        <v>214849</v>
      </c>
    </row>
    <row r="492" spans="1:28" x14ac:dyDescent="0.3">
      <c r="A492" t="s">
        <v>152</v>
      </c>
      <c r="B492">
        <v>240</v>
      </c>
      <c r="C492">
        <v>315</v>
      </c>
      <c r="D492">
        <v>4125</v>
      </c>
      <c r="E492" t="s">
        <v>101</v>
      </c>
      <c r="F492" t="s">
        <v>42</v>
      </c>
      <c r="G492" t="s">
        <v>960</v>
      </c>
      <c r="H492" t="s">
        <v>101</v>
      </c>
      <c r="I492" t="s">
        <v>809</v>
      </c>
      <c r="J492" t="s">
        <v>1756</v>
      </c>
      <c r="K492" t="s">
        <v>954</v>
      </c>
      <c r="L492" t="s">
        <v>960</v>
      </c>
      <c r="M492" t="s">
        <v>1435</v>
      </c>
      <c r="N492" t="s">
        <v>961</v>
      </c>
      <c r="O492" s="2">
        <v>3112</v>
      </c>
      <c r="P492" s="2">
        <v>4655</v>
      </c>
      <c r="Q492" s="2">
        <v>1899</v>
      </c>
      <c r="R492" s="2">
        <v>2150</v>
      </c>
      <c r="S492" s="2">
        <v>2150</v>
      </c>
      <c r="T492" s="2">
        <v>2150</v>
      </c>
      <c r="U492" s="2">
        <v>540</v>
      </c>
      <c r="V492" s="2">
        <v>631</v>
      </c>
      <c r="W492" s="68">
        <v>720</v>
      </c>
      <c r="X492" s="68">
        <v>674</v>
      </c>
      <c r="Y492" s="68">
        <v>-46</v>
      </c>
      <c r="Z492" s="2">
        <v>2150</v>
      </c>
      <c r="AA492" s="70">
        <v>2150</v>
      </c>
      <c r="AB492" s="70">
        <v>2150</v>
      </c>
    </row>
    <row r="493" spans="1:28" x14ac:dyDescent="0.3">
      <c r="A493" t="s">
        <v>2629</v>
      </c>
      <c r="B493">
        <v>240</v>
      </c>
      <c r="C493">
        <v>3250</v>
      </c>
      <c r="E493" t="s">
        <v>949</v>
      </c>
      <c r="F493" t="s">
        <v>42</v>
      </c>
      <c r="G493" t="s">
        <v>975</v>
      </c>
      <c r="H493" t="s">
        <v>975</v>
      </c>
      <c r="I493" t="s">
        <v>975</v>
      </c>
      <c r="J493" t="s">
        <v>1757</v>
      </c>
      <c r="K493" t="s">
        <v>1395</v>
      </c>
      <c r="L493" t="s">
        <v>1700</v>
      </c>
      <c r="M493" t="s">
        <v>845</v>
      </c>
      <c r="N493" t="s">
        <v>977</v>
      </c>
      <c r="O493" s="2">
        <v>0</v>
      </c>
      <c r="P493" s="2">
        <v>0</v>
      </c>
      <c r="Q493" s="2">
        <v>0</v>
      </c>
      <c r="R493" s="2">
        <v>0</v>
      </c>
      <c r="S493" s="2">
        <v>0</v>
      </c>
      <c r="T493" s="2">
        <v>0</v>
      </c>
      <c r="U493" s="2">
        <v>0</v>
      </c>
      <c r="V493" s="2">
        <v>0</v>
      </c>
      <c r="W493" s="68">
        <v>0</v>
      </c>
      <c r="X493" s="68">
        <v>0</v>
      </c>
      <c r="Y493" s="68">
        <v>0</v>
      </c>
      <c r="Z493" s="2">
        <v>0</v>
      </c>
      <c r="AA493" s="70">
        <v>0</v>
      </c>
      <c r="AB493" s="70">
        <v>0</v>
      </c>
    </row>
    <row r="494" spans="1:28" x14ac:dyDescent="0.3">
      <c r="A494" t="s">
        <v>125</v>
      </c>
      <c r="B494">
        <v>240</v>
      </c>
      <c r="C494">
        <v>325</v>
      </c>
      <c r="D494">
        <v>4151</v>
      </c>
      <c r="E494" t="s">
        <v>101</v>
      </c>
      <c r="F494" t="s">
        <v>42</v>
      </c>
      <c r="G494" t="s">
        <v>979</v>
      </c>
      <c r="H494" t="s">
        <v>101</v>
      </c>
      <c r="I494" t="s">
        <v>807</v>
      </c>
      <c r="J494" t="s">
        <v>1759</v>
      </c>
      <c r="K494" t="s">
        <v>1395</v>
      </c>
      <c r="L494" t="s">
        <v>1700</v>
      </c>
      <c r="M494" t="s">
        <v>989</v>
      </c>
      <c r="N494" t="s">
        <v>807</v>
      </c>
      <c r="O494" s="2">
        <v>0</v>
      </c>
      <c r="P494" s="2">
        <v>0</v>
      </c>
      <c r="Q494" s="2">
        <v>0</v>
      </c>
      <c r="R494" s="2">
        <v>0</v>
      </c>
      <c r="S494" s="2">
        <v>0</v>
      </c>
      <c r="T494" s="2">
        <v>0</v>
      </c>
      <c r="U494" s="2">
        <v>24364</v>
      </c>
      <c r="V494" s="2">
        <v>24364</v>
      </c>
      <c r="W494" s="68">
        <v>32485.333333333332</v>
      </c>
      <c r="X494" s="68">
        <v>26003</v>
      </c>
      <c r="Y494" s="68">
        <v>-6482.3333333333321</v>
      </c>
      <c r="Z494" s="2">
        <v>20000</v>
      </c>
      <c r="AA494" s="70">
        <v>20000</v>
      </c>
      <c r="AB494" s="70">
        <v>20000</v>
      </c>
    </row>
    <row r="495" spans="1:28" x14ac:dyDescent="0.3">
      <c r="A495" t="s">
        <v>204</v>
      </c>
      <c r="B495">
        <v>240</v>
      </c>
      <c r="C495">
        <v>325</v>
      </c>
      <c r="D495">
        <v>4162</v>
      </c>
      <c r="E495" t="s">
        <v>101</v>
      </c>
      <c r="F495" t="s">
        <v>42</v>
      </c>
      <c r="G495" t="s">
        <v>979</v>
      </c>
      <c r="H495" t="s">
        <v>101</v>
      </c>
      <c r="I495" t="s">
        <v>807</v>
      </c>
      <c r="J495" t="s">
        <v>1760</v>
      </c>
      <c r="K495" t="s">
        <v>1395</v>
      </c>
      <c r="L495" t="s">
        <v>1700</v>
      </c>
      <c r="M495" t="s">
        <v>989</v>
      </c>
      <c r="N495" t="s">
        <v>1561</v>
      </c>
      <c r="O495" s="2">
        <v>0</v>
      </c>
      <c r="P495" s="2">
        <v>0</v>
      </c>
      <c r="Q495" s="2">
        <v>0</v>
      </c>
      <c r="R495" s="2">
        <v>0</v>
      </c>
      <c r="S495" s="2">
        <v>0</v>
      </c>
      <c r="T495" s="2">
        <v>0</v>
      </c>
      <c r="U495" s="2">
        <v>0</v>
      </c>
      <c r="V495" s="2">
        <v>0</v>
      </c>
      <c r="W495" s="68">
        <v>0</v>
      </c>
      <c r="X495" s="68">
        <v>0</v>
      </c>
      <c r="Y495" s="68">
        <v>0</v>
      </c>
      <c r="Z495" s="2">
        <v>0</v>
      </c>
      <c r="AA495" s="70">
        <v>0</v>
      </c>
      <c r="AB495" s="70">
        <v>0</v>
      </c>
    </row>
    <row r="496" spans="1:28" x14ac:dyDescent="0.3">
      <c r="A496" t="s">
        <v>2630</v>
      </c>
      <c r="B496">
        <v>240</v>
      </c>
      <c r="C496">
        <v>3275</v>
      </c>
      <c r="E496" t="s">
        <v>949</v>
      </c>
      <c r="F496" t="s">
        <v>42</v>
      </c>
      <c r="G496" t="s">
        <v>975</v>
      </c>
      <c r="H496" t="s">
        <v>975</v>
      </c>
      <c r="I496" t="s">
        <v>975</v>
      </c>
      <c r="J496" t="s">
        <v>1761</v>
      </c>
      <c r="K496" t="s">
        <v>1395</v>
      </c>
      <c r="L496" t="s">
        <v>1700</v>
      </c>
      <c r="M496" t="s">
        <v>845</v>
      </c>
      <c r="N496" t="s">
        <v>1000</v>
      </c>
      <c r="O496" s="2">
        <v>0</v>
      </c>
      <c r="P496" s="2">
        <v>2111807</v>
      </c>
      <c r="Q496" s="2">
        <v>2039001</v>
      </c>
      <c r="R496" s="2">
        <v>0</v>
      </c>
      <c r="S496" s="2">
        <v>0</v>
      </c>
      <c r="T496" s="2">
        <v>0</v>
      </c>
      <c r="U496" s="2">
        <v>2039001</v>
      </c>
      <c r="V496" s="2">
        <v>2039001</v>
      </c>
      <c r="W496" s="68">
        <v>2039001</v>
      </c>
      <c r="X496" s="68">
        <v>0</v>
      </c>
      <c r="Y496" s="68">
        <v>-2039001</v>
      </c>
      <c r="Z496" s="2">
        <v>2039001</v>
      </c>
      <c r="AA496" s="70">
        <v>2039001</v>
      </c>
      <c r="AB496" s="70">
        <v>2039001</v>
      </c>
    </row>
    <row r="497" spans="1:29" x14ac:dyDescent="0.3">
      <c r="A497" t="s">
        <v>2631</v>
      </c>
      <c r="B497">
        <v>240</v>
      </c>
      <c r="C497">
        <v>3277</v>
      </c>
      <c r="E497" t="s">
        <v>949</v>
      </c>
      <c r="F497" t="s">
        <v>42</v>
      </c>
      <c r="G497" t="s">
        <v>975</v>
      </c>
      <c r="H497" t="s">
        <v>975</v>
      </c>
      <c r="I497" t="s">
        <v>975</v>
      </c>
      <c r="J497" t="s">
        <v>1763</v>
      </c>
      <c r="K497" t="s">
        <v>1395</v>
      </c>
      <c r="L497" t="s">
        <v>1700</v>
      </c>
      <c r="M497" t="s">
        <v>845</v>
      </c>
      <c r="N497" t="s">
        <v>1003</v>
      </c>
      <c r="O497" s="2">
        <v>0</v>
      </c>
      <c r="P497" s="2">
        <v>0</v>
      </c>
      <c r="Q497" s="2">
        <v>576683</v>
      </c>
      <c r="R497" s="2">
        <v>0</v>
      </c>
      <c r="S497" s="2">
        <v>0</v>
      </c>
      <c r="T497" s="2">
        <v>0</v>
      </c>
      <c r="U497" s="2">
        <v>576683</v>
      </c>
      <c r="V497" s="2">
        <v>547120</v>
      </c>
      <c r="W497" s="68">
        <v>576683</v>
      </c>
      <c r="X497" s="68">
        <v>0</v>
      </c>
      <c r="Y497" s="68">
        <v>-576683</v>
      </c>
      <c r="Z497" s="2">
        <v>576683</v>
      </c>
      <c r="AA497" s="70">
        <v>576683</v>
      </c>
      <c r="AB497" s="70">
        <v>576683</v>
      </c>
    </row>
    <row r="498" spans="1:29" x14ac:dyDescent="0.3">
      <c r="A498" t="s">
        <v>2632</v>
      </c>
      <c r="B498">
        <v>240</v>
      </c>
      <c r="C498">
        <v>3300</v>
      </c>
      <c r="E498" t="s">
        <v>949</v>
      </c>
      <c r="F498" t="s">
        <v>42</v>
      </c>
      <c r="G498" t="s">
        <v>1005</v>
      </c>
      <c r="H498" t="s">
        <v>1005</v>
      </c>
      <c r="I498" t="s">
        <v>1005</v>
      </c>
      <c r="J498" t="s">
        <v>1765</v>
      </c>
      <c r="K498" t="s">
        <v>1395</v>
      </c>
      <c r="L498" t="s">
        <v>1700</v>
      </c>
      <c r="M498" t="s">
        <v>845</v>
      </c>
      <c r="N498" t="s">
        <v>1007</v>
      </c>
      <c r="O498" s="2">
        <v>0</v>
      </c>
      <c r="P498" s="2">
        <v>0</v>
      </c>
      <c r="Q498" s="2">
        <v>0</v>
      </c>
      <c r="R498" s="2">
        <v>0</v>
      </c>
      <c r="S498" s="2">
        <v>0</v>
      </c>
      <c r="T498" s="2">
        <v>0</v>
      </c>
      <c r="U498" s="2">
        <v>0</v>
      </c>
      <c r="V498" s="2">
        <v>0</v>
      </c>
      <c r="W498" s="68">
        <v>0</v>
      </c>
      <c r="X498" s="68">
        <v>0</v>
      </c>
      <c r="Y498" s="68">
        <v>0</v>
      </c>
      <c r="Z498" s="2">
        <v>0</v>
      </c>
      <c r="AA498" s="70">
        <v>0</v>
      </c>
      <c r="AB498" s="70">
        <v>0</v>
      </c>
    </row>
    <row r="499" spans="1:29" x14ac:dyDescent="0.3">
      <c r="A499" t="s">
        <v>206</v>
      </c>
      <c r="B499">
        <v>240</v>
      </c>
      <c r="C499">
        <v>335</v>
      </c>
      <c r="D499">
        <v>4354</v>
      </c>
      <c r="E499" t="s">
        <v>101</v>
      </c>
      <c r="F499" t="s">
        <v>42</v>
      </c>
      <c r="G499" t="s">
        <v>810</v>
      </c>
      <c r="H499" t="s">
        <v>101</v>
      </c>
      <c r="I499" t="s">
        <v>810</v>
      </c>
      <c r="J499" t="s">
        <v>1767</v>
      </c>
      <c r="K499" t="s">
        <v>1395</v>
      </c>
      <c r="L499" t="s">
        <v>1700</v>
      </c>
      <c r="M499" t="s">
        <v>803</v>
      </c>
      <c r="N499" t="s">
        <v>1023</v>
      </c>
      <c r="O499" s="2">
        <v>0</v>
      </c>
      <c r="P499" s="2">
        <v>0</v>
      </c>
      <c r="Q499" s="2">
        <v>0</v>
      </c>
      <c r="R499" s="2">
        <v>0</v>
      </c>
      <c r="S499" s="2">
        <v>0</v>
      </c>
      <c r="T499" s="2">
        <v>0</v>
      </c>
      <c r="U499" s="2">
        <v>0</v>
      </c>
      <c r="V499" s="2">
        <v>0</v>
      </c>
      <c r="W499" s="68">
        <v>0</v>
      </c>
      <c r="X499" s="68">
        <v>0</v>
      </c>
      <c r="Y499" s="68">
        <v>0</v>
      </c>
      <c r="Z499" s="2">
        <v>0</v>
      </c>
      <c r="AA499" s="70">
        <v>0</v>
      </c>
      <c r="AB499" s="70">
        <v>0</v>
      </c>
    </row>
    <row r="500" spans="1:29" x14ac:dyDescent="0.3">
      <c r="A500" t="s">
        <v>156</v>
      </c>
      <c r="B500">
        <v>240</v>
      </c>
      <c r="C500">
        <v>335</v>
      </c>
      <c r="D500">
        <v>4370</v>
      </c>
      <c r="E500" t="s">
        <v>101</v>
      </c>
      <c r="F500" t="s">
        <v>42</v>
      </c>
      <c r="G500" t="s">
        <v>810</v>
      </c>
      <c r="H500" t="s">
        <v>101</v>
      </c>
      <c r="I500" t="s">
        <v>810</v>
      </c>
      <c r="J500" t="s">
        <v>1768</v>
      </c>
      <c r="K500" t="s">
        <v>1395</v>
      </c>
      <c r="L500" t="s">
        <v>1700</v>
      </c>
      <c r="M500" t="s">
        <v>803</v>
      </c>
      <c r="N500" t="s">
        <v>1569</v>
      </c>
      <c r="O500" s="2">
        <v>1035</v>
      </c>
      <c r="P500" s="2">
        <v>1610</v>
      </c>
      <c r="Q500" s="2">
        <v>805</v>
      </c>
      <c r="R500" s="2">
        <v>2250</v>
      </c>
      <c r="S500" s="2">
        <v>2250</v>
      </c>
      <c r="T500" s="2">
        <v>2250</v>
      </c>
      <c r="U500" s="2">
        <v>460</v>
      </c>
      <c r="V500" s="2">
        <v>575</v>
      </c>
      <c r="W500" s="68">
        <v>613.33333333333326</v>
      </c>
      <c r="X500" s="68">
        <v>614</v>
      </c>
      <c r="Y500" s="68">
        <v>0.66666666666674246</v>
      </c>
      <c r="Z500" s="2">
        <v>1150</v>
      </c>
      <c r="AA500" s="70">
        <v>1150</v>
      </c>
      <c r="AB500" s="70">
        <v>1150</v>
      </c>
    </row>
    <row r="501" spans="1:29" x14ac:dyDescent="0.3">
      <c r="A501" t="s">
        <v>111</v>
      </c>
      <c r="B501">
        <v>240</v>
      </c>
      <c r="C501">
        <v>340</v>
      </c>
      <c r="D501">
        <v>4425</v>
      </c>
      <c r="E501" t="s">
        <v>101</v>
      </c>
      <c r="F501" t="s">
        <v>42</v>
      </c>
      <c r="G501" t="s">
        <v>1032</v>
      </c>
      <c r="H501" t="s">
        <v>101</v>
      </c>
      <c r="I501" t="s">
        <v>803</v>
      </c>
      <c r="J501" t="s">
        <v>1769</v>
      </c>
      <c r="K501" t="s">
        <v>1395</v>
      </c>
      <c r="L501" t="s">
        <v>1700</v>
      </c>
      <c r="M501" t="s">
        <v>803</v>
      </c>
      <c r="N501" t="s">
        <v>1572</v>
      </c>
      <c r="O501" s="2">
        <v>330589</v>
      </c>
      <c r="P501" s="2">
        <v>342844</v>
      </c>
      <c r="Q501" s="2">
        <v>361249</v>
      </c>
      <c r="R501" s="2">
        <v>386875</v>
      </c>
      <c r="S501" s="2">
        <v>386875</v>
      </c>
      <c r="T501" s="2">
        <v>386875</v>
      </c>
      <c r="U501" s="2">
        <v>322624</v>
      </c>
      <c r="V501" s="2">
        <v>387604</v>
      </c>
      <c r="W501" s="68">
        <v>430165.33333333331</v>
      </c>
      <c r="X501" s="68">
        <v>413671</v>
      </c>
      <c r="Y501" s="68">
        <v>-16494.333333333314</v>
      </c>
      <c r="Z501" s="2">
        <v>406700</v>
      </c>
      <c r="AA501" s="70">
        <v>406700</v>
      </c>
      <c r="AB501" s="70">
        <v>406700</v>
      </c>
      <c r="AC501" s="2" t="s">
        <v>1770</v>
      </c>
    </row>
    <row r="502" spans="1:29" x14ac:dyDescent="0.3">
      <c r="A502" t="s">
        <v>212</v>
      </c>
      <c r="B502">
        <v>240</v>
      </c>
      <c r="C502">
        <v>340</v>
      </c>
      <c r="D502">
        <v>4430</v>
      </c>
      <c r="E502" t="s">
        <v>101</v>
      </c>
      <c r="F502" t="s">
        <v>42</v>
      </c>
      <c r="G502" t="s">
        <v>1032</v>
      </c>
      <c r="H502" t="s">
        <v>101</v>
      </c>
      <c r="I502" t="s">
        <v>803</v>
      </c>
      <c r="J502" t="s">
        <v>1771</v>
      </c>
      <c r="K502" t="s">
        <v>1395</v>
      </c>
      <c r="L502" t="s">
        <v>1700</v>
      </c>
      <c r="M502" t="s">
        <v>803</v>
      </c>
      <c r="N502" t="s">
        <v>1578</v>
      </c>
      <c r="O502" s="2">
        <v>0</v>
      </c>
      <c r="P502" s="2">
        <v>0</v>
      </c>
      <c r="Q502" s="2">
        <v>0</v>
      </c>
      <c r="R502" s="2">
        <v>0</v>
      </c>
      <c r="S502" s="2">
        <v>0</v>
      </c>
      <c r="T502" s="2">
        <v>0</v>
      </c>
      <c r="U502" s="2">
        <v>358</v>
      </c>
      <c r="V502" s="2">
        <v>358</v>
      </c>
      <c r="W502" s="68">
        <v>477.33333333333331</v>
      </c>
      <c r="X502" s="68">
        <v>383</v>
      </c>
      <c r="Y502" s="68">
        <v>-94.333333333333314</v>
      </c>
      <c r="Z502" s="2">
        <v>0</v>
      </c>
      <c r="AA502" s="70">
        <v>0</v>
      </c>
      <c r="AB502" s="70">
        <v>0</v>
      </c>
    </row>
    <row r="503" spans="1:29" x14ac:dyDescent="0.3">
      <c r="A503" t="s">
        <v>150</v>
      </c>
      <c r="B503">
        <v>240</v>
      </c>
      <c r="C503">
        <v>340</v>
      </c>
      <c r="D503">
        <v>4450</v>
      </c>
      <c r="E503" t="s">
        <v>101</v>
      </c>
      <c r="F503" t="s">
        <v>42</v>
      </c>
      <c r="G503" t="s">
        <v>1032</v>
      </c>
      <c r="H503" t="s">
        <v>101</v>
      </c>
      <c r="I503" t="s">
        <v>812</v>
      </c>
      <c r="J503" t="s">
        <v>1772</v>
      </c>
      <c r="K503" t="s">
        <v>954</v>
      </c>
      <c r="L503" t="s">
        <v>1074</v>
      </c>
      <c r="M503" t="s">
        <v>1435</v>
      </c>
      <c r="N503" t="s">
        <v>1583</v>
      </c>
      <c r="O503" s="2">
        <v>0</v>
      </c>
      <c r="P503" s="2">
        <v>108</v>
      </c>
      <c r="Q503" s="2">
        <v>2071</v>
      </c>
      <c r="R503" s="2">
        <v>2321</v>
      </c>
      <c r="S503" s="2">
        <v>2321</v>
      </c>
      <c r="T503" s="2">
        <v>2321</v>
      </c>
      <c r="U503" s="2">
        <v>1615</v>
      </c>
      <c r="V503" s="2">
        <v>1883</v>
      </c>
      <c r="W503" s="68">
        <v>2153.333333333333</v>
      </c>
      <c r="X503" s="68">
        <v>2010</v>
      </c>
      <c r="Y503" s="68">
        <v>-143.33333333333303</v>
      </c>
      <c r="Z503" s="2">
        <v>2200</v>
      </c>
      <c r="AA503" s="70">
        <v>2200</v>
      </c>
      <c r="AB503" s="70">
        <v>2200</v>
      </c>
    </row>
    <row r="504" spans="1:29" x14ac:dyDescent="0.3">
      <c r="A504" t="s">
        <v>137</v>
      </c>
      <c r="B504">
        <v>240</v>
      </c>
      <c r="C504">
        <v>345</v>
      </c>
      <c r="D504">
        <v>4541</v>
      </c>
      <c r="E504" t="s">
        <v>101</v>
      </c>
      <c r="F504" t="s">
        <v>42</v>
      </c>
      <c r="G504" t="s">
        <v>1047</v>
      </c>
      <c r="H504" t="s">
        <v>101</v>
      </c>
      <c r="I504" t="s">
        <v>1585</v>
      </c>
      <c r="J504" t="s">
        <v>1773</v>
      </c>
      <c r="K504" t="s">
        <v>1395</v>
      </c>
      <c r="L504" t="s">
        <v>1700</v>
      </c>
      <c r="M504" t="s">
        <v>803</v>
      </c>
      <c r="N504" t="s">
        <v>1774</v>
      </c>
      <c r="O504" s="2">
        <v>5533</v>
      </c>
      <c r="P504" s="2">
        <v>6891</v>
      </c>
      <c r="Q504" s="2">
        <v>5241</v>
      </c>
      <c r="R504" s="2">
        <v>9270</v>
      </c>
      <c r="S504" s="2">
        <v>9270</v>
      </c>
      <c r="T504" s="2">
        <v>9270</v>
      </c>
      <c r="U504" s="2">
        <v>2472</v>
      </c>
      <c r="V504" s="2">
        <v>3090</v>
      </c>
      <c r="W504" s="68">
        <v>3296</v>
      </c>
      <c r="X504" s="68">
        <v>3298</v>
      </c>
      <c r="Y504" s="68">
        <v>2</v>
      </c>
      <c r="Z504" s="2">
        <v>6180</v>
      </c>
      <c r="AA504" s="70">
        <v>6180</v>
      </c>
      <c r="AB504" s="70">
        <v>6180</v>
      </c>
    </row>
    <row r="505" spans="1:29" x14ac:dyDescent="0.3">
      <c r="A505" t="s">
        <v>218</v>
      </c>
      <c r="B505">
        <v>240</v>
      </c>
      <c r="C505">
        <v>360</v>
      </c>
      <c r="D505">
        <v>4220</v>
      </c>
      <c r="E505" t="s">
        <v>101</v>
      </c>
      <c r="F505" t="s">
        <v>42</v>
      </c>
      <c r="G505" t="s">
        <v>811</v>
      </c>
      <c r="H505" t="s">
        <v>101</v>
      </c>
      <c r="I505" t="s">
        <v>811</v>
      </c>
      <c r="J505" t="s">
        <v>1775</v>
      </c>
      <c r="K505" t="s">
        <v>954</v>
      </c>
      <c r="L505" t="s">
        <v>1074</v>
      </c>
      <c r="M505" t="s">
        <v>1435</v>
      </c>
      <c r="N505" t="s">
        <v>1591</v>
      </c>
      <c r="O505" s="2">
        <v>0</v>
      </c>
      <c r="P505" s="2">
        <v>0</v>
      </c>
      <c r="Q505" s="2">
        <v>0</v>
      </c>
      <c r="R505" s="2">
        <v>0</v>
      </c>
      <c r="S505" s="2">
        <v>0</v>
      </c>
      <c r="T505" s="2">
        <v>0</v>
      </c>
      <c r="U505" s="2">
        <v>0</v>
      </c>
      <c r="V505" s="2">
        <v>0</v>
      </c>
      <c r="W505" s="68">
        <v>0</v>
      </c>
      <c r="X505" s="68">
        <v>0</v>
      </c>
      <c r="Y505" s="68">
        <v>0</v>
      </c>
      <c r="Z505" s="2">
        <v>0</v>
      </c>
      <c r="AA505" s="70">
        <v>0</v>
      </c>
      <c r="AB505" s="70">
        <v>0</v>
      </c>
    </row>
    <row r="506" spans="1:29" x14ac:dyDescent="0.3">
      <c r="A506" t="s">
        <v>220</v>
      </c>
      <c r="B506">
        <v>240</v>
      </c>
      <c r="C506">
        <v>360</v>
      </c>
      <c r="D506">
        <v>4225</v>
      </c>
      <c r="E506" t="s">
        <v>101</v>
      </c>
      <c r="F506" t="s">
        <v>42</v>
      </c>
      <c r="G506" t="s">
        <v>811</v>
      </c>
      <c r="H506" t="s">
        <v>101</v>
      </c>
      <c r="I506" t="s">
        <v>811</v>
      </c>
      <c r="J506" t="s">
        <v>1776</v>
      </c>
      <c r="K506" t="s">
        <v>954</v>
      </c>
      <c r="L506" t="s">
        <v>1074</v>
      </c>
      <c r="M506" t="s">
        <v>1435</v>
      </c>
      <c r="N506" t="s">
        <v>1053</v>
      </c>
      <c r="O506" s="2">
        <v>0</v>
      </c>
      <c r="P506" s="2">
        <v>0</v>
      </c>
      <c r="Q506" s="2">
        <v>0</v>
      </c>
      <c r="R506" s="2">
        <v>0</v>
      </c>
      <c r="S506" s="2">
        <v>0</v>
      </c>
      <c r="T506" s="2">
        <v>0</v>
      </c>
      <c r="U506" s="2">
        <v>0</v>
      </c>
      <c r="V506" s="2">
        <v>0</v>
      </c>
      <c r="W506" s="68">
        <v>0</v>
      </c>
      <c r="X506" s="68">
        <v>0</v>
      </c>
      <c r="Y506" s="68">
        <v>0</v>
      </c>
      <c r="Z506" s="2">
        <v>0</v>
      </c>
      <c r="AA506" s="70">
        <v>0</v>
      </c>
      <c r="AB506" s="70">
        <v>0</v>
      </c>
    </row>
    <row r="507" spans="1:29" x14ac:dyDescent="0.3">
      <c r="A507" t="s">
        <v>222</v>
      </c>
      <c r="B507">
        <v>240</v>
      </c>
      <c r="C507">
        <v>370</v>
      </c>
      <c r="D507">
        <v>4824</v>
      </c>
      <c r="E507" t="s">
        <v>101</v>
      </c>
      <c r="F507" t="s">
        <v>42</v>
      </c>
      <c r="G507" t="s">
        <v>1059</v>
      </c>
      <c r="H507" t="s">
        <v>101</v>
      </c>
      <c r="I507" t="s">
        <v>813</v>
      </c>
      <c r="J507" t="s">
        <v>1777</v>
      </c>
      <c r="K507" t="s">
        <v>1395</v>
      </c>
      <c r="L507" t="s">
        <v>1700</v>
      </c>
      <c r="M507" t="s">
        <v>964</v>
      </c>
      <c r="N507" t="s">
        <v>1062</v>
      </c>
      <c r="O507" s="2">
        <v>0</v>
      </c>
      <c r="P507" s="2">
        <v>0</v>
      </c>
      <c r="Q507" s="2">
        <v>0</v>
      </c>
      <c r="R507" s="2">
        <v>0</v>
      </c>
      <c r="S507" s="2">
        <v>0</v>
      </c>
      <c r="T507" s="2">
        <v>0</v>
      </c>
      <c r="U507" s="2">
        <v>0</v>
      </c>
      <c r="V507" s="2">
        <v>0</v>
      </c>
      <c r="W507" s="68">
        <v>0</v>
      </c>
      <c r="X507" s="68">
        <v>0</v>
      </c>
      <c r="Y507" s="68">
        <v>0</v>
      </c>
      <c r="Z507" s="2">
        <v>0</v>
      </c>
      <c r="AA507" s="70">
        <v>0</v>
      </c>
      <c r="AB507" s="70">
        <v>0</v>
      </c>
    </row>
    <row r="508" spans="1:29" x14ac:dyDescent="0.3">
      <c r="A508" t="s">
        <v>224</v>
      </c>
      <c r="B508">
        <v>240</v>
      </c>
      <c r="C508">
        <v>370</v>
      </c>
      <c r="D508">
        <v>4849</v>
      </c>
      <c r="E508" t="s">
        <v>101</v>
      </c>
      <c r="F508" t="s">
        <v>42</v>
      </c>
      <c r="G508" t="s">
        <v>1059</v>
      </c>
      <c r="H508" t="s">
        <v>101</v>
      </c>
      <c r="I508" t="s">
        <v>813</v>
      </c>
      <c r="J508" t="s">
        <v>1778</v>
      </c>
      <c r="K508" t="s">
        <v>954</v>
      </c>
      <c r="L508" t="s">
        <v>1066</v>
      </c>
      <c r="M508" t="s">
        <v>1435</v>
      </c>
      <c r="N508" t="s">
        <v>1067</v>
      </c>
      <c r="O508" s="2">
        <v>0</v>
      </c>
      <c r="P508" s="2">
        <v>0</v>
      </c>
      <c r="Q508" s="2">
        <v>0</v>
      </c>
      <c r="R508" s="2">
        <v>0</v>
      </c>
      <c r="S508" s="2">
        <v>0</v>
      </c>
      <c r="T508" s="2">
        <v>0</v>
      </c>
      <c r="U508" s="2">
        <v>0</v>
      </c>
      <c r="V508" s="2">
        <v>0</v>
      </c>
      <c r="W508" s="68">
        <v>0</v>
      </c>
      <c r="X508" s="68">
        <v>0</v>
      </c>
      <c r="Y508" s="68">
        <v>0</v>
      </c>
      <c r="Z508" s="2">
        <v>0</v>
      </c>
      <c r="AA508" s="70">
        <v>0</v>
      </c>
      <c r="AB508" s="70">
        <v>0</v>
      </c>
    </row>
    <row r="509" spans="1:29" x14ac:dyDescent="0.3">
      <c r="A509" t="s">
        <v>164</v>
      </c>
      <c r="B509">
        <v>240</v>
      </c>
      <c r="C509">
        <v>385</v>
      </c>
      <c r="D509">
        <v>4895</v>
      </c>
      <c r="E509" t="s">
        <v>101</v>
      </c>
      <c r="F509" t="s">
        <v>42</v>
      </c>
      <c r="G509" t="s">
        <v>812</v>
      </c>
      <c r="H509" t="s">
        <v>101</v>
      </c>
      <c r="I509" t="s">
        <v>812</v>
      </c>
      <c r="J509" t="s">
        <v>1779</v>
      </c>
      <c r="K509" t="s">
        <v>954</v>
      </c>
      <c r="L509" t="s">
        <v>1074</v>
      </c>
      <c r="M509" t="s">
        <v>1435</v>
      </c>
      <c r="N509" t="s">
        <v>812</v>
      </c>
      <c r="O509" s="2">
        <v>45127</v>
      </c>
      <c r="P509" s="2">
        <v>8102</v>
      </c>
      <c r="Q509" s="2">
        <v>116</v>
      </c>
      <c r="R509" s="2">
        <v>350</v>
      </c>
      <c r="S509" s="2">
        <v>350</v>
      </c>
      <c r="T509" s="2">
        <v>350</v>
      </c>
      <c r="U509" s="2">
        <v>1412</v>
      </c>
      <c r="V509" s="2">
        <v>1659</v>
      </c>
      <c r="W509" s="68">
        <v>1882.6666666666665</v>
      </c>
      <c r="X509" s="68">
        <v>1771</v>
      </c>
      <c r="Y509" s="68">
        <v>-111.66666666666652</v>
      </c>
      <c r="Z509" s="2">
        <v>500</v>
      </c>
      <c r="AA509" s="70">
        <v>500</v>
      </c>
      <c r="AB509" s="70">
        <v>500</v>
      </c>
    </row>
    <row r="510" spans="1:29" x14ac:dyDescent="0.3">
      <c r="A510" t="s">
        <v>228</v>
      </c>
      <c r="B510">
        <v>240</v>
      </c>
      <c r="C510">
        <v>390</v>
      </c>
      <c r="D510">
        <v>4910</v>
      </c>
      <c r="E510" t="s">
        <v>101</v>
      </c>
      <c r="F510" t="s">
        <v>42</v>
      </c>
      <c r="G510" t="s">
        <v>816</v>
      </c>
      <c r="H510" t="s">
        <v>101</v>
      </c>
      <c r="I510" t="s">
        <v>816</v>
      </c>
      <c r="J510" t="s">
        <v>1780</v>
      </c>
      <c r="K510" t="s">
        <v>954</v>
      </c>
      <c r="L510" t="s">
        <v>1078</v>
      </c>
      <c r="M510" t="s">
        <v>1435</v>
      </c>
      <c r="N510" t="s">
        <v>1447</v>
      </c>
      <c r="O510" s="2">
        <v>0</v>
      </c>
      <c r="P510" s="2">
        <v>0</v>
      </c>
      <c r="Q510" s="2">
        <v>0</v>
      </c>
      <c r="R510" s="2">
        <v>0</v>
      </c>
      <c r="S510" s="2">
        <v>0</v>
      </c>
      <c r="T510" s="2">
        <v>0</v>
      </c>
      <c r="U510" s="2">
        <v>0</v>
      </c>
      <c r="V510" s="2">
        <v>0</v>
      </c>
      <c r="W510" s="68">
        <v>0</v>
      </c>
      <c r="X510" s="68">
        <v>0</v>
      </c>
      <c r="Y510" s="68">
        <v>0</v>
      </c>
      <c r="Z510" s="2">
        <v>0</v>
      </c>
      <c r="AA510" s="70">
        <v>0</v>
      </c>
      <c r="AB510" s="70">
        <v>0</v>
      </c>
    </row>
    <row r="511" spans="1:29" x14ac:dyDescent="0.3">
      <c r="A511" t="s">
        <v>230</v>
      </c>
      <c r="B511">
        <v>240</v>
      </c>
      <c r="C511">
        <v>390</v>
      </c>
      <c r="D511">
        <v>4917</v>
      </c>
      <c r="E511" t="s">
        <v>101</v>
      </c>
      <c r="F511" t="s">
        <v>42</v>
      </c>
      <c r="G511" t="s">
        <v>816</v>
      </c>
      <c r="H511" t="s">
        <v>101</v>
      </c>
      <c r="I511" t="s">
        <v>816</v>
      </c>
      <c r="J511" t="s">
        <v>1781</v>
      </c>
      <c r="K511" t="s">
        <v>954</v>
      </c>
      <c r="L511" t="s">
        <v>1078</v>
      </c>
      <c r="M511" t="s">
        <v>1435</v>
      </c>
      <c r="N511" t="s">
        <v>1083</v>
      </c>
      <c r="O511" s="2">
        <v>0</v>
      </c>
      <c r="P511" s="2">
        <v>0</v>
      </c>
      <c r="Q511" s="2">
        <v>0</v>
      </c>
      <c r="R511" s="2">
        <v>0</v>
      </c>
      <c r="S511" s="2">
        <v>0</v>
      </c>
      <c r="T511" s="2">
        <v>0</v>
      </c>
      <c r="U511" s="2">
        <v>0</v>
      </c>
      <c r="V511" s="2">
        <v>0</v>
      </c>
      <c r="W511" s="68">
        <v>0</v>
      </c>
      <c r="X511" s="68">
        <v>0</v>
      </c>
      <c r="Y511" s="68">
        <v>0</v>
      </c>
      <c r="Z511" s="2">
        <v>0</v>
      </c>
      <c r="AA511" s="70">
        <v>0</v>
      </c>
      <c r="AB511" s="70">
        <v>0</v>
      </c>
    </row>
    <row r="512" spans="1:29" x14ac:dyDescent="0.3">
      <c r="A512" t="s">
        <v>232</v>
      </c>
      <c r="B512">
        <v>240</v>
      </c>
      <c r="C512">
        <v>390</v>
      </c>
      <c r="D512">
        <v>4921</v>
      </c>
      <c r="E512" t="s">
        <v>101</v>
      </c>
      <c r="F512" t="s">
        <v>42</v>
      </c>
      <c r="G512" t="s">
        <v>816</v>
      </c>
      <c r="H512" t="s">
        <v>101</v>
      </c>
      <c r="I512" t="s">
        <v>816</v>
      </c>
      <c r="J512" t="s">
        <v>1782</v>
      </c>
      <c r="K512" t="s">
        <v>954</v>
      </c>
      <c r="L512" t="s">
        <v>1078</v>
      </c>
      <c r="M512" t="s">
        <v>1435</v>
      </c>
      <c r="N512" t="s">
        <v>1783</v>
      </c>
      <c r="O512" s="2">
        <v>0</v>
      </c>
      <c r="P512" s="2">
        <v>0</v>
      </c>
      <c r="Q512" s="2">
        <v>0</v>
      </c>
      <c r="R512" s="2">
        <v>0</v>
      </c>
      <c r="S512" s="2">
        <v>0</v>
      </c>
      <c r="T512" s="2">
        <v>0</v>
      </c>
      <c r="U512" s="2">
        <v>0</v>
      </c>
      <c r="V512" s="2">
        <v>0</v>
      </c>
      <c r="W512" s="68">
        <v>0</v>
      </c>
      <c r="X512" s="68">
        <v>0</v>
      </c>
      <c r="Y512" s="68">
        <v>0</v>
      </c>
      <c r="Z512" s="2">
        <v>0</v>
      </c>
      <c r="AA512" s="70">
        <v>0</v>
      </c>
      <c r="AB512" s="70">
        <v>0</v>
      </c>
    </row>
    <row r="513" spans="1:29" x14ac:dyDescent="0.3">
      <c r="A513" t="s">
        <v>234</v>
      </c>
      <c r="B513">
        <v>240</v>
      </c>
      <c r="C513">
        <v>390</v>
      </c>
      <c r="D513">
        <v>4930</v>
      </c>
      <c r="E513" t="s">
        <v>101</v>
      </c>
      <c r="F513" t="s">
        <v>42</v>
      </c>
      <c r="G513" t="s">
        <v>816</v>
      </c>
      <c r="H513" t="s">
        <v>101</v>
      </c>
      <c r="I513" t="s">
        <v>816</v>
      </c>
      <c r="J513" t="s">
        <v>1784</v>
      </c>
      <c r="K513" t="s">
        <v>954</v>
      </c>
      <c r="L513" t="s">
        <v>1078</v>
      </c>
      <c r="M513" t="s">
        <v>1435</v>
      </c>
      <c r="N513" t="s">
        <v>1785</v>
      </c>
      <c r="O513" s="2">
        <v>0</v>
      </c>
      <c r="P513" s="2">
        <v>0</v>
      </c>
      <c r="Q513" s="2">
        <v>0</v>
      </c>
      <c r="R513" s="2">
        <v>0</v>
      </c>
      <c r="S513" s="2">
        <v>0</v>
      </c>
      <c r="T513" s="2">
        <v>0</v>
      </c>
      <c r="U513" s="2">
        <v>0</v>
      </c>
      <c r="V513" s="2">
        <v>0</v>
      </c>
      <c r="W513" s="68">
        <v>0</v>
      </c>
      <c r="X513" s="68">
        <v>0</v>
      </c>
      <c r="Y513" s="68">
        <v>0</v>
      </c>
      <c r="Z513" s="2">
        <v>0</v>
      </c>
      <c r="AA513" s="70">
        <v>0</v>
      </c>
      <c r="AB513" s="70">
        <v>0</v>
      </c>
    </row>
    <row r="514" spans="1:29" x14ac:dyDescent="0.3">
      <c r="A514" t="s">
        <v>236</v>
      </c>
      <c r="B514">
        <v>240</v>
      </c>
      <c r="C514">
        <v>390</v>
      </c>
      <c r="D514">
        <v>4950</v>
      </c>
      <c r="E514" t="s">
        <v>101</v>
      </c>
      <c r="F514" t="s">
        <v>42</v>
      </c>
      <c r="G514" t="s">
        <v>816</v>
      </c>
      <c r="H514" t="s">
        <v>101</v>
      </c>
      <c r="I514" t="s">
        <v>816</v>
      </c>
      <c r="J514" t="s">
        <v>1786</v>
      </c>
      <c r="K514" t="s">
        <v>954</v>
      </c>
      <c r="L514" t="s">
        <v>1078</v>
      </c>
      <c r="M514" t="s">
        <v>1435</v>
      </c>
      <c r="N514" t="s">
        <v>1085</v>
      </c>
      <c r="O514" s="2">
        <v>0</v>
      </c>
      <c r="P514" s="2">
        <v>0</v>
      </c>
      <c r="Q514" s="2">
        <v>0</v>
      </c>
      <c r="R514" s="2">
        <v>6051</v>
      </c>
      <c r="S514" s="2">
        <v>6051</v>
      </c>
      <c r="T514" s="2">
        <v>6051</v>
      </c>
      <c r="U514" s="2">
        <v>6049</v>
      </c>
      <c r="V514" s="2">
        <v>6049</v>
      </c>
      <c r="W514" s="68">
        <v>8065.333333333333</v>
      </c>
      <c r="X514" s="68">
        <v>6456</v>
      </c>
      <c r="Y514" s="68">
        <v>-1609.333333333333</v>
      </c>
      <c r="Z514" s="2">
        <v>0</v>
      </c>
      <c r="AA514" s="70">
        <v>0</v>
      </c>
      <c r="AB514" s="70">
        <v>0</v>
      </c>
      <c r="AC514" s="2" t="s">
        <v>1787</v>
      </c>
    </row>
    <row r="515" spans="1:29" x14ac:dyDescent="0.3">
      <c r="A515" t="s">
        <v>238</v>
      </c>
      <c r="B515">
        <v>240</v>
      </c>
      <c r="C515">
        <v>390</v>
      </c>
      <c r="D515">
        <v>4955</v>
      </c>
      <c r="E515" t="s">
        <v>101</v>
      </c>
      <c r="F515" t="s">
        <v>42</v>
      </c>
      <c r="G515" t="s">
        <v>816</v>
      </c>
      <c r="H515" t="s">
        <v>101</v>
      </c>
      <c r="I515" t="s">
        <v>816</v>
      </c>
      <c r="J515" t="s">
        <v>1788</v>
      </c>
      <c r="K515" t="s">
        <v>954</v>
      </c>
      <c r="L515" t="s">
        <v>1078</v>
      </c>
      <c r="M515" t="s">
        <v>1435</v>
      </c>
      <c r="N515" t="s">
        <v>1603</v>
      </c>
      <c r="O515" s="2">
        <v>15745</v>
      </c>
      <c r="P515" s="2">
        <v>15745</v>
      </c>
      <c r="Q515" s="2">
        <v>12858</v>
      </c>
      <c r="R515" s="2">
        <v>0</v>
      </c>
      <c r="S515" s="2">
        <v>0</v>
      </c>
      <c r="T515" s="2">
        <v>0</v>
      </c>
      <c r="U515" s="2">
        <v>0</v>
      </c>
      <c r="V515" s="2">
        <v>0</v>
      </c>
      <c r="W515" s="68">
        <v>0</v>
      </c>
      <c r="X515" s="68">
        <v>0</v>
      </c>
      <c r="Y515" s="68">
        <v>0</v>
      </c>
      <c r="Z515" s="2">
        <v>0</v>
      </c>
      <c r="AA515" s="70">
        <v>0</v>
      </c>
      <c r="AB515" s="70">
        <v>0</v>
      </c>
    </row>
    <row r="516" spans="1:29" x14ac:dyDescent="0.3">
      <c r="A516" t="s">
        <v>730</v>
      </c>
      <c r="B516">
        <v>240</v>
      </c>
      <c r="C516">
        <v>490</v>
      </c>
      <c r="D516">
        <v>5110</v>
      </c>
      <c r="E516" t="s">
        <v>100</v>
      </c>
      <c r="F516" t="s">
        <v>42</v>
      </c>
      <c r="G516" t="s">
        <v>1449</v>
      </c>
      <c r="H516" t="s">
        <v>819</v>
      </c>
      <c r="I516" t="s">
        <v>1088</v>
      </c>
      <c r="J516" t="s">
        <v>1789</v>
      </c>
      <c r="K516" t="s">
        <v>1395</v>
      </c>
      <c r="L516" t="s">
        <v>1700</v>
      </c>
      <c r="M516" t="s">
        <v>1089</v>
      </c>
      <c r="N516" t="s">
        <v>284</v>
      </c>
      <c r="O516" s="2">
        <v>18926</v>
      </c>
      <c r="P516" s="2">
        <v>22894</v>
      </c>
      <c r="Q516" s="2">
        <v>23738</v>
      </c>
      <c r="R516" s="2">
        <v>24750</v>
      </c>
      <c r="S516" s="2">
        <v>24750</v>
      </c>
      <c r="T516" s="2">
        <v>24750</v>
      </c>
      <c r="U516" s="2">
        <v>20383</v>
      </c>
      <c r="V516" s="2">
        <v>24279</v>
      </c>
      <c r="W516" s="68">
        <v>27177.333333333332</v>
      </c>
      <c r="X516" s="68">
        <v>25912</v>
      </c>
      <c r="Y516" s="68">
        <v>-1265.3333333333321</v>
      </c>
      <c r="Z516" s="2">
        <v>0</v>
      </c>
      <c r="AA516" s="70">
        <v>24544</v>
      </c>
      <c r="AB516" s="70">
        <v>24544</v>
      </c>
    </row>
    <row r="517" spans="1:29" x14ac:dyDescent="0.3">
      <c r="A517" t="s">
        <v>620</v>
      </c>
      <c r="B517">
        <v>240</v>
      </c>
      <c r="C517">
        <v>490</v>
      </c>
      <c r="D517">
        <v>5112</v>
      </c>
      <c r="E517" t="s">
        <v>100</v>
      </c>
      <c r="F517" t="s">
        <v>42</v>
      </c>
      <c r="G517" t="s">
        <v>1449</v>
      </c>
      <c r="H517" t="s">
        <v>819</v>
      </c>
      <c r="I517" t="s">
        <v>1088</v>
      </c>
      <c r="J517" t="s">
        <v>1790</v>
      </c>
      <c r="K517" t="s">
        <v>1395</v>
      </c>
      <c r="L517" t="s">
        <v>1700</v>
      </c>
      <c r="M517" t="s">
        <v>1089</v>
      </c>
      <c r="N517" t="s">
        <v>287</v>
      </c>
      <c r="O517" s="2">
        <v>0</v>
      </c>
      <c r="P517" s="2">
        <v>0</v>
      </c>
      <c r="Q517" s="2">
        <v>0</v>
      </c>
      <c r="R517" s="2">
        <v>0</v>
      </c>
      <c r="S517" s="2">
        <v>0</v>
      </c>
      <c r="T517" s="2">
        <v>0</v>
      </c>
      <c r="U517" s="2">
        <v>0</v>
      </c>
      <c r="V517" s="2">
        <v>0</v>
      </c>
      <c r="W517" s="68">
        <v>0</v>
      </c>
      <c r="X517" s="68">
        <v>0</v>
      </c>
      <c r="Y517" s="68">
        <v>0</v>
      </c>
      <c r="Z517" s="2">
        <v>0</v>
      </c>
      <c r="AA517" s="70">
        <v>0</v>
      </c>
      <c r="AB517" s="70">
        <v>0</v>
      </c>
    </row>
    <row r="518" spans="1:29" x14ac:dyDescent="0.3">
      <c r="A518" t="s">
        <v>400</v>
      </c>
      <c r="B518">
        <v>240</v>
      </c>
      <c r="C518">
        <v>490</v>
      </c>
      <c r="D518">
        <v>5114</v>
      </c>
      <c r="E518" t="s">
        <v>100</v>
      </c>
      <c r="F518" t="s">
        <v>42</v>
      </c>
      <c r="G518" t="s">
        <v>1449</v>
      </c>
      <c r="H518" t="s">
        <v>819</v>
      </c>
      <c r="I518" t="s">
        <v>1088</v>
      </c>
      <c r="J518" t="s">
        <v>1791</v>
      </c>
      <c r="K518" t="s">
        <v>1395</v>
      </c>
      <c r="L518" t="s">
        <v>1700</v>
      </c>
      <c r="M518" t="s">
        <v>1089</v>
      </c>
      <c r="N518" t="s">
        <v>285</v>
      </c>
      <c r="O518" s="2">
        <v>19175</v>
      </c>
      <c r="P518" s="2">
        <v>20110</v>
      </c>
      <c r="Q518" s="2">
        <v>21101</v>
      </c>
      <c r="R518" s="2">
        <v>22200</v>
      </c>
      <c r="S518" s="2">
        <v>22200</v>
      </c>
      <c r="T518" s="2">
        <v>22200</v>
      </c>
      <c r="U518" s="2">
        <v>17571</v>
      </c>
      <c r="V518" s="2">
        <v>21271</v>
      </c>
      <c r="W518" s="68">
        <v>23428</v>
      </c>
      <c r="X518" s="68">
        <v>22702</v>
      </c>
      <c r="Y518" s="68">
        <v>-726</v>
      </c>
      <c r="Z518" s="2">
        <v>0</v>
      </c>
      <c r="AA518" s="70">
        <v>23310</v>
      </c>
      <c r="AB518" s="70">
        <v>23310</v>
      </c>
    </row>
    <row r="519" spans="1:29" x14ac:dyDescent="0.3">
      <c r="A519" t="s">
        <v>388</v>
      </c>
      <c r="B519">
        <v>240</v>
      </c>
      <c r="C519">
        <v>490</v>
      </c>
      <c r="D519">
        <v>5150</v>
      </c>
      <c r="E519" t="s">
        <v>100</v>
      </c>
      <c r="F519" t="s">
        <v>42</v>
      </c>
      <c r="G519" t="s">
        <v>1449</v>
      </c>
      <c r="H519" t="s">
        <v>819</v>
      </c>
      <c r="I519" t="s">
        <v>1088</v>
      </c>
      <c r="J519" t="s">
        <v>1792</v>
      </c>
      <c r="K519" t="s">
        <v>1395</v>
      </c>
      <c r="L519" t="s">
        <v>1700</v>
      </c>
      <c r="M519" t="s">
        <v>1089</v>
      </c>
      <c r="N519" t="s">
        <v>293</v>
      </c>
      <c r="O519" s="2">
        <v>21872</v>
      </c>
      <c r="P519" s="2">
        <v>24376</v>
      </c>
      <c r="Q519" s="2">
        <v>29266</v>
      </c>
      <c r="R519" s="2">
        <v>30747</v>
      </c>
      <c r="S519" s="2">
        <v>30747</v>
      </c>
      <c r="T519" s="2">
        <v>30747</v>
      </c>
      <c r="U519" s="2">
        <v>24323</v>
      </c>
      <c r="V519" s="2">
        <v>29447</v>
      </c>
      <c r="W519" s="68">
        <v>32430.666666666664</v>
      </c>
      <c r="X519" s="68">
        <v>31428</v>
      </c>
      <c r="Y519" s="68">
        <v>-1002.6666666666642</v>
      </c>
      <c r="Z519" s="2">
        <v>0</v>
      </c>
      <c r="AA519" s="70">
        <v>32284</v>
      </c>
      <c r="AB519" s="70">
        <v>32284</v>
      </c>
    </row>
    <row r="520" spans="1:29" x14ac:dyDescent="0.3">
      <c r="A520" t="s">
        <v>790</v>
      </c>
      <c r="B520">
        <v>240</v>
      </c>
      <c r="C520">
        <v>490</v>
      </c>
      <c r="D520">
        <v>5152</v>
      </c>
      <c r="E520" t="s">
        <v>100</v>
      </c>
      <c r="F520" t="s">
        <v>42</v>
      </c>
      <c r="G520" t="s">
        <v>1449</v>
      </c>
      <c r="H520" t="s">
        <v>819</v>
      </c>
      <c r="I520" t="s">
        <v>1088</v>
      </c>
      <c r="J520" t="s">
        <v>1793</v>
      </c>
      <c r="K520" t="s">
        <v>1395</v>
      </c>
      <c r="L520" t="s">
        <v>1700</v>
      </c>
      <c r="M520" t="s">
        <v>1089</v>
      </c>
      <c r="N520" t="s">
        <v>298</v>
      </c>
      <c r="O520" s="2">
        <v>12418</v>
      </c>
      <c r="P520" s="2">
        <v>0</v>
      </c>
      <c r="Q520" s="2">
        <v>31127</v>
      </c>
      <c r="R520" s="2">
        <v>35500</v>
      </c>
      <c r="S520" s="2">
        <v>35500</v>
      </c>
      <c r="T520" s="2">
        <v>35500</v>
      </c>
      <c r="U520" s="2">
        <v>31329</v>
      </c>
      <c r="V520" s="2">
        <v>37948</v>
      </c>
      <c r="W520" s="68">
        <v>41772</v>
      </c>
      <c r="X520" s="68">
        <v>40501</v>
      </c>
      <c r="Y520" s="68">
        <v>-1271</v>
      </c>
      <c r="Z520" s="2">
        <v>0</v>
      </c>
      <c r="AA520" s="70">
        <v>19341</v>
      </c>
      <c r="AB520" s="70">
        <v>19341</v>
      </c>
    </row>
    <row r="521" spans="1:29" x14ac:dyDescent="0.3">
      <c r="A521" t="s">
        <v>314</v>
      </c>
      <c r="B521">
        <v>240</v>
      </c>
      <c r="C521">
        <v>490</v>
      </c>
      <c r="D521">
        <v>5154</v>
      </c>
      <c r="E521" t="s">
        <v>100</v>
      </c>
      <c r="F521" t="s">
        <v>42</v>
      </c>
      <c r="G521" t="s">
        <v>1449</v>
      </c>
      <c r="H521" t="s">
        <v>819</v>
      </c>
      <c r="I521" t="s">
        <v>1088</v>
      </c>
      <c r="J521" t="s">
        <v>1794</v>
      </c>
      <c r="K521" t="s">
        <v>1395</v>
      </c>
      <c r="L521" t="s">
        <v>1700</v>
      </c>
      <c r="M521" t="s">
        <v>1089</v>
      </c>
      <c r="N521" t="s">
        <v>299</v>
      </c>
      <c r="O521" s="2">
        <v>14489</v>
      </c>
      <c r="P521" s="2">
        <v>15746</v>
      </c>
      <c r="Q521" s="2">
        <v>0</v>
      </c>
      <c r="R521" s="2">
        <v>0</v>
      </c>
      <c r="S521" s="2">
        <v>0</v>
      </c>
      <c r="T521" s="2">
        <v>0</v>
      </c>
      <c r="U521" s="2">
        <v>0</v>
      </c>
      <c r="V521" s="2">
        <v>0</v>
      </c>
      <c r="W521" s="68">
        <v>0</v>
      </c>
      <c r="X521" s="68">
        <v>0</v>
      </c>
      <c r="Y521" s="68">
        <v>0</v>
      </c>
      <c r="Z521" s="2">
        <v>0</v>
      </c>
      <c r="AA521" s="70">
        <v>19341</v>
      </c>
      <c r="AB521" s="70">
        <v>19341</v>
      </c>
    </row>
    <row r="522" spans="1:29" x14ac:dyDescent="0.3">
      <c r="A522" t="s">
        <v>408</v>
      </c>
      <c r="B522">
        <v>240</v>
      </c>
      <c r="C522">
        <v>490</v>
      </c>
      <c r="D522">
        <v>5156</v>
      </c>
      <c r="E522" t="s">
        <v>100</v>
      </c>
      <c r="F522" t="s">
        <v>42</v>
      </c>
      <c r="G522" t="s">
        <v>1449</v>
      </c>
      <c r="H522" t="s">
        <v>819</v>
      </c>
      <c r="I522" t="s">
        <v>1088</v>
      </c>
      <c r="J522" t="s">
        <v>1795</v>
      </c>
      <c r="K522" t="s">
        <v>1395</v>
      </c>
      <c r="L522" t="s">
        <v>1700</v>
      </c>
      <c r="M522" t="s">
        <v>1089</v>
      </c>
      <c r="N522" t="s">
        <v>295</v>
      </c>
      <c r="O522" s="2">
        <v>0</v>
      </c>
      <c r="P522" s="2">
        <v>0</v>
      </c>
      <c r="Q522" s="2">
        <v>0</v>
      </c>
      <c r="R522" s="2">
        <v>577</v>
      </c>
      <c r="S522" s="2">
        <v>577</v>
      </c>
      <c r="T522" s="2">
        <v>577</v>
      </c>
      <c r="U522" s="2">
        <v>0</v>
      </c>
      <c r="V522" s="2">
        <v>0</v>
      </c>
      <c r="W522" s="68">
        <v>0</v>
      </c>
      <c r="X522" s="68">
        <v>0</v>
      </c>
      <c r="Y522" s="68">
        <v>0</v>
      </c>
      <c r="Z522" s="2">
        <v>0</v>
      </c>
      <c r="AA522" s="70">
        <v>606</v>
      </c>
      <c r="AB522" s="70">
        <v>606</v>
      </c>
    </row>
    <row r="523" spans="1:29" x14ac:dyDescent="0.3">
      <c r="A523" t="s">
        <v>453</v>
      </c>
      <c r="B523">
        <v>240</v>
      </c>
      <c r="C523">
        <v>490</v>
      </c>
      <c r="D523">
        <v>5158</v>
      </c>
      <c r="E523" t="s">
        <v>100</v>
      </c>
      <c r="F523" t="s">
        <v>42</v>
      </c>
      <c r="G523" t="s">
        <v>1449</v>
      </c>
      <c r="H523" t="s">
        <v>819</v>
      </c>
      <c r="I523" t="s">
        <v>1088</v>
      </c>
      <c r="J523" t="s">
        <v>1796</v>
      </c>
      <c r="K523" t="s">
        <v>1395</v>
      </c>
      <c r="L523" t="s">
        <v>1700</v>
      </c>
      <c r="M523" t="s">
        <v>1089</v>
      </c>
      <c r="N523" t="s">
        <v>290</v>
      </c>
      <c r="O523" s="2">
        <v>3199</v>
      </c>
      <c r="P523" s="2">
        <v>3233</v>
      </c>
      <c r="Q523" s="2">
        <v>2488</v>
      </c>
      <c r="R523" s="2">
        <v>2987</v>
      </c>
      <c r="S523" s="2">
        <v>2987</v>
      </c>
      <c r="T523" s="2">
        <v>2987</v>
      </c>
      <c r="U523" s="2">
        <v>1892</v>
      </c>
      <c r="V523" s="2">
        <v>2411</v>
      </c>
      <c r="W523" s="68">
        <v>2522.6666666666665</v>
      </c>
      <c r="X523" s="68">
        <v>2574</v>
      </c>
      <c r="Y523" s="68">
        <v>51.333333333333485</v>
      </c>
      <c r="Z523" s="2">
        <v>0</v>
      </c>
      <c r="AA523" s="70">
        <v>3293</v>
      </c>
      <c r="AB523" s="70">
        <v>3293</v>
      </c>
    </row>
    <row r="524" spans="1:29" x14ac:dyDescent="0.3">
      <c r="A524" t="s">
        <v>382</v>
      </c>
      <c r="B524">
        <v>240</v>
      </c>
      <c r="C524">
        <v>490</v>
      </c>
      <c r="D524">
        <v>5220</v>
      </c>
      <c r="E524" t="s">
        <v>100</v>
      </c>
      <c r="F524" t="s">
        <v>42</v>
      </c>
      <c r="G524" t="s">
        <v>1449</v>
      </c>
      <c r="H524" t="s">
        <v>819</v>
      </c>
      <c r="I524" t="s">
        <v>1098</v>
      </c>
      <c r="J524" t="s">
        <v>1797</v>
      </c>
      <c r="K524" t="s">
        <v>1395</v>
      </c>
      <c r="L524" t="s">
        <v>1700</v>
      </c>
      <c r="M524" t="s">
        <v>1089</v>
      </c>
      <c r="N524" t="s">
        <v>291</v>
      </c>
      <c r="O524" s="2">
        <v>5059</v>
      </c>
      <c r="P524" s="2">
        <v>6474</v>
      </c>
      <c r="Q524" s="2">
        <v>1605</v>
      </c>
      <c r="R524" s="2">
        <v>6020</v>
      </c>
      <c r="S524" s="2">
        <v>6020</v>
      </c>
      <c r="T524" s="2">
        <v>6020</v>
      </c>
      <c r="U524" s="2">
        <v>2558</v>
      </c>
      <c r="V524" s="2">
        <v>2879</v>
      </c>
      <c r="W524" s="68">
        <v>3410.6666666666665</v>
      </c>
      <c r="X524" s="68">
        <v>3073</v>
      </c>
      <c r="Y524" s="68">
        <v>-337.66666666666652</v>
      </c>
      <c r="Z524" s="2">
        <v>7663</v>
      </c>
      <c r="AA524" s="70">
        <v>7663</v>
      </c>
      <c r="AB524" s="70">
        <v>7663</v>
      </c>
    </row>
    <row r="525" spans="1:29" x14ac:dyDescent="0.3">
      <c r="A525" t="s">
        <v>416</v>
      </c>
      <c r="B525">
        <v>240</v>
      </c>
      <c r="C525">
        <v>490</v>
      </c>
      <c r="D525">
        <v>5315</v>
      </c>
      <c r="E525" t="s">
        <v>100</v>
      </c>
      <c r="F525" t="s">
        <v>42</v>
      </c>
      <c r="G525" t="s">
        <v>1449</v>
      </c>
      <c r="H525" t="s">
        <v>819</v>
      </c>
      <c r="I525" t="s">
        <v>1100</v>
      </c>
      <c r="J525" t="s">
        <v>1798</v>
      </c>
      <c r="K525" t="s">
        <v>1395</v>
      </c>
      <c r="L525" t="s">
        <v>1700</v>
      </c>
      <c r="M525" t="s">
        <v>1089</v>
      </c>
      <c r="N525" t="s">
        <v>294</v>
      </c>
      <c r="O525" s="2">
        <v>7278</v>
      </c>
      <c r="P525" s="2">
        <v>6716</v>
      </c>
      <c r="Q525" s="2">
        <v>8363</v>
      </c>
      <c r="R525" s="2">
        <v>9360</v>
      </c>
      <c r="S525" s="2">
        <v>9360</v>
      </c>
      <c r="T525" s="2">
        <v>9360</v>
      </c>
      <c r="U525" s="2">
        <v>7501</v>
      </c>
      <c r="V525" s="2">
        <v>9045</v>
      </c>
      <c r="W525" s="68">
        <v>10001.333333333332</v>
      </c>
      <c r="X525" s="68">
        <v>9654</v>
      </c>
      <c r="Y525" s="68">
        <v>-347.33333333333212</v>
      </c>
      <c r="Z525" s="2">
        <v>9867</v>
      </c>
      <c r="AA525" s="70">
        <v>9993</v>
      </c>
      <c r="AB525" s="70">
        <v>9993</v>
      </c>
    </row>
    <row r="526" spans="1:29" x14ac:dyDescent="0.3">
      <c r="A526" t="s">
        <v>378</v>
      </c>
      <c r="B526">
        <v>240</v>
      </c>
      <c r="C526">
        <v>490</v>
      </c>
      <c r="D526">
        <v>5320</v>
      </c>
      <c r="E526" t="s">
        <v>100</v>
      </c>
      <c r="F526" t="s">
        <v>42</v>
      </c>
      <c r="G526" t="s">
        <v>1449</v>
      </c>
      <c r="H526" t="s">
        <v>819</v>
      </c>
      <c r="I526" t="s">
        <v>1100</v>
      </c>
      <c r="J526" t="s">
        <v>1799</v>
      </c>
      <c r="K526" t="s">
        <v>1395</v>
      </c>
      <c r="L526" t="s">
        <v>1700</v>
      </c>
      <c r="M526" t="s">
        <v>1089</v>
      </c>
      <c r="N526" t="s">
        <v>300</v>
      </c>
      <c r="O526" s="2">
        <v>3359</v>
      </c>
      <c r="P526" s="2">
        <v>2915</v>
      </c>
      <c r="Q526" s="2">
        <v>3571</v>
      </c>
      <c r="R526" s="2">
        <v>1880</v>
      </c>
      <c r="S526" s="2">
        <v>1880</v>
      </c>
      <c r="T526" s="2">
        <v>1880</v>
      </c>
      <c r="U526" s="2">
        <v>3051</v>
      </c>
      <c r="V526" s="2">
        <v>3058</v>
      </c>
      <c r="W526" s="68">
        <v>4068</v>
      </c>
      <c r="X526" s="68">
        <v>3264</v>
      </c>
      <c r="Y526" s="68">
        <v>-804</v>
      </c>
      <c r="Z526" s="2">
        <v>3820</v>
      </c>
      <c r="AA526" s="70">
        <v>5716</v>
      </c>
      <c r="AB526" s="70">
        <v>5716</v>
      </c>
    </row>
    <row r="527" spans="1:29" x14ac:dyDescent="0.3">
      <c r="A527" t="s">
        <v>380</v>
      </c>
      <c r="B527">
        <v>240</v>
      </c>
      <c r="C527">
        <v>490</v>
      </c>
      <c r="D527">
        <v>5350</v>
      </c>
      <c r="E527" t="s">
        <v>100</v>
      </c>
      <c r="F527" t="s">
        <v>42</v>
      </c>
      <c r="G527" t="s">
        <v>1449</v>
      </c>
      <c r="H527" t="s">
        <v>819</v>
      </c>
      <c r="I527" t="s">
        <v>1100</v>
      </c>
      <c r="J527" t="s">
        <v>1800</v>
      </c>
      <c r="K527" t="s">
        <v>1395</v>
      </c>
      <c r="L527" t="s">
        <v>1700</v>
      </c>
      <c r="M527" t="s">
        <v>1089</v>
      </c>
      <c r="N527" t="s">
        <v>297</v>
      </c>
      <c r="O527" s="2">
        <v>0</v>
      </c>
      <c r="P527" s="2">
        <v>0</v>
      </c>
      <c r="Q527" s="2">
        <v>0</v>
      </c>
      <c r="R527" s="2">
        <v>8500</v>
      </c>
      <c r="S527" s="2">
        <v>8500</v>
      </c>
      <c r="T527" s="2">
        <v>8500</v>
      </c>
      <c r="U527" s="2">
        <v>0</v>
      </c>
      <c r="V527" s="2">
        <v>0</v>
      </c>
      <c r="W527" s="68">
        <v>0</v>
      </c>
      <c r="X527" s="68">
        <v>0</v>
      </c>
      <c r="Y527" s="68">
        <v>0</v>
      </c>
      <c r="Z527" s="2">
        <v>8615</v>
      </c>
      <c r="AA527" s="70">
        <v>10420</v>
      </c>
      <c r="AB527" s="70">
        <v>10420</v>
      </c>
    </row>
    <row r="528" spans="1:29" x14ac:dyDescent="0.3">
      <c r="A528" t="s">
        <v>390</v>
      </c>
      <c r="B528">
        <v>240</v>
      </c>
      <c r="C528">
        <v>490</v>
      </c>
      <c r="D528">
        <v>5410</v>
      </c>
      <c r="E528" t="s">
        <v>100</v>
      </c>
      <c r="F528" t="s">
        <v>42</v>
      </c>
      <c r="G528" t="s">
        <v>1449</v>
      </c>
      <c r="H528" t="s">
        <v>819</v>
      </c>
      <c r="I528" t="s">
        <v>1104</v>
      </c>
      <c r="J528" t="s">
        <v>1801</v>
      </c>
      <c r="K528" t="s">
        <v>1395</v>
      </c>
      <c r="L528" t="s">
        <v>1700</v>
      </c>
      <c r="M528" t="s">
        <v>1089</v>
      </c>
      <c r="N528" t="s">
        <v>288</v>
      </c>
      <c r="O528" s="2">
        <v>27840</v>
      </c>
      <c r="P528" s="2">
        <v>21354</v>
      </c>
      <c r="Q528" s="2">
        <v>29898</v>
      </c>
      <c r="R528" s="2">
        <v>29750</v>
      </c>
      <c r="S528" s="2">
        <v>29750</v>
      </c>
      <c r="T528" s="2">
        <v>29750</v>
      </c>
      <c r="U528" s="2">
        <v>24824</v>
      </c>
      <c r="V528" s="2">
        <v>28714</v>
      </c>
      <c r="W528" s="68">
        <v>33098.666666666664</v>
      </c>
      <c r="X528" s="68">
        <v>30646</v>
      </c>
      <c r="Y528" s="68">
        <v>-2452.6666666666642</v>
      </c>
      <c r="Z528" s="2">
        <v>0</v>
      </c>
      <c r="AA528" s="70">
        <v>31270</v>
      </c>
      <c r="AB528" s="70">
        <v>31270</v>
      </c>
    </row>
    <row r="529" spans="1:29" x14ac:dyDescent="0.3">
      <c r="A529" t="s">
        <v>357</v>
      </c>
      <c r="B529">
        <v>240</v>
      </c>
      <c r="C529">
        <v>490</v>
      </c>
      <c r="D529">
        <v>5450</v>
      </c>
      <c r="E529" t="s">
        <v>100</v>
      </c>
      <c r="F529" t="s">
        <v>42</v>
      </c>
      <c r="G529" t="s">
        <v>1449</v>
      </c>
      <c r="H529" t="s">
        <v>819</v>
      </c>
      <c r="I529" t="s">
        <v>1104</v>
      </c>
      <c r="J529" t="s">
        <v>1802</v>
      </c>
      <c r="K529" t="s">
        <v>1395</v>
      </c>
      <c r="L529" t="s">
        <v>1700</v>
      </c>
      <c r="M529" t="s">
        <v>1089</v>
      </c>
      <c r="N529" t="s">
        <v>292</v>
      </c>
      <c r="O529" s="2">
        <v>10896</v>
      </c>
      <c r="P529" s="2">
        <v>9627</v>
      </c>
      <c r="Q529" s="2">
        <v>18138</v>
      </c>
      <c r="R529" s="2">
        <v>21150</v>
      </c>
      <c r="S529" s="2">
        <v>21150</v>
      </c>
      <c r="T529" s="2">
        <v>21150</v>
      </c>
      <c r="U529" s="2">
        <v>16082</v>
      </c>
      <c r="V529" s="2">
        <v>18889</v>
      </c>
      <c r="W529" s="68">
        <v>21442.666666666664</v>
      </c>
      <c r="X529" s="68">
        <v>20160</v>
      </c>
      <c r="Y529" s="68">
        <v>-1282.6666666666642</v>
      </c>
      <c r="Z529" s="2">
        <v>0</v>
      </c>
      <c r="AA529" s="70">
        <v>25639</v>
      </c>
      <c r="AB529" s="70">
        <v>25639</v>
      </c>
    </row>
    <row r="530" spans="1:29" x14ac:dyDescent="0.3">
      <c r="A530" t="s">
        <v>386</v>
      </c>
      <c r="B530">
        <v>240</v>
      </c>
      <c r="C530">
        <v>490</v>
      </c>
      <c r="D530">
        <v>6110</v>
      </c>
      <c r="E530" t="s">
        <v>100</v>
      </c>
      <c r="F530" t="s">
        <v>42</v>
      </c>
      <c r="G530" t="s">
        <v>1449</v>
      </c>
      <c r="H530" t="s">
        <v>820</v>
      </c>
      <c r="I530" t="s">
        <v>1108</v>
      </c>
      <c r="J530" t="s">
        <v>1803</v>
      </c>
      <c r="K530" t="s">
        <v>1395</v>
      </c>
      <c r="L530" t="s">
        <v>1700</v>
      </c>
      <c r="M530" t="s">
        <v>1089</v>
      </c>
      <c r="N530" t="s">
        <v>1109</v>
      </c>
      <c r="O530" s="2">
        <v>3900</v>
      </c>
      <c r="P530" s="2">
        <v>3900</v>
      </c>
      <c r="Q530" s="2">
        <v>5235</v>
      </c>
      <c r="R530" s="2">
        <v>4419</v>
      </c>
      <c r="S530" s="2">
        <v>4419</v>
      </c>
      <c r="T530" s="2">
        <v>4419</v>
      </c>
      <c r="U530" s="2">
        <v>5436</v>
      </c>
      <c r="V530" s="2">
        <v>5436</v>
      </c>
      <c r="W530" s="68">
        <v>7248</v>
      </c>
      <c r="X530" s="68">
        <v>5802</v>
      </c>
      <c r="Y530" s="68">
        <v>-1446</v>
      </c>
      <c r="Z530" s="2">
        <v>5436</v>
      </c>
      <c r="AA530" s="70">
        <v>6000</v>
      </c>
      <c r="AB530" s="70">
        <v>6000</v>
      </c>
    </row>
    <row r="531" spans="1:29" x14ac:dyDescent="0.3">
      <c r="A531" t="s">
        <v>644</v>
      </c>
      <c r="B531">
        <v>240</v>
      </c>
      <c r="C531">
        <v>490</v>
      </c>
      <c r="D531">
        <v>6112</v>
      </c>
      <c r="E531" t="s">
        <v>100</v>
      </c>
      <c r="F531" t="s">
        <v>42</v>
      </c>
      <c r="G531" t="s">
        <v>1449</v>
      </c>
      <c r="H531" t="s">
        <v>820</v>
      </c>
      <c r="I531" t="s">
        <v>1108</v>
      </c>
      <c r="J531" t="s">
        <v>1804</v>
      </c>
      <c r="K531" t="s">
        <v>1395</v>
      </c>
      <c r="L531" t="s">
        <v>1700</v>
      </c>
      <c r="M531" t="s">
        <v>1089</v>
      </c>
      <c r="N531" t="s">
        <v>1112</v>
      </c>
      <c r="O531" s="2">
        <v>0</v>
      </c>
      <c r="P531" s="2">
        <v>0</v>
      </c>
      <c r="Q531" s="2">
        <v>0</v>
      </c>
      <c r="R531" s="2">
        <v>500</v>
      </c>
      <c r="S531" s="2">
        <v>500</v>
      </c>
      <c r="T531" s="2">
        <v>500</v>
      </c>
      <c r="U531" s="2">
        <v>0</v>
      </c>
      <c r="V531" s="2">
        <v>0</v>
      </c>
      <c r="W531" s="68">
        <v>0</v>
      </c>
      <c r="X531" s="68">
        <v>0</v>
      </c>
      <c r="Y531" s="68">
        <v>0</v>
      </c>
      <c r="Z531" s="2">
        <v>500</v>
      </c>
      <c r="AA531" s="70">
        <v>500</v>
      </c>
      <c r="AB531" s="70">
        <v>500</v>
      </c>
    </row>
    <row r="532" spans="1:29" x14ac:dyDescent="0.3">
      <c r="A532" t="s">
        <v>732</v>
      </c>
      <c r="B532">
        <v>240</v>
      </c>
      <c r="C532">
        <v>490</v>
      </c>
      <c r="D532">
        <v>6114</v>
      </c>
      <c r="E532" t="s">
        <v>100</v>
      </c>
      <c r="F532" t="s">
        <v>42</v>
      </c>
      <c r="G532" t="s">
        <v>1449</v>
      </c>
      <c r="H532" t="s">
        <v>820</v>
      </c>
      <c r="I532" t="s">
        <v>1108</v>
      </c>
      <c r="J532" t="s">
        <v>1805</v>
      </c>
      <c r="K532" t="s">
        <v>1395</v>
      </c>
      <c r="L532" t="s">
        <v>1700</v>
      </c>
      <c r="M532" t="s">
        <v>1089</v>
      </c>
      <c r="N532" t="s">
        <v>1114</v>
      </c>
      <c r="O532" s="2">
        <v>2256</v>
      </c>
      <c r="P532" s="2">
        <v>3543</v>
      </c>
      <c r="Q532" s="2">
        <v>4397</v>
      </c>
      <c r="R532" s="2">
        <v>5212</v>
      </c>
      <c r="S532" s="2">
        <v>5212</v>
      </c>
      <c r="T532" s="2">
        <v>5212</v>
      </c>
      <c r="U532" s="2">
        <v>2842</v>
      </c>
      <c r="V532" s="2">
        <v>3467</v>
      </c>
      <c r="W532" s="68">
        <v>3789.333333333333</v>
      </c>
      <c r="X532" s="68">
        <v>3701</v>
      </c>
      <c r="Y532" s="68">
        <v>-88.33333333333303</v>
      </c>
      <c r="Z532" s="2">
        <v>5212</v>
      </c>
      <c r="AA532" s="70">
        <v>5000</v>
      </c>
      <c r="AB532" s="70">
        <v>5000</v>
      </c>
    </row>
    <row r="533" spans="1:29" x14ac:dyDescent="0.3">
      <c r="A533" t="s">
        <v>320</v>
      </c>
      <c r="B533">
        <v>240</v>
      </c>
      <c r="C533">
        <v>490</v>
      </c>
      <c r="D533">
        <v>6116</v>
      </c>
      <c r="E533" t="s">
        <v>100</v>
      </c>
      <c r="F533" t="s">
        <v>42</v>
      </c>
      <c r="G533" t="s">
        <v>1449</v>
      </c>
      <c r="H533" t="s">
        <v>820</v>
      </c>
      <c r="I533" t="s">
        <v>1108</v>
      </c>
      <c r="J533" t="s">
        <v>1806</v>
      </c>
      <c r="K533" t="s">
        <v>1395</v>
      </c>
      <c r="L533" t="s">
        <v>1700</v>
      </c>
      <c r="M533" t="s">
        <v>1089</v>
      </c>
      <c r="N533" t="s">
        <v>1252</v>
      </c>
      <c r="O533" s="2">
        <v>0</v>
      </c>
      <c r="P533" s="2">
        <v>2950</v>
      </c>
      <c r="Q533" s="2">
        <v>4193</v>
      </c>
      <c r="R533" s="2">
        <v>40000</v>
      </c>
      <c r="S533" s="2">
        <v>40000</v>
      </c>
      <c r="T533" s="2">
        <v>40000</v>
      </c>
      <c r="U533" s="2">
        <v>0</v>
      </c>
      <c r="V533" s="2">
        <v>0</v>
      </c>
      <c r="W533" s="68">
        <v>0</v>
      </c>
      <c r="X533" s="68">
        <v>0</v>
      </c>
      <c r="Y533" s="68">
        <v>0</v>
      </c>
      <c r="Z533" s="2">
        <v>40000</v>
      </c>
      <c r="AA533" s="70">
        <v>2500</v>
      </c>
      <c r="AB533" s="70">
        <v>2500</v>
      </c>
    </row>
    <row r="534" spans="1:29" x14ac:dyDescent="0.3">
      <c r="A534" t="s">
        <v>750</v>
      </c>
      <c r="B534">
        <v>240</v>
      </c>
      <c r="C534">
        <v>490</v>
      </c>
      <c r="D534">
        <v>6122</v>
      </c>
      <c r="E534" t="s">
        <v>100</v>
      </c>
      <c r="F534" t="s">
        <v>42</v>
      </c>
      <c r="G534" t="s">
        <v>1449</v>
      </c>
      <c r="H534" t="s">
        <v>820</v>
      </c>
      <c r="I534" t="s">
        <v>1108</v>
      </c>
      <c r="J534" t="s">
        <v>1807</v>
      </c>
      <c r="K534" t="s">
        <v>1395</v>
      </c>
      <c r="L534" t="s">
        <v>1700</v>
      </c>
      <c r="M534" t="s">
        <v>1089</v>
      </c>
      <c r="N534" t="s">
        <v>1116</v>
      </c>
      <c r="O534" s="2">
        <v>1838</v>
      </c>
      <c r="P534" s="2">
        <v>2324</v>
      </c>
      <c r="Q534" s="2">
        <v>4070</v>
      </c>
      <c r="R534" s="2">
        <v>6304</v>
      </c>
      <c r="S534" s="2">
        <v>6304</v>
      </c>
      <c r="T534" s="2">
        <v>6304</v>
      </c>
      <c r="U534" s="2">
        <v>3626</v>
      </c>
      <c r="V534" s="2">
        <v>4341</v>
      </c>
      <c r="W534" s="68">
        <v>4834.6666666666661</v>
      </c>
      <c r="X534" s="68">
        <v>4633</v>
      </c>
      <c r="Y534" s="68">
        <v>-201.66666666666606</v>
      </c>
      <c r="Z534" s="2">
        <v>6304</v>
      </c>
      <c r="AA534" s="70">
        <v>5500</v>
      </c>
      <c r="AB534" s="70">
        <v>5500</v>
      </c>
    </row>
    <row r="535" spans="1:29" x14ac:dyDescent="0.3">
      <c r="A535" t="s">
        <v>352</v>
      </c>
      <c r="B535">
        <v>240</v>
      </c>
      <c r="C535">
        <v>490</v>
      </c>
      <c r="D535">
        <v>6128</v>
      </c>
      <c r="E535" t="s">
        <v>100</v>
      </c>
      <c r="F535" t="s">
        <v>42</v>
      </c>
      <c r="G535" t="s">
        <v>1449</v>
      </c>
      <c r="H535" t="s">
        <v>820</v>
      </c>
      <c r="I535" t="s">
        <v>1108</v>
      </c>
      <c r="J535" t="s">
        <v>1808</v>
      </c>
      <c r="K535" t="s">
        <v>1395</v>
      </c>
      <c r="L535" t="s">
        <v>1700</v>
      </c>
      <c r="M535" t="s">
        <v>1089</v>
      </c>
      <c r="N535" t="s">
        <v>1121</v>
      </c>
      <c r="O535" s="2">
        <v>3565</v>
      </c>
      <c r="P535" s="2">
        <v>7716</v>
      </c>
      <c r="Q535" s="2">
        <v>4453</v>
      </c>
      <c r="R535" s="2">
        <v>3500</v>
      </c>
      <c r="S535" s="2">
        <v>3500</v>
      </c>
      <c r="T535" s="2">
        <v>3500</v>
      </c>
      <c r="U535" s="2">
        <v>3439</v>
      </c>
      <c r="V535" s="2">
        <v>4196</v>
      </c>
      <c r="W535" s="68">
        <v>4585.333333333333</v>
      </c>
      <c r="X535" s="68">
        <v>4479</v>
      </c>
      <c r="Y535" s="68">
        <v>-106.33333333333303</v>
      </c>
      <c r="Z535" s="2">
        <v>3600</v>
      </c>
      <c r="AA535" s="70">
        <v>8600</v>
      </c>
      <c r="AB535" s="70">
        <v>8600</v>
      </c>
      <c r="AC535" s="2" t="s">
        <v>1809</v>
      </c>
    </row>
    <row r="536" spans="1:29" x14ac:dyDescent="0.3">
      <c r="A536" t="s">
        <v>648</v>
      </c>
      <c r="B536">
        <v>240</v>
      </c>
      <c r="C536">
        <v>490</v>
      </c>
      <c r="D536">
        <v>6130</v>
      </c>
      <c r="E536" t="s">
        <v>100</v>
      </c>
      <c r="F536" t="s">
        <v>42</v>
      </c>
      <c r="G536" t="s">
        <v>1449</v>
      </c>
      <c r="H536" t="s">
        <v>820</v>
      </c>
      <c r="I536" t="s">
        <v>1108</v>
      </c>
      <c r="J536" t="s">
        <v>1810</v>
      </c>
      <c r="K536" t="s">
        <v>1395</v>
      </c>
      <c r="L536" t="s">
        <v>1700</v>
      </c>
      <c r="M536" t="s">
        <v>1089</v>
      </c>
      <c r="N536" t="s">
        <v>1627</v>
      </c>
      <c r="O536" s="2">
        <v>0</v>
      </c>
      <c r="P536" s="2">
        <v>0</v>
      </c>
      <c r="Q536" s="2">
        <v>0</v>
      </c>
      <c r="R536" s="2">
        <v>0</v>
      </c>
      <c r="S536" s="2">
        <v>0</v>
      </c>
      <c r="T536" s="2">
        <v>0</v>
      </c>
      <c r="U536" s="2">
        <v>0</v>
      </c>
      <c r="V536" s="2">
        <v>0</v>
      </c>
      <c r="W536" s="68">
        <v>0</v>
      </c>
      <c r="X536" s="68">
        <v>0</v>
      </c>
      <c r="Y536" s="68">
        <v>0</v>
      </c>
      <c r="Z536" s="2">
        <v>0</v>
      </c>
      <c r="AA536" s="70">
        <v>0</v>
      </c>
      <c r="AB536" s="70">
        <v>0</v>
      </c>
    </row>
    <row r="537" spans="1:29" x14ac:dyDescent="0.3">
      <c r="A537" t="s">
        <v>650</v>
      </c>
      <c r="B537">
        <v>240</v>
      </c>
      <c r="C537">
        <v>490</v>
      </c>
      <c r="D537">
        <v>6190</v>
      </c>
      <c r="E537" t="s">
        <v>100</v>
      </c>
      <c r="F537" t="s">
        <v>42</v>
      </c>
      <c r="G537" t="s">
        <v>1449</v>
      </c>
      <c r="H537" t="s">
        <v>820</v>
      </c>
      <c r="I537" t="s">
        <v>1108</v>
      </c>
      <c r="J537" t="s">
        <v>1811</v>
      </c>
      <c r="K537" t="s">
        <v>1395</v>
      </c>
      <c r="L537" t="s">
        <v>1700</v>
      </c>
      <c r="M537" t="s">
        <v>1089</v>
      </c>
      <c r="N537" t="s">
        <v>1126</v>
      </c>
      <c r="O537" s="2">
        <v>0</v>
      </c>
      <c r="P537" s="2">
        <v>0</v>
      </c>
      <c r="Q537" s="2">
        <v>0</v>
      </c>
      <c r="R537" s="2">
        <v>0</v>
      </c>
      <c r="S537" s="2">
        <v>0</v>
      </c>
      <c r="T537" s="2">
        <v>0</v>
      </c>
      <c r="U537" s="2">
        <v>0</v>
      </c>
      <c r="V537" s="2">
        <v>0</v>
      </c>
      <c r="W537" s="68">
        <v>0</v>
      </c>
      <c r="X537" s="68">
        <v>0</v>
      </c>
      <c r="Y537" s="68">
        <v>0</v>
      </c>
      <c r="Z537" s="2">
        <v>0</v>
      </c>
      <c r="AA537" s="70">
        <v>0</v>
      </c>
      <c r="AB537" s="70">
        <v>0</v>
      </c>
    </row>
    <row r="538" spans="1:29" x14ac:dyDescent="0.3">
      <c r="A538" t="s">
        <v>368</v>
      </c>
      <c r="B538">
        <v>240</v>
      </c>
      <c r="C538">
        <v>490</v>
      </c>
      <c r="D538">
        <v>6210</v>
      </c>
      <c r="E538" t="s">
        <v>100</v>
      </c>
      <c r="F538" t="s">
        <v>42</v>
      </c>
      <c r="G538" t="s">
        <v>1449</v>
      </c>
      <c r="H538" t="s">
        <v>820</v>
      </c>
      <c r="I538" t="s">
        <v>1131</v>
      </c>
      <c r="J538" t="s">
        <v>1812</v>
      </c>
      <c r="K538" t="s">
        <v>1395</v>
      </c>
      <c r="L538" t="s">
        <v>1700</v>
      </c>
      <c r="M538" t="s">
        <v>1089</v>
      </c>
      <c r="N538" t="s">
        <v>1128</v>
      </c>
      <c r="O538" s="2">
        <v>5731</v>
      </c>
      <c r="P538" s="2">
        <v>5643</v>
      </c>
      <c r="Q538" s="2">
        <v>5968</v>
      </c>
      <c r="R538" s="2">
        <v>6427</v>
      </c>
      <c r="S538" s="2">
        <v>6427</v>
      </c>
      <c r="T538" s="2">
        <v>6427</v>
      </c>
      <c r="U538" s="2">
        <v>8299</v>
      </c>
      <c r="V538" s="2">
        <v>8299</v>
      </c>
      <c r="W538" s="68">
        <v>11065.333333333332</v>
      </c>
      <c r="X538" s="68">
        <v>8858</v>
      </c>
      <c r="Y538" s="68">
        <v>-2207.3333333333321</v>
      </c>
      <c r="Z538" s="2">
        <v>8299</v>
      </c>
      <c r="AA538" s="70">
        <v>9000</v>
      </c>
      <c r="AB538" s="70">
        <v>9000</v>
      </c>
    </row>
    <row r="539" spans="1:29" x14ac:dyDescent="0.3">
      <c r="A539" t="s">
        <v>411</v>
      </c>
      <c r="B539">
        <v>240</v>
      </c>
      <c r="C539">
        <v>490</v>
      </c>
      <c r="D539">
        <v>6220</v>
      </c>
      <c r="E539" t="s">
        <v>100</v>
      </c>
      <c r="F539" t="s">
        <v>42</v>
      </c>
      <c r="G539" t="s">
        <v>1449</v>
      </c>
      <c r="H539" t="s">
        <v>820</v>
      </c>
      <c r="I539" t="s">
        <v>1131</v>
      </c>
      <c r="J539" t="s">
        <v>1813</v>
      </c>
      <c r="K539" t="s">
        <v>1395</v>
      </c>
      <c r="L539" t="s">
        <v>1700</v>
      </c>
      <c r="M539" t="s">
        <v>1089</v>
      </c>
      <c r="N539" t="s">
        <v>1132</v>
      </c>
      <c r="O539" s="2">
        <v>1250</v>
      </c>
      <c r="P539" s="2">
        <v>430</v>
      </c>
      <c r="Q539" s="2">
        <v>230</v>
      </c>
      <c r="R539" s="2">
        <v>600</v>
      </c>
      <c r="S539" s="2">
        <v>600</v>
      </c>
      <c r="T539" s="2">
        <v>600</v>
      </c>
      <c r="U539" s="2">
        <v>292</v>
      </c>
      <c r="V539" s="2">
        <v>452</v>
      </c>
      <c r="W539" s="68">
        <v>389.33333333333331</v>
      </c>
      <c r="X539" s="68">
        <v>483</v>
      </c>
      <c r="Y539" s="68">
        <v>93.666666666666686</v>
      </c>
      <c r="Z539" s="2">
        <v>500</v>
      </c>
      <c r="AA539" s="70">
        <v>1200</v>
      </c>
      <c r="AB539" s="70">
        <v>1200</v>
      </c>
      <c r="AC539" s="2" t="s">
        <v>1814</v>
      </c>
    </row>
    <row r="540" spans="1:29" x14ac:dyDescent="0.3">
      <c r="A540" t="s">
        <v>756</v>
      </c>
      <c r="B540">
        <v>240</v>
      </c>
      <c r="C540">
        <v>490</v>
      </c>
      <c r="D540">
        <v>6226</v>
      </c>
      <c r="E540" t="s">
        <v>100</v>
      </c>
      <c r="F540" t="s">
        <v>42</v>
      </c>
      <c r="G540" t="s">
        <v>1449</v>
      </c>
      <c r="H540" t="s">
        <v>820</v>
      </c>
      <c r="I540" t="s">
        <v>1131</v>
      </c>
      <c r="J540" t="s">
        <v>1815</v>
      </c>
      <c r="K540" t="s">
        <v>1395</v>
      </c>
      <c r="L540" t="s">
        <v>1700</v>
      </c>
      <c r="M540" t="s">
        <v>1089</v>
      </c>
      <c r="N540" t="s">
        <v>1138</v>
      </c>
      <c r="O540" s="2">
        <v>1163</v>
      </c>
      <c r="P540" s="2">
        <v>1543</v>
      </c>
      <c r="Q540" s="2">
        <v>1402</v>
      </c>
      <c r="R540" s="2">
        <v>2100</v>
      </c>
      <c r="S540" s="2">
        <v>2100</v>
      </c>
      <c r="T540" s="2">
        <v>2100</v>
      </c>
      <c r="U540" s="2">
        <v>760</v>
      </c>
      <c r="V540" s="2">
        <v>950</v>
      </c>
      <c r="W540" s="68">
        <v>1013.3333333333333</v>
      </c>
      <c r="X540" s="68">
        <v>1014</v>
      </c>
      <c r="Y540" s="68">
        <v>0.66666666666674246</v>
      </c>
      <c r="Z540" s="2">
        <v>1500</v>
      </c>
      <c r="AA540" s="70">
        <v>1100</v>
      </c>
      <c r="AB540" s="70">
        <v>1100</v>
      </c>
      <c r="AC540" s="2" t="s">
        <v>1816</v>
      </c>
    </row>
    <row r="541" spans="1:29" x14ac:dyDescent="0.3">
      <c r="A541" t="s">
        <v>656</v>
      </c>
      <c r="B541">
        <v>240</v>
      </c>
      <c r="C541">
        <v>490</v>
      </c>
      <c r="D541">
        <v>6230</v>
      </c>
      <c r="E541" t="s">
        <v>100</v>
      </c>
      <c r="F541" t="s">
        <v>42</v>
      </c>
      <c r="G541" t="s">
        <v>1449</v>
      </c>
      <c r="H541" t="s">
        <v>820</v>
      </c>
      <c r="I541" t="s">
        <v>1131</v>
      </c>
      <c r="J541" t="s">
        <v>1817</v>
      </c>
      <c r="K541" t="s">
        <v>1395</v>
      </c>
      <c r="L541" t="s">
        <v>1700</v>
      </c>
      <c r="M541" t="s">
        <v>1089</v>
      </c>
      <c r="N541" t="s">
        <v>1143</v>
      </c>
      <c r="O541" s="2">
        <v>164</v>
      </c>
      <c r="P541" s="2">
        <v>336</v>
      </c>
      <c r="Q541" s="2">
        <v>264</v>
      </c>
      <c r="R541" s="2">
        <v>500</v>
      </c>
      <c r="S541" s="2">
        <v>500</v>
      </c>
      <c r="T541" s="2">
        <v>500</v>
      </c>
      <c r="U541" s="2">
        <v>303</v>
      </c>
      <c r="V541" s="2">
        <v>404</v>
      </c>
      <c r="W541" s="68">
        <v>404</v>
      </c>
      <c r="X541" s="68">
        <v>432</v>
      </c>
      <c r="Y541" s="68">
        <v>28</v>
      </c>
      <c r="Z541" s="2">
        <v>500</v>
      </c>
      <c r="AA541" s="70">
        <v>500</v>
      </c>
      <c r="AB541" s="70">
        <v>500</v>
      </c>
    </row>
    <row r="542" spans="1:29" x14ac:dyDescent="0.3">
      <c r="A542" t="s">
        <v>658</v>
      </c>
      <c r="B542">
        <v>240</v>
      </c>
      <c r="C542">
        <v>490</v>
      </c>
      <c r="D542">
        <v>6234</v>
      </c>
      <c r="E542" t="s">
        <v>100</v>
      </c>
      <c r="F542" t="s">
        <v>42</v>
      </c>
      <c r="G542" t="s">
        <v>1449</v>
      </c>
      <c r="H542" t="s">
        <v>820</v>
      </c>
      <c r="I542" t="s">
        <v>1131</v>
      </c>
      <c r="J542" t="s">
        <v>1818</v>
      </c>
      <c r="K542" t="s">
        <v>1395</v>
      </c>
      <c r="L542" t="s">
        <v>1700</v>
      </c>
      <c r="M542" t="s">
        <v>1089</v>
      </c>
      <c r="N542" t="s">
        <v>1145</v>
      </c>
      <c r="O542" s="2">
        <v>1201</v>
      </c>
      <c r="P542" s="2">
        <v>1270</v>
      </c>
      <c r="Q542" s="2">
        <v>2766</v>
      </c>
      <c r="R542" s="2">
        <v>2500</v>
      </c>
      <c r="S542" s="2">
        <v>2500</v>
      </c>
      <c r="T542" s="2">
        <v>2500</v>
      </c>
      <c r="U542" s="2">
        <v>2882</v>
      </c>
      <c r="V542" s="2">
        <v>3606</v>
      </c>
      <c r="W542" s="68">
        <v>3842.6666666666665</v>
      </c>
      <c r="X542" s="68">
        <v>3849</v>
      </c>
      <c r="Y542" s="68">
        <v>6.3333333333334849</v>
      </c>
      <c r="Z542" s="2">
        <v>2500</v>
      </c>
      <c r="AA542" s="70">
        <v>2500</v>
      </c>
      <c r="AB542" s="70">
        <v>2500</v>
      </c>
    </row>
    <row r="543" spans="1:29" x14ac:dyDescent="0.3">
      <c r="A543" t="s">
        <v>452</v>
      </c>
      <c r="B543">
        <v>240</v>
      </c>
      <c r="C543">
        <v>490</v>
      </c>
      <c r="D543">
        <v>6238</v>
      </c>
      <c r="E543" t="s">
        <v>100</v>
      </c>
      <c r="F543" t="s">
        <v>42</v>
      </c>
      <c r="G543" t="s">
        <v>1449</v>
      </c>
      <c r="H543" t="s">
        <v>820</v>
      </c>
      <c r="I543" t="s">
        <v>1131</v>
      </c>
      <c r="J543" t="s">
        <v>1819</v>
      </c>
      <c r="K543" t="s">
        <v>1395</v>
      </c>
      <c r="L543" t="s">
        <v>1700</v>
      </c>
      <c r="M543" t="s">
        <v>1089</v>
      </c>
      <c r="N543" t="s">
        <v>1147</v>
      </c>
      <c r="O543" s="2">
        <v>3856</v>
      </c>
      <c r="P543" s="2">
        <v>4048</v>
      </c>
      <c r="Q543" s="2">
        <v>3385</v>
      </c>
      <c r="R543" s="2">
        <v>3850</v>
      </c>
      <c r="S543" s="2">
        <v>3850</v>
      </c>
      <c r="T543" s="2">
        <v>3850</v>
      </c>
      <c r="U543" s="2">
        <v>2069</v>
      </c>
      <c r="V543" s="2">
        <v>2547</v>
      </c>
      <c r="W543" s="68">
        <v>2758.6666666666665</v>
      </c>
      <c r="X543" s="68">
        <v>2719</v>
      </c>
      <c r="Y543" s="68">
        <v>-39.666666666666515</v>
      </c>
      <c r="Z543" s="2">
        <v>3850</v>
      </c>
      <c r="AA543" s="70">
        <v>4000</v>
      </c>
      <c r="AB543" s="70">
        <v>4000</v>
      </c>
    </row>
    <row r="544" spans="1:29" x14ac:dyDescent="0.3">
      <c r="A544" t="s">
        <v>662</v>
      </c>
      <c r="B544">
        <v>240</v>
      </c>
      <c r="C544">
        <v>490</v>
      </c>
      <c r="D544">
        <v>6240</v>
      </c>
      <c r="E544" t="s">
        <v>100</v>
      </c>
      <c r="F544" t="s">
        <v>42</v>
      </c>
      <c r="G544" t="s">
        <v>1449</v>
      </c>
      <c r="H544" t="s">
        <v>820</v>
      </c>
      <c r="I544" t="s">
        <v>1131</v>
      </c>
      <c r="J544" t="s">
        <v>1820</v>
      </c>
      <c r="K544" t="s">
        <v>1395</v>
      </c>
      <c r="L544" t="s">
        <v>1700</v>
      </c>
      <c r="M544" t="s">
        <v>1089</v>
      </c>
      <c r="N544" t="s">
        <v>1149</v>
      </c>
      <c r="O544" s="2">
        <v>598</v>
      </c>
      <c r="P544" s="2">
        <v>1489</v>
      </c>
      <c r="Q544" s="2">
        <v>1590</v>
      </c>
      <c r="R544" s="2">
        <v>1500</v>
      </c>
      <c r="S544" s="2">
        <v>1500</v>
      </c>
      <c r="T544" s="2">
        <v>1500</v>
      </c>
      <c r="U544" s="2">
        <v>100</v>
      </c>
      <c r="V544" s="2">
        <v>100</v>
      </c>
      <c r="W544" s="68">
        <v>133.33333333333331</v>
      </c>
      <c r="X544" s="68">
        <v>107</v>
      </c>
      <c r="Y544" s="68">
        <v>-26.333333333333314</v>
      </c>
      <c r="Z544" s="2">
        <v>1500</v>
      </c>
      <c r="AA544" s="70">
        <v>1500</v>
      </c>
      <c r="AB544" s="70">
        <v>1500</v>
      </c>
      <c r="AC544" s="2" t="s">
        <v>1821</v>
      </c>
    </row>
    <row r="545" spans="1:29" x14ac:dyDescent="0.3">
      <c r="A545" t="s">
        <v>664</v>
      </c>
      <c r="B545">
        <v>240</v>
      </c>
      <c r="C545">
        <v>490</v>
      </c>
      <c r="D545">
        <v>6290</v>
      </c>
      <c r="E545" t="s">
        <v>100</v>
      </c>
      <c r="F545" t="s">
        <v>42</v>
      </c>
      <c r="G545" t="s">
        <v>1449</v>
      </c>
      <c r="H545" t="s">
        <v>820</v>
      </c>
      <c r="I545" t="s">
        <v>1131</v>
      </c>
      <c r="J545" t="s">
        <v>1822</v>
      </c>
      <c r="K545" t="s">
        <v>1395</v>
      </c>
      <c r="L545" t="s">
        <v>1700</v>
      </c>
      <c r="M545" t="s">
        <v>1089</v>
      </c>
      <c r="N545" t="s">
        <v>1074</v>
      </c>
      <c r="O545" s="2">
        <v>316</v>
      </c>
      <c r="P545" s="2">
        <v>685</v>
      </c>
      <c r="Q545" s="2">
        <v>0</v>
      </c>
      <c r="R545" s="2">
        <v>500</v>
      </c>
      <c r="S545" s="2">
        <v>500</v>
      </c>
      <c r="T545" s="2">
        <v>500</v>
      </c>
      <c r="U545" s="2">
        <v>122</v>
      </c>
      <c r="V545" s="2">
        <v>146</v>
      </c>
      <c r="W545" s="68">
        <v>162.66666666666666</v>
      </c>
      <c r="X545" s="68">
        <v>156</v>
      </c>
      <c r="Y545" s="68">
        <v>-6.6666666666666572</v>
      </c>
      <c r="Z545" s="2">
        <v>500</v>
      </c>
      <c r="AA545" s="70">
        <v>500</v>
      </c>
      <c r="AB545" s="70">
        <v>500</v>
      </c>
    </row>
    <row r="546" spans="1:29" x14ac:dyDescent="0.3">
      <c r="A546" t="s">
        <v>395</v>
      </c>
      <c r="B546">
        <v>240</v>
      </c>
      <c r="C546">
        <v>490</v>
      </c>
      <c r="D546">
        <v>6320</v>
      </c>
      <c r="E546" t="s">
        <v>100</v>
      </c>
      <c r="F546" t="s">
        <v>42</v>
      </c>
      <c r="G546" t="s">
        <v>1449</v>
      </c>
      <c r="H546" t="s">
        <v>820</v>
      </c>
      <c r="I546" t="s">
        <v>1152</v>
      </c>
      <c r="J546" t="s">
        <v>1823</v>
      </c>
      <c r="K546" t="s">
        <v>1395</v>
      </c>
      <c r="L546" t="s">
        <v>1700</v>
      </c>
      <c r="M546" t="s">
        <v>1089</v>
      </c>
      <c r="N546" t="s">
        <v>1153</v>
      </c>
      <c r="O546" s="2">
        <v>115</v>
      </c>
      <c r="P546" s="2">
        <v>591</v>
      </c>
      <c r="Q546" s="2">
        <v>1641</v>
      </c>
      <c r="R546" s="2">
        <v>1750</v>
      </c>
      <c r="S546" s="2">
        <v>1750</v>
      </c>
      <c r="T546" s="2">
        <v>1750</v>
      </c>
      <c r="U546" s="2">
        <v>3271</v>
      </c>
      <c r="V546" s="2">
        <v>3271</v>
      </c>
      <c r="W546" s="68">
        <v>4361.333333333333</v>
      </c>
      <c r="X546" s="68">
        <v>3491</v>
      </c>
      <c r="Y546" s="68">
        <v>-870.33333333333303</v>
      </c>
      <c r="Z546" s="2">
        <v>3271</v>
      </c>
      <c r="AA546" s="70">
        <v>3000</v>
      </c>
      <c r="AB546" s="70">
        <v>3000</v>
      </c>
      <c r="AC546" s="2" t="s">
        <v>1824</v>
      </c>
    </row>
    <row r="547" spans="1:29" x14ac:dyDescent="0.3">
      <c r="A547" t="s">
        <v>668</v>
      </c>
      <c r="B547">
        <v>240</v>
      </c>
      <c r="C547">
        <v>490</v>
      </c>
      <c r="D547">
        <v>6324</v>
      </c>
      <c r="E547" t="s">
        <v>100</v>
      </c>
      <c r="F547" t="s">
        <v>42</v>
      </c>
      <c r="G547" t="s">
        <v>1449</v>
      </c>
      <c r="H547" t="s">
        <v>820</v>
      </c>
      <c r="I547" t="s">
        <v>1152</v>
      </c>
      <c r="J547" t="s">
        <v>1825</v>
      </c>
      <c r="K547" t="s">
        <v>1395</v>
      </c>
      <c r="L547" t="s">
        <v>1700</v>
      </c>
      <c r="M547" t="s">
        <v>1089</v>
      </c>
      <c r="N547" t="s">
        <v>1156</v>
      </c>
      <c r="O547" s="2">
        <v>3556</v>
      </c>
      <c r="P547" s="2">
        <v>9724</v>
      </c>
      <c r="Q547" s="2">
        <v>3135</v>
      </c>
      <c r="R547" s="2">
        <v>5000</v>
      </c>
      <c r="S547" s="2">
        <v>5000</v>
      </c>
      <c r="T547" s="2">
        <v>5000</v>
      </c>
      <c r="U547" s="2">
        <v>1999</v>
      </c>
      <c r="V547" s="2">
        <v>1999</v>
      </c>
      <c r="W547" s="68">
        <v>2665.333333333333</v>
      </c>
      <c r="X547" s="68">
        <v>2134</v>
      </c>
      <c r="Y547" s="68">
        <v>-531.33333333333303</v>
      </c>
      <c r="Z547" s="2">
        <v>5000</v>
      </c>
      <c r="AA547" s="70">
        <v>5000</v>
      </c>
      <c r="AB547" s="70">
        <v>5000</v>
      </c>
    </row>
    <row r="548" spans="1:29" x14ac:dyDescent="0.3">
      <c r="A548" t="s">
        <v>670</v>
      </c>
      <c r="B548">
        <v>240</v>
      </c>
      <c r="C548">
        <v>490</v>
      </c>
      <c r="D548">
        <v>6330</v>
      </c>
      <c r="E548" t="s">
        <v>100</v>
      </c>
      <c r="F548" t="s">
        <v>42</v>
      </c>
      <c r="G548" t="s">
        <v>1449</v>
      </c>
      <c r="H548" t="s">
        <v>820</v>
      </c>
      <c r="I548" t="s">
        <v>1152</v>
      </c>
      <c r="J548" t="s">
        <v>1826</v>
      </c>
      <c r="K548" t="s">
        <v>1395</v>
      </c>
      <c r="L548" t="s">
        <v>1700</v>
      </c>
      <c r="M548" t="s">
        <v>1089</v>
      </c>
      <c r="N548" t="s">
        <v>1219</v>
      </c>
      <c r="O548" s="2">
        <v>193</v>
      </c>
      <c r="P548" s="2">
        <v>4254</v>
      </c>
      <c r="Q548" s="2">
        <v>16507</v>
      </c>
      <c r="R548" s="2">
        <v>15000</v>
      </c>
      <c r="S548" s="2">
        <v>15000</v>
      </c>
      <c r="T548" s="2">
        <v>15000</v>
      </c>
      <c r="U548" s="2">
        <v>8263</v>
      </c>
      <c r="V548" s="2">
        <v>12199</v>
      </c>
      <c r="W548" s="68">
        <v>11017.333333333332</v>
      </c>
      <c r="X548" s="68">
        <v>13020</v>
      </c>
      <c r="Y548" s="68">
        <v>2002.6666666666679</v>
      </c>
      <c r="Z548" s="2">
        <v>15000</v>
      </c>
      <c r="AA548" s="70">
        <v>15000</v>
      </c>
      <c r="AB548" s="70">
        <v>15000</v>
      </c>
    </row>
    <row r="549" spans="1:29" x14ac:dyDescent="0.3">
      <c r="A549" t="s">
        <v>348</v>
      </c>
      <c r="B549">
        <v>240</v>
      </c>
      <c r="C549">
        <v>490</v>
      </c>
      <c r="D549">
        <v>6334</v>
      </c>
      <c r="E549" t="s">
        <v>100</v>
      </c>
      <c r="F549" t="s">
        <v>42</v>
      </c>
      <c r="G549" t="s">
        <v>1449</v>
      </c>
      <c r="H549" t="s">
        <v>820</v>
      </c>
      <c r="I549" t="s">
        <v>1152</v>
      </c>
      <c r="J549" t="s">
        <v>1827</v>
      </c>
      <c r="K549" t="s">
        <v>1395</v>
      </c>
      <c r="L549" t="s">
        <v>1700</v>
      </c>
      <c r="M549" t="s">
        <v>1089</v>
      </c>
      <c r="N549" t="s">
        <v>1159</v>
      </c>
      <c r="O549" s="2">
        <v>2478</v>
      </c>
      <c r="P549" s="2">
        <v>1000</v>
      </c>
      <c r="Q549" s="2">
        <v>1612</v>
      </c>
      <c r="R549" s="2">
        <v>1200</v>
      </c>
      <c r="S549" s="2">
        <v>1200</v>
      </c>
      <c r="T549" s="2">
        <v>1200</v>
      </c>
      <c r="U549" s="2">
        <v>1229</v>
      </c>
      <c r="V549" s="2">
        <v>1229</v>
      </c>
      <c r="W549" s="68">
        <v>1638.6666666666665</v>
      </c>
      <c r="X549" s="68">
        <v>1312</v>
      </c>
      <c r="Y549" s="68">
        <v>-326.66666666666652</v>
      </c>
      <c r="Z549" s="2">
        <v>7500</v>
      </c>
      <c r="AA549" s="70">
        <v>7500</v>
      </c>
      <c r="AB549" s="70">
        <v>7500</v>
      </c>
      <c r="AC549" s="2" t="s">
        <v>1828</v>
      </c>
    </row>
    <row r="550" spans="1:29" x14ac:dyDescent="0.3">
      <c r="A550" t="s">
        <v>436</v>
      </c>
      <c r="B550">
        <v>240</v>
      </c>
      <c r="C550">
        <v>490</v>
      </c>
      <c r="D550">
        <v>6420</v>
      </c>
      <c r="E550" t="s">
        <v>100</v>
      </c>
      <c r="F550" t="s">
        <v>42</v>
      </c>
      <c r="G550" t="s">
        <v>1449</v>
      </c>
      <c r="H550" t="s">
        <v>820</v>
      </c>
      <c r="I550" t="s">
        <v>1162</v>
      </c>
      <c r="J550" t="s">
        <v>1829</v>
      </c>
      <c r="K550" t="s">
        <v>1395</v>
      </c>
      <c r="L550" t="s">
        <v>1700</v>
      </c>
      <c r="M550" t="s">
        <v>1089</v>
      </c>
      <c r="N550" t="s">
        <v>1163</v>
      </c>
      <c r="O550" s="2">
        <v>7053</v>
      </c>
      <c r="P550" s="2">
        <v>12656</v>
      </c>
      <c r="Q550" s="2">
        <v>22865</v>
      </c>
      <c r="R550" s="2">
        <v>21250</v>
      </c>
      <c r="S550" s="2">
        <v>21250</v>
      </c>
      <c r="T550" s="2">
        <v>21250</v>
      </c>
      <c r="U550" s="2">
        <v>18742</v>
      </c>
      <c r="V550" s="2">
        <v>20226</v>
      </c>
      <c r="W550" s="68">
        <v>24989.333333333332</v>
      </c>
      <c r="X550" s="68">
        <v>21587</v>
      </c>
      <c r="Y550" s="68">
        <v>-3402.3333333333321</v>
      </c>
      <c r="Z550" s="2">
        <v>21500</v>
      </c>
      <c r="AA550" s="70">
        <v>21500</v>
      </c>
      <c r="AB550" s="70">
        <v>21500</v>
      </c>
    </row>
    <row r="551" spans="1:29" x14ac:dyDescent="0.3">
      <c r="A551" t="s">
        <v>744</v>
      </c>
      <c r="B551">
        <v>240</v>
      </c>
      <c r="C551">
        <v>490</v>
      </c>
      <c r="D551">
        <v>6425</v>
      </c>
      <c r="E551" t="s">
        <v>100</v>
      </c>
      <c r="F551" t="s">
        <v>42</v>
      </c>
      <c r="G551" t="s">
        <v>1449</v>
      </c>
      <c r="H551" t="s">
        <v>820</v>
      </c>
      <c r="I551" t="s">
        <v>1162</v>
      </c>
      <c r="J551" t="s">
        <v>1830</v>
      </c>
      <c r="K551" t="s">
        <v>1395</v>
      </c>
      <c r="L551" t="s">
        <v>1700</v>
      </c>
      <c r="M551" t="s">
        <v>1089</v>
      </c>
      <c r="N551" t="s">
        <v>1165</v>
      </c>
      <c r="O551" s="2">
        <v>6111</v>
      </c>
      <c r="P551" s="2">
        <v>6304</v>
      </c>
      <c r="Q551" s="2">
        <v>6629</v>
      </c>
      <c r="R551" s="2">
        <v>6750</v>
      </c>
      <c r="S551" s="2">
        <v>6750</v>
      </c>
      <c r="T551" s="2">
        <v>6750</v>
      </c>
      <c r="U551" s="2">
        <v>5571</v>
      </c>
      <c r="V551" s="2">
        <v>6130</v>
      </c>
      <c r="W551" s="68">
        <v>7428</v>
      </c>
      <c r="X551" s="68">
        <v>6543</v>
      </c>
      <c r="Y551" s="68">
        <v>-885</v>
      </c>
      <c r="Z551" s="2">
        <v>6200</v>
      </c>
      <c r="AA551" s="70">
        <v>6200</v>
      </c>
      <c r="AB551" s="70">
        <v>6200</v>
      </c>
      <c r="AC551" s="2" t="s">
        <v>1139</v>
      </c>
    </row>
    <row r="552" spans="1:29" x14ac:dyDescent="0.3">
      <c r="A552" t="s">
        <v>359</v>
      </c>
      <c r="B552">
        <v>240</v>
      </c>
      <c r="C552">
        <v>490</v>
      </c>
      <c r="D552">
        <v>6430</v>
      </c>
      <c r="E552" t="s">
        <v>100</v>
      </c>
      <c r="F552" t="s">
        <v>42</v>
      </c>
      <c r="G552" t="s">
        <v>1449</v>
      </c>
      <c r="H552" t="s">
        <v>820</v>
      </c>
      <c r="I552" t="s">
        <v>1162</v>
      </c>
      <c r="J552" t="s">
        <v>1831</v>
      </c>
      <c r="K552" t="s">
        <v>1395</v>
      </c>
      <c r="L552" t="s">
        <v>1700</v>
      </c>
      <c r="M552" t="s">
        <v>1089</v>
      </c>
      <c r="N552" t="s">
        <v>1167</v>
      </c>
      <c r="O552" s="2">
        <v>23720</v>
      </c>
      <c r="P552" s="2">
        <v>19710</v>
      </c>
      <c r="Q552" s="2">
        <v>18991</v>
      </c>
      <c r="R552" s="2">
        <v>19889</v>
      </c>
      <c r="S552" s="2">
        <v>19889</v>
      </c>
      <c r="T552" s="2">
        <v>19889</v>
      </c>
      <c r="U552" s="2">
        <v>23102</v>
      </c>
      <c r="V552" s="2">
        <v>27314</v>
      </c>
      <c r="W552" s="68">
        <v>30802.666666666664</v>
      </c>
      <c r="X552" s="68">
        <v>29151</v>
      </c>
      <c r="Y552" s="68">
        <v>-1651.6666666666642</v>
      </c>
      <c r="Z552" s="2">
        <v>24000</v>
      </c>
      <c r="AA552" s="70">
        <v>24000</v>
      </c>
      <c r="AB552" s="70">
        <v>24000</v>
      </c>
      <c r="AC552" s="2" t="s">
        <v>1832</v>
      </c>
    </row>
    <row r="553" spans="1:29" x14ac:dyDescent="0.3">
      <c r="A553" t="s">
        <v>413</v>
      </c>
      <c r="B553">
        <v>240</v>
      </c>
      <c r="C553">
        <v>490</v>
      </c>
      <c r="D553">
        <v>6435</v>
      </c>
      <c r="E553" t="s">
        <v>100</v>
      </c>
      <c r="F553" t="s">
        <v>42</v>
      </c>
      <c r="G553" t="s">
        <v>1449</v>
      </c>
      <c r="H553" t="s">
        <v>820</v>
      </c>
      <c r="I553" t="s">
        <v>1162</v>
      </c>
      <c r="J553" t="s">
        <v>1833</v>
      </c>
      <c r="K553" t="s">
        <v>1395</v>
      </c>
      <c r="L553" t="s">
        <v>1700</v>
      </c>
      <c r="M553" t="s">
        <v>1089</v>
      </c>
      <c r="N553" t="s">
        <v>1169</v>
      </c>
      <c r="O553" s="2">
        <v>0</v>
      </c>
      <c r="P553" s="2">
        <v>0</v>
      </c>
      <c r="Q553" s="2">
        <v>711</v>
      </c>
      <c r="R553" s="2">
        <v>857</v>
      </c>
      <c r="S553" s="2">
        <v>857</v>
      </c>
      <c r="T553" s="2">
        <v>857</v>
      </c>
      <c r="U553" s="2">
        <v>1233</v>
      </c>
      <c r="V553" s="2">
        <v>1478</v>
      </c>
      <c r="W553" s="68">
        <v>1644</v>
      </c>
      <c r="X553" s="68">
        <v>1578</v>
      </c>
      <c r="Y553" s="68">
        <v>-66</v>
      </c>
      <c r="Z553" s="2">
        <v>1440</v>
      </c>
      <c r="AA553" s="70">
        <v>1440</v>
      </c>
      <c r="AB553" s="70">
        <v>1440</v>
      </c>
      <c r="AC553" s="2" t="s">
        <v>1832</v>
      </c>
    </row>
    <row r="554" spans="1:29" x14ac:dyDescent="0.3">
      <c r="A554" t="s">
        <v>426</v>
      </c>
      <c r="B554">
        <v>240</v>
      </c>
      <c r="C554">
        <v>490</v>
      </c>
      <c r="D554">
        <v>6440</v>
      </c>
      <c r="E554" t="s">
        <v>100</v>
      </c>
      <c r="F554" t="s">
        <v>42</v>
      </c>
      <c r="G554" t="s">
        <v>1449</v>
      </c>
      <c r="H554" t="s">
        <v>820</v>
      </c>
      <c r="I554" t="s">
        <v>1162</v>
      </c>
      <c r="J554" t="s">
        <v>1834</v>
      </c>
      <c r="K554" t="s">
        <v>1395</v>
      </c>
      <c r="L554" t="s">
        <v>1700</v>
      </c>
      <c r="M554" t="s">
        <v>1089</v>
      </c>
      <c r="N554" t="s">
        <v>1171</v>
      </c>
      <c r="O554" s="2">
        <v>1610</v>
      </c>
      <c r="P554" s="2">
        <v>1456</v>
      </c>
      <c r="Q554" s="2">
        <v>1731</v>
      </c>
      <c r="R554" s="2">
        <v>1825</v>
      </c>
      <c r="S554" s="2">
        <v>1825</v>
      </c>
      <c r="T554" s="2">
        <v>1825</v>
      </c>
      <c r="U554" s="2">
        <v>2073</v>
      </c>
      <c r="V554" s="2">
        <v>2579</v>
      </c>
      <c r="W554" s="68">
        <v>2764</v>
      </c>
      <c r="X554" s="68">
        <v>2753</v>
      </c>
      <c r="Y554" s="68">
        <v>-11</v>
      </c>
      <c r="Z554" s="2">
        <v>2200</v>
      </c>
      <c r="AA554" s="70">
        <v>2200</v>
      </c>
      <c r="AB554" s="70">
        <v>2200</v>
      </c>
      <c r="AC554" s="2" t="s">
        <v>1832</v>
      </c>
    </row>
    <row r="555" spans="1:29" x14ac:dyDescent="0.3">
      <c r="A555" t="s">
        <v>343</v>
      </c>
      <c r="B555">
        <v>240</v>
      </c>
      <c r="C555">
        <v>490</v>
      </c>
      <c r="D555">
        <v>6445</v>
      </c>
      <c r="E555" t="s">
        <v>100</v>
      </c>
      <c r="F555" t="s">
        <v>42</v>
      </c>
      <c r="G555" t="s">
        <v>1449</v>
      </c>
      <c r="H555" t="s">
        <v>820</v>
      </c>
      <c r="I555" t="s">
        <v>1162</v>
      </c>
      <c r="J555" t="s">
        <v>1835</v>
      </c>
      <c r="K555" t="s">
        <v>1395</v>
      </c>
      <c r="L555" t="s">
        <v>1700</v>
      </c>
      <c r="M555" t="s">
        <v>1089</v>
      </c>
      <c r="N555" t="s">
        <v>1173</v>
      </c>
      <c r="O555" s="2">
        <v>299</v>
      </c>
      <c r="P555" s="2">
        <v>226</v>
      </c>
      <c r="Q555" s="2">
        <v>325</v>
      </c>
      <c r="R555" s="2">
        <v>379</v>
      </c>
      <c r="S555" s="2">
        <v>379</v>
      </c>
      <c r="T555" s="2">
        <v>379</v>
      </c>
      <c r="U555" s="2">
        <v>374</v>
      </c>
      <c r="V555" s="2">
        <v>457</v>
      </c>
      <c r="W555" s="68">
        <v>498.66666666666663</v>
      </c>
      <c r="X555" s="68">
        <v>488</v>
      </c>
      <c r="Y555" s="68">
        <v>-10.666666666666629</v>
      </c>
      <c r="Z555" s="2">
        <v>9450</v>
      </c>
      <c r="AA555" s="70">
        <v>9450</v>
      </c>
      <c r="AB555" s="70">
        <v>9450</v>
      </c>
      <c r="AC555" s="2" t="s">
        <v>1836</v>
      </c>
    </row>
    <row r="556" spans="1:29" x14ac:dyDescent="0.3">
      <c r="A556" t="s">
        <v>728</v>
      </c>
      <c r="B556">
        <v>240</v>
      </c>
      <c r="C556">
        <v>490</v>
      </c>
      <c r="D556">
        <v>6520</v>
      </c>
      <c r="E556" t="s">
        <v>100</v>
      </c>
      <c r="F556" t="s">
        <v>42</v>
      </c>
      <c r="G556" t="s">
        <v>1449</v>
      </c>
      <c r="H556" t="s">
        <v>820</v>
      </c>
      <c r="I556" t="s">
        <v>1175</v>
      </c>
      <c r="J556" t="s">
        <v>1837</v>
      </c>
      <c r="K556" t="s">
        <v>1395</v>
      </c>
      <c r="L556" t="s">
        <v>1700</v>
      </c>
      <c r="M556" t="s">
        <v>1089</v>
      </c>
      <c r="N556" t="s">
        <v>1650</v>
      </c>
      <c r="O556" s="2">
        <v>2635</v>
      </c>
      <c r="P556" s="2">
        <v>2812</v>
      </c>
      <c r="Q556" s="2">
        <v>2894</v>
      </c>
      <c r="R556" s="2">
        <v>3193</v>
      </c>
      <c r="S556" s="2">
        <v>3193</v>
      </c>
      <c r="T556" s="2">
        <v>3193</v>
      </c>
      <c r="U556" s="2">
        <v>3156</v>
      </c>
      <c r="V556" s="2">
        <v>3256</v>
      </c>
      <c r="W556" s="68">
        <v>4208</v>
      </c>
      <c r="X556" s="68">
        <v>3475</v>
      </c>
      <c r="Y556" s="68">
        <v>-733</v>
      </c>
      <c r="Z556" s="2">
        <v>2000</v>
      </c>
      <c r="AA556" s="70">
        <v>3000</v>
      </c>
      <c r="AB556" s="70">
        <v>3000</v>
      </c>
    </row>
    <row r="557" spans="1:29" x14ac:dyDescent="0.3">
      <c r="A557" t="s">
        <v>684</v>
      </c>
      <c r="B557">
        <v>240</v>
      </c>
      <c r="C557">
        <v>490</v>
      </c>
      <c r="D557">
        <v>6710</v>
      </c>
      <c r="E557" t="s">
        <v>100</v>
      </c>
      <c r="F557" t="s">
        <v>42</v>
      </c>
      <c r="G557" t="s">
        <v>1449</v>
      </c>
      <c r="H557" t="s">
        <v>820</v>
      </c>
      <c r="I557" t="s">
        <v>1182</v>
      </c>
      <c r="J557" t="s">
        <v>1838</v>
      </c>
      <c r="K557" t="s">
        <v>1395</v>
      </c>
      <c r="L557" t="s">
        <v>1700</v>
      </c>
      <c r="M557" t="s">
        <v>1089</v>
      </c>
      <c r="N557" t="s">
        <v>1229</v>
      </c>
      <c r="O557" s="2">
        <v>902</v>
      </c>
      <c r="P557" s="2">
        <v>2460</v>
      </c>
      <c r="Q557" s="2">
        <v>1380</v>
      </c>
      <c r="R557" s="2">
        <v>1450</v>
      </c>
      <c r="S557" s="2">
        <v>1450</v>
      </c>
      <c r="T557" s="2">
        <v>1450</v>
      </c>
      <c r="U557" s="2">
        <v>194</v>
      </c>
      <c r="V557" s="2">
        <v>233</v>
      </c>
      <c r="W557" s="68">
        <v>258.66666666666663</v>
      </c>
      <c r="X557" s="68">
        <v>249</v>
      </c>
      <c r="Y557" s="68">
        <v>-9.6666666666666288</v>
      </c>
      <c r="Z557" s="2">
        <v>1450</v>
      </c>
      <c r="AA557" s="70">
        <v>1450</v>
      </c>
      <c r="AB557" s="70">
        <v>1450</v>
      </c>
    </row>
    <row r="558" spans="1:29" x14ac:dyDescent="0.3">
      <c r="A558" t="s">
        <v>392</v>
      </c>
      <c r="B558">
        <v>240</v>
      </c>
      <c r="C558">
        <v>490</v>
      </c>
      <c r="D558">
        <v>6712</v>
      </c>
      <c r="E558" t="s">
        <v>100</v>
      </c>
      <c r="F558" t="s">
        <v>42</v>
      </c>
      <c r="G558" t="s">
        <v>1449</v>
      </c>
      <c r="H558" t="s">
        <v>820</v>
      </c>
      <c r="I558" t="s">
        <v>1182</v>
      </c>
      <c r="J558" t="s">
        <v>1839</v>
      </c>
      <c r="K558" t="s">
        <v>1395</v>
      </c>
      <c r="L558" t="s">
        <v>1700</v>
      </c>
      <c r="M558" t="s">
        <v>1089</v>
      </c>
      <c r="N558" t="s">
        <v>1653</v>
      </c>
      <c r="O558" s="2">
        <v>0</v>
      </c>
      <c r="P558" s="2">
        <v>216</v>
      </c>
      <c r="Q558" s="2">
        <v>0</v>
      </c>
      <c r="R558" s="2">
        <v>0</v>
      </c>
      <c r="S558" s="2">
        <v>0</v>
      </c>
      <c r="T558" s="2">
        <v>0</v>
      </c>
      <c r="U558" s="2">
        <v>13</v>
      </c>
      <c r="V558" s="2">
        <v>320</v>
      </c>
      <c r="W558" s="68">
        <v>17.333333333333332</v>
      </c>
      <c r="X558" s="68">
        <v>342</v>
      </c>
      <c r="Y558" s="68">
        <v>324.66666666666669</v>
      </c>
      <c r="Z558" s="2">
        <v>1500</v>
      </c>
      <c r="AA558" s="70">
        <v>1500</v>
      </c>
      <c r="AB558" s="70">
        <v>1500</v>
      </c>
      <c r="AC558" s="2" t="s">
        <v>1840</v>
      </c>
    </row>
    <row r="559" spans="1:29" x14ac:dyDescent="0.3">
      <c r="A559" t="s">
        <v>437</v>
      </c>
      <c r="B559">
        <v>240</v>
      </c>
      <c r="C559">
        <v>490</v>
      </c>
      <c r="D559">
        <v>6750</v>
      </c>
      <c r="E559" t="s">
        <v>100</v>
      </c>
      <c r="F559" t="s">
        <v>42</v>
      </c>
      <c r="G559" t="s">
        <v>1449</v>
      </c>
      <c r="H559" t="s">
        <v>820</v>
      </c>
      <c r="I559" t="s">
        <v>1182</v>
      </c>
      <c r="J559" t="s">
        <v>1841</v>
      </c>
      <c r="K559" t="s">
        <v>1395</v>
      </c>
      <c r="L559" t="s">
        <v>1700</v>
      </c>
      <c r="M559" t="s">
        <v>1089</v>
      </c>
      <c r="N559" t="s">
        <v>1655</v>
      </c>
      <c r="O559" s="2">
        <v>11090</v>
      </c>
      <c r="P559" s="2">
        <v>14122</v>
      </c>
      <c r="Q559" s="2">
        <v>11540</v>
      </c>
      <c r="R559" s="2">
        <v>15250</v>
      </c>
      <c r="S559" s="2">
        <v>15250</v>
      </c>
      <c r="T559" s="2">
        <v>15250</v>
      </c>
      <c r="U559" s="2">
        <v>9934</v>
      </c>
      <c r="V559" s="2">
        <v>11344</v>
      </c>
      <c r="W559" s="68">
        <v>13245.333333333332</v>
      </c>
      <c r="X559" s="68">
        <v>12107</v>
      </c>
      <c r="Y559" s="68">
        <v>-1138.3333333333321</v>
      </c>
      <c r="Z559" s="2">
        <v>15500</v>
      </c>
      <c r="AA559" s="70">
        <v>15500</v>
      </c>
      <c r="AB559" s="70">
        <v>15500</v>
      </c>
      <c r="AC559" s="2" t="s">
        <v>1842</v>
      </c>
    </row>
    <row r="560" spans="1:29" x14ac:dyDescent="0.3">
      <c r="A560" t="s">
        <v>403</v>
      </c>
      <c r="B560">
        <v>240</v>
      </c>
      <c r="C560">
        <v>490</v>
      </c>
      <c r="D560">
        <v>6755</v>
      </c>
      <c r="E560" t="s">
        <v>100</v>
      </c>
      <c r="F560" t="s">
        <v>42</v>
      </c>
      <c r="G560" t="s">
        <v>1449</v>
      </c>
      <c r="H560" t="s">
        <v>820</v>
      </c>
      <c r="I560" t="s">
        <v>1182</v>
      </c>
      <c r="J560" t="s">
        <v>1843</v>
      </c>
      <c r="K560" t="s">
        <v>1395</v>
      </c>
      <c r="L560" t="s">
        <v>1700</v>
      </c>
      <c r="M560" t="s">
        <v>1089</v>
      </c>
      <c r="N560" t="s">
        <v>1657</v>
      </c>
      <c r="O560" s="2">
        <v>10384</v>
      </c>
      <c r="P560" s="2">
        <v>10532</v>
      </c>
      <c r="Q560" s="2">
        <v>11230</v>
      </c>
      <c r="R560" s="2">
        <v>10575</v>
      </c>
      <c r="S560" s="2">
        <v>10575</v>
      </c>
      <c r="T560" s="2">
        <v>10575</v>
      </c>
      <c r="U560" s="2">
        <v>8570</v>
      </c>
      <c r="V560" s="2">
        <v>9931</v>
      </c>
      <c r="W560" s="68">
        <v>11426.666666666666</v>
      </c>
      <c r="X560" s="68">
        <v>10599</v>
      </c>
      <c r="Y560" s="68">
        <v>-827.66666666666606</v>
      </c>
      <c r="Z560" s="2">
        <v>11250</v>
      </c>
      <c r="AA560" s="70">
        <v>11250</v>
      </c>
      <c r="AB560" s="70">
        <v>11250</v>
      </c>
      <c r="AC560" s="2" t="s">
        <v>1844</v>
      </c>
    </row>
    <row r="561" spans="1:29" x14ac:dyDescent="0.3">
      <c r="A561" t="s">
        <v>367</v>
      </c>
      <c r="B561">
        <v>240</v>
      </c>
      <c r="C561">
        <v>490</v>
      </c>
      <c r="D561">
        <v>6758</v>
      </c>
      <c r="E561" t="s">
        <v>100</v>
      </c>
      <c r="F561" t="s">
        <v>42</v>
      </c>
      <c r="G561" t="s">
        <v>1449</v>
      </c>
      <c r="H561" t="s">
        <v>820</v>
      </c>
      <c r="I561" t="s">
        <v>1182</v>
      </c>
      <c r="J561" t="s">
        <v>1845</v>
      </c>
      <c r="K561" t="s">
        <v>1395</v>
      </c>
      <c r="L561" t="s">
        <v>1700</v>
      </c>
      <c r="M561" t="s">
        <v>1089</v>
      </c>
      <c r="N561" t="s">
        <v>1660</v>
      </c>
      <c r="O561" s="2">
        <v>0</v>
      </c>
      <c r="P561" s="2">
        <v>0</v>
      </c>
      <c r="Q561" s="2">
        <v>194</v>
      </c>
      <c r="R561" s="2">
        <v>0</v>
      </c>
      <c r="S561" s="2">
        <v>0</v>
      </c>
      <c r="T561" s="2">
        <v>0</v>
      </c>
      <c r="U561" s="2">
        <v>2900</v>
      </c>
      <c r="V561" s="2">
        <v>2900</v>
      </c>
      <c r="W561" s="68">
        <v>3866.6666666666665</v>
      </c>
      <c r="X561" s="68">
        <v>3096</v>
      </c>
      <c r="Y561" s="68">
        <v>-770.66666666666652</v>
      </c>
      <c r="Z561" s="2">
        <v>3000</v>
      </c>
      <c r="AA561" s="70">
        <v>3000</v>
      </c>
      <c r="AB561" s="70">
        <v>3000</v>
      </c>
      <c r="AC561" s="2" t="s">
        <v>1846</v>
      </c>
    </row>
    <row r="562" spans="1:29" x14ac:dyDescent="0.3">
      <c r="A562" t="s">
        <v>694</v>
      </c>
      <c r="B562">
        <v>240</v>
      </c>
      <c r="C562">
        <v>490</v>
      </c>
      <c r="D562">
        <v>6760</v>
      </c>
      <c r="E562" t="s">
        <v>100</v>
      </c>
      <c r="F562" t="s">
        <v>42</v>
      </c>
      <c r="G562" t="s">
        <v>1449</v>
      </c>
      <c r="H562" t="s">
        <v>820</v>
      </c>
      <c r="I562" t="s">
        <v>1182</v>
      </c>
      <c r="J562" t="s">
        <v>1847</v>
      </c>
      <c r="K562" t="s">
        <v>1395</v>
      </c>
      <c r="L562" t="s">
        <v>1700</v>
      </c>
      <c r="M562" t="s">
        <v>1089</v>
      </c>
      <c r="N562" t="s">
        <v>1662</v>
      </c>
      <c r="O562" s="2">
        <v>0</v>
      </c>
      <c r="P562" s="2">
        <v>0</v>
      </c>
      <c r="Q562" s="2">
        <v>0</v>
      </c>
      <c r="R562" s="2">
        <v>19344</v>
      </c>
      <c r="S562" s="2">
        <v>19344</v>
      </c>
      <c r="T562" s="2">
        <v>19344</v>
      </c>
      <c r="U562" s="2">
        <v>0</v>
      </c>
      <c r="V562" s="2">
        <v>0</v>
      </c>
      <c r="W562" s="68">
        <v>0</v>
      </c>
      <c r="X562" s="68">
        <v>0</v>
      </c>
      <c r="Y562" s="68">
        <v>0</v>
      </c>
      <c r="Z562" s="2">
        <v>19344</v>
      </c>
      <c r="AA562" s="70">
        <v>19344</v>
      </c>
      <c r="AB562" s="70">
        <v>19344</v>
      </c>
    </row>
    <row r="563" spans="1:29" x14ac:dyDescent="0.3">
      <c r="A563" t="s">
        <v>696</v>
      </c>
      <c r="B563">
        <v>240</v>
      </c>
      <c r="C563">
        <v>490</v>
      </c>
      <c r="D563">
        <v>6792</v>
      </c>
      <c r="E563" t="s">
        <v>100</v>
      </c>
      <c r="F563" t="s">
        <v>42</v>
      </c>
      <c r="G563" t="s">
        <v>1449</v>
      </c>
      <c r="H563" t="s">
        <v>820</v>
      </c>
      <c r="I563" t="s">
        <v>1182</v>
      </c>
      <c r="J563" t="s">
        <v>1848</v>
      </c>
      <c r="K563" t="s">
        <v>1395</v>
      </c>
      <c r="L563" t="s">
        <v>1700</v>
      </c>
      <c r="M563" t="s">
        <v>1089</v>
      </c>
      <c r="N563" t="s">
        <v>1183</v>
      </c>
      <c r="O563" s="2">
        <v>0</v>
      </c>
      <c r="P563" s="2">
        <v>0</v>
      </c>
      <c r="Q563" s="2">
        <v>0</v>
      </c>
      <c r="R563" s="2">
        <v>0</v>
      </c>
      <c r="S563" s="2">
        <v>0</v>
      </c>
      <c r="T563" s="2">
        <v>0</v>
      </c>
      <c r="U563" s="2">
        <v>0</v>
      </c>
      <c r="V563" s="2">
        <v>0</v>
      </c>
      <c r="W563" s="68">
        <v>0</v>
      </c>
      <c r="X563" s="68">
        <v>0</v>
      </c>
      <c r="Y563" s="68">
        <v>0</v>
      </c>
      <c r="Z563" s="2">
        <v>0</v>
      </c>
      <c r="AA563" s="70">
        <v>0</v>
      </c>
      <c r="AB563" s="70">
        <v>0</v>
      </c>
    </row>
    <row r="564" spans="1:29" x14ac:dyDescent="0.3">
      <c r="A564" t="s">
        <v>698</v>
      </c>
      <c r="B564">
        <v>240</v>
      </c>
      <c r="C564">
        <v>700</v>
      </c>
      <c r="D564">
        <v>8225</v>
      </c>
      <c r="E564" t="s">
        <v>100</v>
      </c>
      <c r="F564" t="s">
        <v>42</v>
      </c>
      <c r="G564" t="s">
        <v>821</v>
      </c>
      <c r="H564" t="s">
        <v>821</v>
      </c>
      <c r="I564" t="s">
        <v>877</v>
      </c>
      <c r="J564" t="s">
        <v>1849</v>
      </c>
      <c r="K564" t="s">
        <v>1395</v>
      </c>
      <c r="L564" t="s">
        <v>1700</v>
      </c>
      <c r="M564" t="s">
        <v>845</v>
      </c>
      <c r="N564" t="s">
        <v>877</v>
      </c>
      <c r="O564" s="2">
        <v>0</v>
      </c>
      <c r="P564" s="2">
        <v>0</v>
      </c>
      <c r="Q564" s="2">
        <v>7245</v>
      </c>
      <c r="R564" s="2">
        <v>0</v>
      </c>
      <c r="S564" s="2">
        <v>0</v>
      </c>
      <c r="T564" s="2">
        <v>0</v>
      </c>
      <c r="U564" s="2">
        <v>0</v>
      </c>
      <c r="V564" s="2">
        <v>0</v>
      </c>
      <c r="W564" s="68">
        <v>0</v>
      </c>
      <c r="X564" s="68">
        <v>0</v>
      </c>
      <c r="Y564" s="68">
        <v>0</v>
      </c>
      <c r="Z564" s="2">
        <v>0</v>
      </c>
      <c r="AA564" s="70">
        <v>0</v>
      </c>
      <c r="AB564" s="70">
        <v>0</v>
      </c>
    </row>
    <row r="565" spans="1:29" x14ac:dyDescent="0.3">
      <c r="A565" t="s">
        <v>591</v>
      </c>
      <c r="B565">
        <v>240</v>
      </c>
      <c r="C565">
        <v>700</v>
      </c>
      <c r="D565">
        <v>8320</v>
      </c>
      <c r="E565" t="s">
        <v>100</v>
      </c>
      <c r="F565" t="s">
        <v>42</v>
      </c>
      <c r="G565" t="s">
        <v>821</v>
      </c>
      <c r="H565" t="s">
        <v>821</v>
      </c>
      <c r="I565" t="s">
        <v>1187</v>
      </c>
      <c r="J565" t="s">
        <v>1850</v>
      </c>
      <c r="K565" t="s">
        <v>1395</v>
      </c>
      <c r="L565" t="s">
        <v>1700</v>
      </c>
      <c r="M565" t="s">
        <v>845</v>
      </c>
      <c r="N565" t="s">
        <v>1188</v>
      </c>
      <c r="O565" s="2">
        <v>150</v>
      </c>
      <c r="P565" s="2">
        <v>6825</v>
      </c>
      <c r="Q565" s="2">
        <v>5925</v>
      </c>
      <c r="R565" s="2">
        <v>0</v>
      </c>
      <c r="S565" s="2">
        <v>0</v>
      </c>
      <c r="T565" s="2">
        <v>0</v>
      </c>
      <c r="U565" s="2">
        <v>0</v>
      </c>
      <c r="V565" s="2">
        <v>0</v>
      </c>
      <c r="W565" s="68">
        <v>0</v>
      </c>
      <c r="X565" s="68">
        <v>0</v>
      </c>
      <c r="Y565" s="68">
        <v>0</v>
      </c>
      <c r="Z565" s="2">
        <v>0</v>
      </c>
      <c r="AA565" s="70">
        <v>0</v>
      </c>
      <c r="AB565" s="70">
        <v>0</v>
      </c>
    </row>
    <row r="566" spans="1:29" x14ac:dyDescent="0.3">
      <c r="A566" t="s">
        <v>349</v>
      </c>
      <c r="B566">
        <v>240</v>
      </c>
      <c r="C566">
        <v>700</v>
      </c>
      <c r="D566">
        <v>8335</v>
      </c>
      <c r="E566" t="s">
        <v>100</v>
      </c>
      <c r="F566" t="s">
        <v>42</v>
      </c>
      <c r="G566" t="s">
        <v>821</v>
      </c>
      <c r="H566" t="s">
        <v>821</v>
      </c>
      <c r="I566" t="s">
        <v>880</v>
      </c>
      <c r="J566" t="s">
        <v>1851</v>
      </c>
      <c r="K566" t="s">
        <v>1395</v>
      </c>
      <c r="L566" t="s">
        <v>1700</v>
      </c>
      <c r="M566" t="s">
        <v>845</v>
      </c>
      <c r="N566" t="s">
        <v>880</v>
      </c>
      <c r="O566" s="2">
        <v>0</v>
      </c>
      <c r="P566" s="2">
        <v>0</v>
      </c>
      <c r="Q566" s="2">
        <v>29575</v>
      </c>
      <c r="R566" s="2">
        <v>0</v>
      </c>
      <c r="S566" s="2">
        <v>0</v>
      </c>
      <c r="T566" s="2">
        <v>0</v>
      </c>
      <c r="U566" s="2">
        <v>383</v>
      </c>
      <c r="V566" s="2">
        <v>383</v>
      </c>
      <c r="W566" s="68">
        <v>510.66666666666663</v>
      </c>
      <c r="X566" s="68">
        <v>409</v>
      </c>
      <c r="Y566" s="68">
        <v>-101.66666666666663</v>
      </c>
      <c r="Z566" s="2">
        <v>0</v>
      </c>
      <c r="AA566" s="70">
        <v>6000</v>
      </c>
      <c r="AB566" s="70">
        <v>6000</v>
      </c>
      <c r="AC566" s="2" t="s">
        <v>1852</v>
      </c>
    </row>
    <row r="567" spans="1:29" x14ac:dyDescent="0.3">
      <c r="A567" t="s">
        <v>593</v>
      </c>
      <c r="B567">
        <v>240</v>
      </c>
      <c r="C567">
        <v>700</v>
      </c>
      <c r="D567">
        <v>8425</v>
      </c>
      <c r="E567" t="s">
        <v>100</v>
      </c>
      <c r="F567" t="s">
        <v>42</v>
      </c>
      <c r="G567" t="s">
        <v>821</v>
      </c>
      <c r="H567" t="s">
        <v>821</v>
      </c>
      <c r="I567" t="s">
        <v>883</v>
      </c>
      <c r="J567" t="s">
        <v>1853</v>
      </c>
      <c r="K567" t="s">
        <v>1395</v>
      </c>
      <c r="L567" t="s">
        <v>1700</v>
      </c>
      <c r="M567" t="s">
        <v>845</v>
      </c>
      <c r="N567" t="s">
        <v>883</v>
      </c>
      <c r="O567" s="2">
        <v>0</v>
      </c>
      <c r="P567" s="2">
        <v>7733</v>
      </c>
      <c r="Q567" s="2">
        <v>0</v>
      </c>
      <c r="R567" s="2">
        <v>0</v>
      </c>
      <c r="S567" s="2">
        <v>0</v>
      </c>
      <c r="T567" s="2">
        <v>0</v>
      </c>
      <c r="U567" s="2">
        <v>0</v>
      </c>
      <c r="V567" s="2">
        <v>0</v>
      </c>
      <c r="W567" s="68">
        <v>0</v>
      </c>
      <c r="X567" s="68">
        <v>0</v>
      </c>
      <c r="Y567" s="68">
        <v>0</v>
      </c>
      <c r="Z567" s="2">
        <v>0</v>
      </c>
      <c r="AA567" s="70">
        <v>0</v>
      </c>
      <c r="AB567" s="70">
        <v>0</v>
      </c>
    </row>
    <row r="568" spans="1:29" x14ac:dyDescent="0.3">
      <c r="A568" t="s">
        <v>539</v>
      </c>
      <c r="B568">
        <v>240</v>
      </c>
      <c r="C568">
        <v>700</v>
      </c>
      <c r="D568">
        <v>8550</v>
      </c>
      <c r="E568" t="s">
        <v>100</v>
      </c>
      <c r="F568" t="s">
        <v>42</v>
      </c>
      <c r="G568" t="s">
        <v>821</v>
      </c>
      <c r="H568" t="s">
        <v>821</v>
      </c>
      <c r="I568" t="s">
        <v>886</v>
      </c>
      <c r="J568" t="s">
        <v>1854</v>
      </c>
      <c r="K568" t="s">
        <v>1395</v>
      </c>
      <c r="L568" t="s">
        <v>1700</v>
      </c>
      <c r="M568" t="s">
        <v>845</v>
      </c>
      <c r="N568" t="s">
        <v>1855</v>
      </c>
      <c r="O568" s="2">
        <v>0</v>
      </c>
      <c r="P568" s="2">
        <v>0</v>
      </c>
      <c r="Q568" s="2">
        <v>0</v>
      </c>
      <c r="R568" s="2">
        <v>0</v>
      </c>
      <c r="S568" s="2">
        <v>0</v>
      </c>
      <c r="T568" s="2">
        <v>0</v>
      </c>
      <c r="U568" s="2">
        <v>0</v>
      </c>
      <c r="V568" s="2">
        <v>0</v>
      </c>
      <c r="W568" s="68">
        <v>0</v>
      </c>
      <c r="X568" s="68">
        <v>0</v>
      </c>
      <c r="Y568" s="68">
        <v>0</v>
      </c>
      <c r="Z568" s="2">
        <v>0</v>
      </c>
      <c r="AA568" s="70">
        <v>0</v>
      </c>
      <c r="AB568" s="70">
        <v>0</v>
      </c>
    </row>
    <row r="569" spans="1:29" x14ac:dyDescent="0.3">
      <c r="A569" t="s">
        <v>595</v>
      </c>
      <c r="B569">
        <v>240</v>
      </c>
      <c r="C569">
        <v>700</v>
      </c>
      <c r="D569">
        <v>8890</v>
      </c>
      <c r="E569" t="s">
        <v>100</v>
      </c>
      <c r="F569" t="s">
        <v>42</v>
      </c>
      <c r="G569" t="s">
        <v>821</v>
      </c>
      <c r="H569" t="s">
        <v>821</v>
      </c>
      <c r="I569" t="s">
        <v>1671</v>
      </c>
      <c r="J569" t="s">
        <v>1856</v>
      </c>
      <c r="K569" t="s">
        <v>1395</v>
      </c>
      <c r="L569" t="s">
        <v>1700</v>
      </c>
      <c r="M569" t="s">
        <v>845</v>
      </c>
      <c r="N569" t="s">
        <v>1857</v>
      </c>
      <c r="O569" s="2">
        <v>0</v>
      </c>
      <c r="P569" s="2">
        <v>0</v>
      </c>
      <c r="Q569" s="2">
        <v>0</v>
      </c>
      <c r="R569" s="2">
        <v>0</v>
      </c>
      <c r="S569" s="2">
        <v>0</v>
      </c>
      <c r="T569" s="2">
        <v>0</v>
      </c>
      <c r="U569" s="2">
        <v>0</v>
      </c>
      <c r="V569" s="2">
        <v>0</v>
      </c>
      <c r="W569" s="68">
        <v>0</v>
      </c>
      <c r="X569" s="68">
        <v>0</v>
      </c>
      <c r="Y569" s="68">
        <v>0</v>
      </c>
      <c r="Z569" s="2">
        <v>0</v>
      </c>
      <c r="AA569" s="70">
        <v>0</v>
      </c>
      <c r="AB569" s="70">
        <v>0</v>
      </c>
    </row>
    <row r="570" spans="1:29" x14ac:dyDescent="0.3">
      <c r="A570" t="s">
        <v>316</v>
      </c>
      <c r="B570">
        <v>240</v>
      </c>
      <c r="C570">
        <v>800</v>
      </c>
      <c r="D570">
        <v>7110</v>
      </c>
      <c r="E570" t="s">
        <v>100</v>
      </c>
      <c r="F570" t="s">
        <v>42</v>
      </c>
      <c r="G570" t="s">
        <v>823</v>
      </c>
      <c r="H570" t="s">
        <v>823</v>
      </c>
      <c r="I570" t="s">
        <v>1354</v>
      </c>
      <c r="J570" t="s">
        <v>1858</v>
      </c>
      <c r="K570" t="s">
        <v>1395</v>
      </c>
      <c r="L570" t="s">
        <v>1700</v>
      </c>
      <c r="M570" t="s">
        <v>845</v>
      </c>
      <c r="N570" t="s">
        <v>1355</v>
      </c>
      <c r="O570" s="2">
        <v>18038</v>
      </c>
      <c r="P570" s="2">
        <v>18171</v>
      </c>
      <c r="Q570" s="2">
        <v>18313</v>
      </c>
      <c r="R570" s="2">
        <v>18466</v>
      </c>
      <c r="S570" s="2">
        <v>18466</v>
      </c>
      <c r="T570" s="2">
        <v>18466</v>
      </c>
      <c r="U570" s="2">
        <v>18466</v>
      </c>
      <c r="V570" s="2">
        <v>18466</v>
      </c>
      <c r="W570" s="68">
        <v>24621.333333333332</v>
      </c>
      <c r="X570" s="68">
        <v>19708</v>
      </c>
      <c r="Y570" s="68">
        <v>-4913.3333333333321</v>
      </c>
      <c r="Z570" s="2" t="s">
        <v>795</v>
      </c>
      <c r="AA570" s="70">
        <v>7500</v>
      </c>
      <c r="AB570" s="70">
        <v>18628</v>
      </c>
      <c r="AC570" s="2" t="s">
        <v>2506</v>
      </c>
    </row>
    <row r="571" spans="1:29" x14ac:dyDescent="0.3">
      <c r="A571" t="s">
        <v>491</v>
      </c>
      <c r="B571">
        <v>240</v>
      </c>
      <c r="C571">
        <v>800</v>
      </c>
      <c r="D571">
        <v>7111</v>
      </c>
      <c r="E571" t="s">
        <v>100</v>
      </c>
      <c r="F571" t="s">
        <v>42</v>
      </c>
      <c r="G571" t="s">
        <v>823</v>
      </c>
      <c r="H571" t="s">
        <v>823</v>
      </c>
      <c r="I571" t="s">
        <v>1354</v>
      </c>
      <c r="J571" t="s">
        <v>1859</v>
      </c>
      <c r="K571" t="s">
        <v>1395</v>
      </c>
      <c r="L571" t="s">
        <v>1700</v>
      </c>
      <c r="M571" t="s">
        <v>845</v>
      </c>
      <c r="N571" t="s">
        <v>1358</v>
      </c>
      <c r="O571" s="2">
        <v>0</v>
      </c>
      <c r="P571" s="2">
        <v>0</v>
      </c>
      <c r="Q571" s="2">
        <v>0</v>
      </c>
      <c r="R571" s="2">
        <v>0</v>
      </c>
      <c r="S571" s="2">
        <v>0</v>
      </c>
      <c r="T571" s="2">
        <v>0</v>
      </c>
      <c r="U571" s="2">
        <v>0</v>
      </c>
      <c r="V571" s="2">
        <v>0</v>
      </c>
      <c r="W571" s="68">
        <v>0</v>
      </c>
      <c r="X571" s="68">
        <v>0</v>
      </c>
      <c r="Y571" s="68">
        <v>0</v>
      </c>
      <c r="Z571" s="2">
        <v>0</v>
      </c>
      <c r="AA571" s="70">
        <v>0</v>
      </c>
      <c r="AB571" s="70">
        <v>0</v>
      </c>
    </row>
    <row r="572" spans="1:29" x14ac:dyDescent="0.3">
      <c r="A572" t="s">
        <v>421</v>
      </c>
      <c r="B572">
        <v>240</v>
      </c>
      <c r="C572">
        <v>800</v>
      </c>
      <c r="D572">
        <v>7122</v>
      </c>
      <c r="E572" t="s">
        <v>100</v>
      </c>
      <c r="F572" t="s">
        <v>42</v>
      </c>
      <c r="G572" t="s">
        <v>823</v>
      </c>
      <c r="H572" t="s">
        <v>823</v>
      </c>
      <c r="I572" t="s">
        <v>1354</v>
      </c>
      <c r="J572" t="s">
        <v>1860</v>
      </c>
      <c r="K572" t="s">
        <v>1395</v>
      </c>
      <c r="L572" t="s">
        <v>1700</v>
      </c>
      <c r="M572" t="s">
        <v>845</v>
      </c>
      <c r="N572" t="s">
        <v>1677</v>
      </c>
      <c r="O572" s="2">
        <v>3856</v>
      </c>
      <c r="P572" s="2">
        <v>4056</v>
      </c>
      <c r="Q572" s="2">
        <v>4265</v>
      </c>
      <c r="R572" s="2">
        <v>4486</v>
      </c>
      <c r="S572" s="2">
        <v>4486</v>
      </c>
      <c r="T572" s="2">
        <v>4486</v>
      </c>
      <c r="U572" s="2">
        <v>4486</v>
      </c>
      <c r="V572" s="2">
        <v>4486</v>
      </c>
      <c r="W572" s="68">
        <v>5981.333333333333</v>
      </c>
      <c r="X572" s="68">
        <v>4788</v>
      </c>
      <c r="Y572" s="68">
        <v>-1193.333333333333</v>
      </c>
      <c r="Z572" s="2">
        <v>4486</v>
      </c>
      <c r="AA572" s="70">
        <v>4962</v>
      </c>
      <c r="AB572" s="70">
        <v>4962</v>
      </c>
      <c r="AC572" s="2" t="s">
        <v>1678</v>
      </c>
    </row>
    <row r="573" spans="1:29" x14ac:dyDescent="0.3">
      <c r="A573" t="s">
        <v>446</v>
      </c>
      <c r="B573">
        <v>240</v>
      </c>
      <c r="C573">
        <v>800</v>
      </c>
      <c r="D573">
        <v>7124</v>
      </c>
      <c r="E573" t="s">
        <v>100</v>
      </c>
      <c r="F573" t="s">
        <v>42</v>
      </c>
      <c r="G573" t="s">
        <v>823</v>
      </c>
      <c r="H573" t="s">
        <v>823</v>
      </c>
      <c r="I573" t="s">
        <v>1354</v>
      </c>
      <c r="J573" t="s">
        <v>1861</v>
      </c>
      <c r="K573" t="s">
        <v>1395</v>
      </c>
      <c r="L573" t="s">
        <v>1700</v>
      </c>
      <c r="M573" t="s">
        <v>845</v>
      </c>
      <c r="N573" t="s">
        <v>1680</v>
      </c>
      <c r="O573" s="2">
        <v>6095</v>
      </c>
      <c r="P573" s="2">
        <v>6262</v>
      </c>
      <c r="Q573" s="2">
        <v>6434</v>
      </c>
      <c r="R573" s="2">
        <v>6612</v>
      </c>
      <c r="S573" s="2">
        <v>6612</v>
      </c>
      <c r="T573" s="2">
        <v>6612</v>
      </c>
      <c r="U573" s="2">
        <v>0</v>
      </c>
      <c r="V573" s="2">
        <v>6611</v>
      </c>
      <c r="W573" s="68">
        <v>0</v>
      </c>
      <c r="X573" s="68">
        <v>7056</v>
      </c>
      <c r="Y573" s="68">
        <v>7056</v>
      </c>
      <c r="Z573" s="2">
        <v>6612</v>
      </c>
      <c r="AA573" s="70">
        <v>6794</v>
      </c>
      <c r="AB573" s="70">
        <v>6794</v>
      </c>
      <c r="AC573" s="2" t="s">
        <v>2507</v>
      </c>
    </row>
    <row r="574" spans="1:29" x14ac:dyDescent="0.3">
      <c r="A574" t="s">
        <v>599</v>
      </c>
      <c r="B574">
        <v>240</v>
      </c>
      <c r="C574">
        <v>800</v>
      </c>
      <c r="D574">
        <v>7126</v>
      </c>
      <c r="E574" t="s">
        <v>100</v>
      </c>
      <c r="F574" t="s">
        <v>42</v>
      </c>
      <c r="G574" t="s">
        <v>823</v>
      </c>
      <c r="H574" t="s">
        <v>823</v>
      </c>
      <c r="I574" t="s">
        <v>1354</v>
      </c>
      <c r="J574" t="s">
        <v>1862</v>
      </c>
      <c r="K574" t="s">
        <v>1395</v>
      </c>
      <c r="L574" t="s">
        <v>1700</v>
      </c>
      <c r="M574" t="s">
        <v>845</v>
      </c>
      <c r="N574" t="s">
        <v>1863</v>
      </c>
      <c r="O574" s="2">
        <v>0</v>
      </c>
      <c r="P574" s="2">
        <v>0</v>
      </c>
      <c r="Q574" s="2">
        <v>0</v>
      </c>
      <c r="R574" s="2">
        <v>0</v>
      </c>
      <c r="S574" s="2">
        <v>0</v>
      </c>
      <c r="T574" s="2">
        <v>0</v>
      </c>
      <c r="U574" s="2">
        <v>0</v>
      </c>
      <c r="V574" s="2">
        <v>0</v>
      </c>
      <c r="W574" s="68">
        <v>0</v>
      </c>
      <c r="X574" s="68">
        <v>0</v>
      </c>
      <c r="Y574" s="68">
        <v>0</v>
      </c>
      <c r="Z574" s="2">
        <v>0</v>
      </c>
      <c r="AA574" s="70">
        <v>0</v>
      </c>
      <c r="AB574" s="70">
        <v>0</v>
      </c>
    </row>
    <row r="575" spans="1:29" x14ac:dyDescent="0.3">
      <c r="A575" t="s">
        <v>779</v>
      </c>
      <c r="B575">
        <v>240</v>
      </c>
      <c r="C575">
        <v>800</v>
      </c>
      <c r="D575">
        <v>7510</v>
      </c>
      <c r="E575" t="s">
        <v>100</v>
      </c>
      <c r="F575" t="s">
        <v>42</v>
      </c>
      <c r="G575" t="s">
        <v>823</v>
      </c>
      <c r="H575" t="s">
        <v>823</v>
      </c>
      <c r="I575" t="s">
        <v>1365</v>
      </c>
      <c r="J575" t="s">
        <v>1864</v>
      </c>
      <c r="K575" t="s">
        <v>1395</v>
      </c>
      <c r="L575" t="s">
        <v>1700</v>
      </c>
      <c r="M575" t="s">
        <v>1089</v>
      </c>
      <c r="N575" t="s">
        <v>1366</v>
      </c>
      <c r="O575" s="2">
        <v>11360</v>
      </c>
      <c r="P575" s="2">
        <v>10571</v>
      </c>
      <c r="Q575" s="2">
        <v>9753</v>
      </c>
      <c r="R575" s="2">
        <v>8911</v>
      </c>
      <c r="S575" s="2">
        <v>8911</v>
      </c>
      <c r="T575" s="2">
        <v>8911</v>
      </c>
      <c r="U575" s="2">
        <v>8911</v>
      </c>
      <c r="V575" s="2">
        <v>8911</v>
      </c>
      <c r="W575" s="68">
        <v>11881.333333333332</v>
      </c>
      <c r="X575" s="68">
        <v>9511</v>
      </c>
      <c r="Y575" s="68">
        <v>-2370.3333333333321</v>
      </c>
      <c r="Z575" s="2">
        <v>8911</v>
      </c>
      <c r="AA575" s="70">
        <v>4200</v>
      </c>
      <c r="AB575" s="70">
        <v>8043</v>
      </c>
      <c r="AC575" s="2" t="s">
        <v>2506</v>
      </c>
    </row>
    <row r="576" spans="1:29" x14ac:dyDescent="0.3">
      <c r="A576" t="s">
        <v>513</v>
      </c>
      <c r="B576">
        <v>240</v>
      </c>
      <c r="C576">
        <v>800</v>
      </c>
      <c r="D576">
        <v>7511</v>
      </c>
      <c r="E576" t="s">
        <v>100</v>
      </c>
      <c r="F576" t="s">
        <v>42</v>
      </c>
      <c r="G576" t="s">
        <v>823</v>
      </c>
      <c r="H576" t="s">
        <v>823</v>
      </c>
      <c r="I576" t="s">
        <v>1365</v>
      </c>
      <c r="J576" t="s">
        <v>1865</v>
      </c>
      <c r="K576" t="s">
        <v>1395</v>
      </c>
      <c r="L576" t="s">
        <v>1700</v>
      </c>
      <c r="M576" t="s">
        <v>1089</v>
      </c>
      <c r="N576" t="s">
        <v>1369</v>
      </c>
      <c r="O576" s="2">
        <v>0</v>
      </c>
      <c r="P576" s="2">
        <v>0</v>
      </c>
      <c r="Q576" s="2">
        <v>0</v>
      </c>
      <c r="R576" s="2">
        <v>0</v>
      </c>
      <c r="S576" s="2">
        <v>0</v>
      </c>
      <c r="T576" s="2">
        <v>0</v>
      </c>
      <c r="U576" s="2">
        <v>0</v>
      </c>
      <c r="V576" s="2">
        <v>0</v>
      </c>
      <c r="W576" s="68">
        <v>0</v>
      </c>
      <c r="X576" s="68">
        <v>0</v>
      </c>
      <c r="Y576" s="68">
        <v>0</v>
      </c>
      <c r="Z576" s="2">
        <v>0</v>
      </c>
      <c r="AA576" s="70">
        <v>0</v>
      </c>
      <c r="AB576" s="70">
        <v>0</v>
      </c>
    </row>
    <row r="577" spans="1:29" x14ac:dyDescent="0.3">
      <c r="A577" t="s">
        <v>738</v>
      </c>
      <c r="B577">
        <v>240</v>
      </c>
      <c r="C577">
        <v>800</v>
      </c>
      <c r="D577">
        <v>7522</v>
      </c>
      <c r="E577" t="s">
        <v>100</v>
      </c>
      <c r="F577" t="s">
        <v>42</v>
      </c>
      <c r="G577" t="s">
        <v>823</v>
      </c>
      <c r="H577" t="s">
        <v>823</v>
      </c>
      <c r="I577" t="s">
        <v>1365</v>
      </c>
      <c r="J577" t="s">
        <v>1866</v>
      </c>
      <c r="K577" t="s">
        <v>1395</v>
      </c>
      <c r="L577" t="s">
        <v>1700</v>
      </c>
      <c r="M577" t="s">
        <v>1089</v>
      </c>
      <c r="N577" t="s">
        <v>1686</v>
      </c>
      <c r="O577" s="2">
        <v>3566</v>
      </c>
      <c r="P577" s="2">
        <v>3367</v>
      </c>
      <c r="Q577" s="2">
        <v>3157</v>
      </c>
      <c r="R577" s="2">
        <v>2937</v>
      </c>
      <c r="S577" s="2">
        <v>2937</v>
      </c>
      <c r="T577" s="2">
        <v>2937</v>
      </c>
      <c r="U577" s="2">
        <v>2937</v>
      </c>
      <c r="V577" s="2">
        <v>2937</v>
      </c>
      <c r="W577" s="68">
        <v>3916</v>
      </c>
      <c r="X577" s="68">
        <v>3135</v>
      </c>
      <c r="Y577" s="68">
        <v>-781</v>
      </c>
      <c r="Z577" s="2">
        <v>2937</v>
      </c>
      <c r="AA577" s="70">
        <v>2461</v>
      </c>
      <c r="AB577" s="70">
        <v>2705</v>
      </c>
      <c r="AC577" s="2" t="s">
        <v>1678</v>
      </c>
    </row>
    <row r="578" spans="1:29" x14ac:dyDescent="0.3">
      <c r="A578" t="s">
        <v>727</v>
      </c>
      <c r="B578">
        <v>240</v>
      </c>
      <c r="C578">
        <v>800</v>
      </c>
      <c r="D578">
        <v>7524</v>
      </c>
      <c r="E578" t="s">
        <v>100</v>
      </c>
      <c r="F578" t="s">
        <v>42</v>
      </c>
      <c r="G578" t="s">
        <v>823</v>
      </c>
      <c r="H578" t="s">
        <v>823</v>
      </c>
      <c r="I578" t="s">
        <v>1365</v>
      </c>
      <c r="J578" t="s">
        <v>1867</v>
      </c>
      <c r="K578" t="s">
        <v>1395</v>
      </c>
      <c r="L578" t="s">
        <v>1700</v>
      </c>
      <c r="M578" t="s">
        <v>1089</v>
      </c>
      <c r="N578" t="s">
        <v>1688</v>
      </c>
      <c r="O578" s="2">
        <v>9649</v>
      </c>
      <c r="P578" s="2">
        <v>9482</v>
      </c>
      <c r="Q578" s="2">
        <v>9310</v>
      </c>
      <c r="R578" s="2">
        <v>9133</v>
      </c>
      <c r="S578" s="2">
        <v>9133</v>
      </c>
      <c r="T578" s="2">
        <v>9133</v>
      </c>
      <c r="U578" s="2">
        <v>0</v>
      </c>
      <c r="V578" s="2">
        <v>9133</v>
      </c>
      <c r="W578" s="68">
        <v>0</v>
      </c>
      <c r="X578" s="68">
        <v>9748</v>
      </c>
      <c r="Y578" s="68">
        <v>9748</v>
      </c>
      <c r="Z578" s="2">
        <v>9133</v>
      </c>
      <c r="AA578" s="70">
        <v>8951</v>
      </c>
      <c r="AB578" s="70">
        <v>9133</v>
      </c>
      <c r="AC578" s="2" t="s">
        <v>2507</v>
      </c>
    </row>
    <row r="579" spans="1:29" x14ac:dyDescent="0.3">
      <c r="A579" t="s">
        <v>601</v>
      </c>
      <c r="B579">
        <v>240</v>
      </c>
      <c r="C579">
        <v>800</v>
      </c>
      <c r="D579">
        <v>7911</v>
      </c>
      <c r="E579" t="s">
        <v>100</v>
      </c>
      <c r="F579" t="s">
        <v>42</v>
      </c>
      <c r="G579" t="s">
        <v>823</v>
      </c>
      <c r="H579" t="s">
        <v>823</v>
      </c>
      <c r="I579" t="s">
        <v>1365</v>
      </c>
      <c r="J579" t="s">
        <v>1868</v>
      </c>
      <c r="K579" t="s">
        <v>1395</v>
      </c>
      <c r="L579" t="s">
        <v>1700</v>
      </c>
      <c r="M579" t="s">
        <v>1089</v>
      </c>
      <c r="N579" t="s">
        <v>1869</v>
      </c>
      <c r="O579" s="2">
        <v>0</v>
      </c>
      <c r="P579" s="2">
        <v>0</v>
      </c>
      <c r="Q579" s="2">
        <v>0</v>
      </c>
      <c r="R579" s="2">
        <v>0</v>
      </c>
      <c r="S579" s="2">
        <v>0</v>
      </c>
      <c r="T579" s="2">
        <v>0</v>
      </c>
      <c r="U579" s="2">
        <v>0</v>
      </c>
      <c r="V579" s="2">
        <v>0</v>
      </c>
      <c r="W579" s="68">
        <v>0</v>
      </c>
      <c r="X579" s="68">
        <v>0</v>
      </c>
      <c r="Y579" s="68">
        <v>0</v>
      </c>
      <c r="Z579" s="2">
        <v>0</v>
      </c>
      <c r="AA579" s="70">
        <v>0</v>
      </c>
      <c r="AB579" s="70">
        <v>0</v>
      </c>
    </row>
    <row r="580" spans="1:29" x14ac:dyDescent="0.3">
      <c r="A580" t="s">
        <v>543</v>
      </c>
      <c r="B580">
        <v>240</v>
      </c>
      <c r="C580">
        <v>900</v>
      </c>
      <c r="D580">
        <v>9117</v>
      </c>
      <c r="E580" t="s">
        <v>100</v>
      </c>
      <c r="F580" t="s">
        <v>42</v>
      </c>
      <c r="G580" t="s">
        <v>1375</v>
      </c>
      <c r="H580" t="s">
        <v>825</v>
      </c>
      <c r="I580" t="s">
        <v>825</v>
      </c>
      <c r="J580" t="s">
        <v>1870</v>
      </c>
      <c r="K580" t="s">
        <v>954</v>
      </c>
      <c r="L580" t="s">
        <v>1078</v>
      </c>
      <c r="M580" t="s">
        <v>1435</v>
      </c>
      <c r="N580" t="s">
        <v>1376</v>
      </c>
      <c r="O580" s="2">
        <v>0</v>
      </c>
      <c r="P580" s="2">
        <v>0</v>
      </c>
      <c r="Q580" s="2">
        <v>0</v>
      </c>
      <c r="R580" s="2">
        <v>0</v>
      </c>
      <c r="S580" s="2">
        <v>0</v>
      </c>
      <c r="T580" s="2">
        <v>0</v>
      </c>
      <c r="U580" s="2">
        <v>0</v>
      </c>
      <c r="V580" s="2">
        <v>0</v>
      </c>
      <c r="W580" s="68">
        <v>0</v>
      </c>
      <c r="X580" s="68">
        <v>0</v>
      </c>
      <c r="Y580" s="68">
        <v>0</v>
      </c>
      <c r="Z580" s="2">
        <v>0</v>
      </c>
      <c r="AA580" s="70">
        <v>0</v>
      </c>
      <c r="AB580" s="70">
        <v>0</v>
      </c>
    </row>
    <row r="581" spans="1:29" x14ac:dyDescent="0.3">
      <c r="A581" t="s">
        <v>780</v>
      </c>
      <c r="B581">
        <v>240</v>
      </c>
      <c r="C581">
        <v>900</v>
      </c>
      <c r="D581">
        <v>9121</v>
      </c>
      <c r="E581" t="s">
        <v>100</v>
      </c>
      <c r="F581" t="s">
        <v>42</v>
      </c>
      <c r="G581" t="s">
        <v>1375</v>
      </c>
      <c r="H581" t="s">
        <v>825</v>
      </c>
      <c r="I581" t="s">
        <v>825</v>
      </c>
      <c r="J581" t="s">
        <v>1871</v>
      </c>
      <c r="K581" t="s">
        <v>954</v>
      </c>
      <c r="L581" t="s">
        <v>1078</v>
      </c>
      <c r="M581" t="s">
        <v>1435</v>
      </c>
      <c r="N581" t="s">
        <v>1872</v>
      </c>
      <c r="O581" s="2">
        <v>1575</v>
      </c>
      <c r="P581" s="2">
        <v>1575</v>
      </c>
      <c r="Q581" s="2">
        <v>1575</v>
      </c>
      <c r="R581" s="2">
        <v>5920</v>
      </c>
      <c r="S581" s="2">
        <v>5920</v>
      </c>
      <c r="T581" s="2">
        <v>5920</v>
      </c>
      <c r="U581" s="2">
        <v>5920</v>
      </c>
      <c r="V581" s="2">
        <v>5920</v>
      </c>
      <c r="W581" s="68">
        <v>7893.333333333333</v>
      </c>
      <c r="X581" s="68">
        <v>6319</v>
      </c>
      <c r="Y581" s="68">
        <v>-1574.333333333333</v>
      </c>
      <c r="Z581" s="2">
        <v>5920</v>
      </c>
      <c r="AA581" s="70">
        <v>0</v>
      </c>
      <c r="AB581" s="70">
        <v>0</v>
      </c>
      <c r="AC581" s="2" t="s">
        <v>1693</v>
      </c>
    </row>
    <row r="582" spans="1:29" x14ac:dyDescent="0.3">
      <c r="A582" t="s">
        <v>603</v>
      </c>
      <c r="B582">
        <v>240</v>
      </c>
      <c r="C582">
        <v>900</v>
      </c>
      <c r="D582">
        <v>9150</v>
      </c>
      <c r="E582" t="s">
        <v>100</v>
      </c>
      <c r="F582" t="s">
        <v>42</v>
      </c>
      <c r="G582" t="s">
        <v>1375</v>
      </c>
      <c r="H582" t="s">
        <v>825</v>
      </c>
      <c r="I582" t="s">
        <v>825</v>
      </c>
      <c r="J582" t="s">
        <v>1873</v>
      </c>
      <c r="K582" t="s">
        <v>954</v>
      </c>
      <c r="L582" t="s">
        <v>1078</v>
      </c>
      <c r="M582" t="s">
        <v>1435</v>
      </c>
      <c r="N582" t="s">
        <v>1384</v>
      </c>
      <c r="O582" s="2">
        <v>2000</v>
      </c>
      <c r="P582" s="2">
        <v>2000</v>
      </c>
      <c r="Q582" s="2">
        <v>6000</v>
      </c>
      <c r="R582" s="2">
        <v>0</v>
      </c>
      <c r="S582" s="2">
        <v>0</v>
      </c>
      <c r="T582" s="2">
        <v>0</v>
      </c>
      <c r="U582" s="2">
        <v>0</v>
      </c>
      <c r="V582" s="2">
        <v>0</v>
      </c>
      <c r="W582" s="68">
        <v>0</v>
      </c>
      <c r="X582" s="68">
        <v>0</v>
      </c>
      <c r="Y582" s="68">
        <v>0</v>
      </c>
      <c r="Z582" s="2">
        <v>0</v>
      </c>
      <c r="AA582" s="70">
        <v>0</v>
      </c>
      <c r="AB582" s="70">
        <v>0</v>
      </c>
    </row>
    <row r="583" spans="1:29" x14ac:dyDescent="0.3">
      <c r="A583" t="s">
        <v>794</v>
      </c>
      <c r="B583">
        <v>240</v>
      </c>
      <c r="C583">
        <v>900</v>
      </c>
      <c r="D583">
        <v>9590</v>
      </c>
      <c r="E583" t="s">
        <v>100</v>
      </c>
      <c r="F583" t="s">
        <v>42</v>
      </c>
      <c r="G583" t="s">
        <v>1375</v>
      </c>
      <c r="H583" t="s">
        <v>822</v>
      </c>
      <c r="I583" t="s">
        <v>822</v>
      </c>
      <c r="J583" t="s">
        <v>1874</v>
      </c>
      <c r="K583" t="s">
        <v>1395</v>
      </c>
      <c r="L583" t="s">
        <v>1700</v>
      </c>
      <c r="M583" t="s">
        <v>845</v>
      </c>
      <c r="N583" t="s">
        <v>1386</v>
      </c>
      <c r="O583" s="2">
        <v>0</v>
      </c>
      <c r="P583" s="2">
        <v>0</v>
      </c>
      <c r="Q583" s="2">
        <v>0</v>
      </c>
      <c r="R583" s="2">
        <v>89908</v>
      </c>
      <c r="S583" s="2">
        <v>89908</v>
      </c>
      <c r="T583" s="2">
        <v>89908</v>
      </c>
      <c r="U583" s="2">
        <v>0</v>
      </c>
      <c r="V583" s="2">
        <v>0</v>
      </c>
      <c r="W583" s="68">
        <v>0</v>
      </c>
      <c r="X583" s="68">
        <v>0</v>
      </c>
      <c r="Y583" s="68">
        <v>0</v>
      </c>
      <c r="Z583" s="2">
        <v>0</v>
      </c>
      <c r="AA583" s="70">
        <v>40342</v>
      </c>
      <c r="AB583" s="70">
        <v>40342</v>
      </c>
      <c r="AC583" s="2" t="s">
        <v>1486</v>
      </c>
    </row>
    <row r="584" spans="1:29" x14ac:dyDescent="0.3">
      <c r="A584" t="s">
        <v>499</v>
      </c>
      <c r="B584">
        <v>240</v>
      </c>
      <c r="C584">
        <v>900</v>
      </c>
      <c r="D584">
        <v>9893</v>
      </c>
      <c r="E584" t="s">
        <v>100</v>
      </c>
      <c r="F584" t="s">
        <v>42</v>
      </c>
      <c r="G584" t="s">
        <v>1375</v>
      </c>
      <c r="H584" t="s">
        <v>1389</v>
      </c>
      <c r="I584" t="s">
        <v>1390</v>
      </c>
      <c r="J584" t="s">
        <v>1875</v>
      </c>
      <c r="K584" t="s">
        <v>1395</v>
      </c>
      <c r="L584" t="s">
        <v>1700</v>
      </c>
      <c r="M584" t="s">
        <v>845</v>
      </c>
      <c r="N584" t="s">
        <v>1876</v>
      </c>
      <c r="O584" s="2">
        <v>0</v>
      </c>
      <c r="P584" s="2">
        <v>0</v>
      </c>
      <c r="Q584" s="2">
        <v>0</v>
      </c>
      <c r="R584" s="2">
        <v>0</v>
      </c>
      <c r="S584" s="2">
        <v>0</v>
      </c>
      <c r="T584" s="2">
        <v>0</v>
      </c>
      <c r="U584" s="2">
        <v>0</v>
      </c>
      <c r="V584" s="2">
        <v>0</v>
      </c>
      <c r="W584" s="68">
        <v>0</v>
      </c>
      <c r="X584" s="68">
        <v>0</v>
      </c>
      <c r="Y584" s="68">
        <v>0</v>
      </c>
      <c r="Z584" s="2">
        <v>0</v>
      </c>
      <c r="AA584" s="70">
        <v>0</v>
      </c>
      <c r="AB584" s="70">
        <v>0</v>
      </c>
    </row>
    <row r="585" spans="1:29" x14ac:dyDescent="0.3">
      <c r="A585" t="s">
        <v>330</v>
      </c>
      <c r="B585">
        <v>240</v>
      </c>
      <c r="C585">
        <v>900</v>
      </c>
      <c r="D585">
        <v>9899</v>
      </c>
      <c r="E585" t="s">
        <v>100</v>
      </c>
      <c r="F585" t="s">
        <v>42</v>
      </c>
      <c r="G585" t="s">
        <v>1375</v>
      </c>
      <c r="H585" t="s">
        <v>1389</v>
      </c>
      <c r="I585" t="s">
        <v>1005</v>
      </c>
      <c r="J585" t="s">
        <v>1877</v>
      </c>
      <c r="K585" t="s">
        <v>844</v>
      </c>
      <c r="L585" t="s">
        <v>845</v>
      </c>
      <c r="M585" t="s">
        <v>845</v>
      </c>
      <c r="N585" t="s">
        <v>1393</v>
      </c>
      <c r="O585" s="2">
        <v>121619</v>
      </c>
      <c r="P585" s="2">
        <v>176150</v>
      </c>
      <c r="Q585" s="2">
        <v>150205</v>
      </c>
      <c r="R585" s="2">
        <v>0</v>
      </c>
      <c r="S585" s="2">
        <v>0</v>
      </c>
      <c r="T585" s="2">
        <v>0</v>
      </c>
      <c r="U585" s="2">
        <v>0</v>
      </c>
      <c r="V585" s="2">
        <v>0</v>
      </c>
      <c r="W585" s="69">
        <v>214849</v>
      </c>
      <c r="X585" s="68">
        <v>0</v>
      </c>
      <c r="Y585" s="68">
        <v>-214849</v>
      </c>
      <c r="Z585" s="12">
        <v>0</v>
      </c>
      <c r="AA585" s="75">
        <v>160365</v>
      </c>
      <c r="AB585" s="75">
        <v>144968</v>
      </c>
    </row>
    <row r="586" spans="1:29" x14ac:dyDescent="0.3">
      <c r="A586" t="s">
        <v>2633</v>
      </c>
      <c r="B586">
        <v>312</v>
      </c>
      <c r="C586">
        <v>1110</v>
      </c>
      <c r="E586" t="s">
        <v>841</v>
      </c>
      <c r="F586" t="s">
        <v>55</v>
      </c>
      <c r="G586" t="s">
        <v>842</v>
      </c>
      <c r="H586" t="s">
        <v>843</v>
      </c>
      <c r="I586" t="s">
        <v>842</v>
      </c>
      <c r="J586" t="s">
        <v>1878</v>
      </c>
      <c r="K586" t="s">
        <v>844</v>
      </c>
      <c r="L586" t="s">
        <v>1879</v>
      </c>
      <c r="M586" t="s">
        <v>845</v>
      </c>
      <c r="N586" t="s">
        <v>847</v>
      </c>
      <c r="O586" s="2">
        <v>120852</v>
      </c>
      <c r="P586" s="2">
        <v>24256</v>
      </c>
      <c r="Q586" s="2">
        <v>34211</v>
      </c>
      <c r="R586" s="2">
        <v>0</v>
      </c>
      <c r="S586" s="2">
        <v>0</v>
      </c>
      <c r="T586" s="2">
        <v>0</v>
      </c>
      <c r="U586" s="2">
        <v>58603</v>
      </c>
      <c r="V586" s="2">
        <v>63984</v>
      </c>
      <c r="W586" s="68">
        <v>58603</v>
      </c>
      <c r="X586" s="68">
        <v>0</v>
      </c>
      <c r="Y586" s="68">
        <v>-58603</v>
      </c>
      <c r="Z586" s="2">
        <v>58603</v>
      </c>
      <c r="AA586" s="70">
        <v>58603</v>
      </c>
      <c r="AB586" s="70">
        <v>58603</v>
      </c>
    </row>
    <row r="587" spans="1:29" x14ac:dyDescent="0.3">
      <c r="A587" t="s">
        <v>2634</v>
      </c>
      <c r="B587">
        <v>312</v>
      </c>
      <c r="C587">
        <v>1115</v>
      </c>
      <c r="E587" t="s">
        <v>841</v>
      </c>
      <c r="F587" t="s">
        <v>55</v>
      </c>
      <c r="G587" t="s">
        <v>842</v>
      </c>
      <c r="H587" t="s">
        <v>843</v>
      </c>
      <c r="I587" t="s">
        <v>842</v>
      </c>
      <c r="J587" t="s">
        <v>1881</v>
      </c>
      <c r="K587" t="s">
        <v>844</v>
      </c>
      <c r="L587" t="s">
        <v>1879</v>
      </c>
      <c r="M587" t="s">
        <v>845</v>
      </c>
      <c r="N587" t="s">
        <v>850</v>
      </c>
      <c r="O587" s="2">
        <v>5440</v>
      </c>
      <c r="P587" s="2">
        <v>66583</v>
      </c>
      <c r="Q587" s="2">
        <v>33492</v>
      </c>
      <c r="R587" s="2">
        <v>0</v>
      </c>
      <c r="S587" s="2">
        <v>0</v>
      </c>
      <c r="T587" s="2">
        <v>0</v>
      </c>
      <c r="U587" s="2">
        <v>642</v>
      </c>
      <c r="V587" s="2">
        <v>643</v>
      </c>
      <c r="W587" s="68">
        <v>642</v>
      </c>
      <c r="X587" s="68">
        <v>0</v>
      </c>
      <c r="Y587" s="68">
        <v>-642</v>
      </c>
      <c r="Z587" s="2">
        <v>642</v>
      </c>
      <c r="AA587" s="70">
        <v>642</v>
      </c>
      <c r="AB587" s="70">
        <v>642</v>
      </c>
    </row>
    <row r="588" spans="1:29" x14ac:dyDescent="0.3">
      <c r="A588" t="s">
        <v>2635</v>
      </c>
      <c r="B588">
        <v>312</v>
      </c>
      <c r="C588">
        <v>1510</v>
      </c>
      <c r="E588" t="s">
        <v>841</v>
      </c>
      <c r="F588" t="s">
        <v>55</v>
      </c>
      <c r="G588" t="s">
        <v>862</v>
      </c>
      <c r="H588" t="s">
        <v>843</v>
      </c>
      <c r="I588" t="s">
        <v>862</v>
      </c>
      <c r="J588" t="s">
        <v>1883</v>
      </c>
      <c r="K588" t="s">
        <v>844</v>
      </c>
      <c r="L588" t="s">
        <v>1879</v>
      </c>
      <c r="M588" t="s">
        <v>845</v>
      </c>
      <c r="N588" t="s">
        <v>862</v>
      </c>
      <c r="O588" s="2">
        <v>0</v>
      </c>
      <c r="P588" s="2">
        <v>0</v>
      </c>
      <c r="Q588" s="2">
        <v>0</v>
      </c>
      <c r="R588" s="2">
        <v>0</v>
      </c>
      <c r="S588" s="2">
        <v>0</v>
      </c>
      <c r="T588" s="2">
        <v>0</v>
      </c>
      <c r="U588" s="2">
        <v>0</v>
      </c>
      <c r="V588" s="2">
        <v>0</v>
      </c>
      <c r="W588" s="68">
        <v>0</v>
      </c>
      <c r="X588" s="68">
        <v>0</v>
      </c>
      <c r="Y588" s="68">
        <v>0</v>
      </c>
      <c r="Z588" s="2">
        <v>0</v>
      </c>
      <c r="AA588" s="70">
        <v>0</v>
      </c>
      <c r="AB588" s="70">
        <v>0</v>
      </c>
    </row>
    <row r="589" spans="1:29" x14ac:dyDescent="0.3">
      <c r="A589" t="s">
        <v>2636</v>
      </c>
      <c r="B589">
        <v>312</v>
      </c>
      <c r="C589">
        <v>1620</v>
      </c>
      <c r="E589" t="s">
        <v>841</v>
      </c>
      <c r="F589" t="s">
        <v>55</v>
      </c>
      <c r="G589" t="s">
        <v>868</v>
      </c>
      <c r="H589" t="s">
        <v>869</v>
      </c>
      <c r="I589" t="s">
        <v>868</v>
      </c>
      <c r="J589" t="s">
        <v>1885</v>
      </c>
      <c r="K589" t="s">
        <v>844</v>
      </c>
      <c r="L589" t="s">
        <v>1879</v>
      </c>
      <c r="M589" t="s">
        <v>845</v>
      </c>
      <c r="N589" t="s">
        <v>868</v>
      </c>
      <c r="O589" s="2">
        <v>0</v>
      </c>
      <c r="P589" s="2">
        <v>0</v>
      </c>
      <c r="Q589" s="2">
        <v>0</v>
      </c>
      <c r="R589" s="2">
        <v>0</v>
      </c>
      <c r="S589" s="2">
        <v>0</v>
      </c>
      <c r="T589" s="2">
        <v>0</v>
      </c>
      <c r="U589" s="2">
        <v>0</v>
      </c>
      <c r="V589" s="2">
        <v>0</v>
      </c>
      <c r="W589" s="68">
        <v>0</v>
      </c>
      <c r="X589" s="68">
        <v>0</v>
      </c>
      <c r="Y589" s="68">
        <v>0</v>
      </c>
      <c r="Z589" s="2">
        <v>0</v>
      </c>
      <c r="AA589" s="70">
        <v>0</v>
      </c>
      <c r="AB589" s="70">
        <v>0</v>
      </c>
    </row>
    <row r="590" spans="1:29" x14ac:dyDescent="0.3">
      <c r="A590" t="s">
        <v>2637</v>
      </c>
      <c r="B590">
        <v>312</v>
      </c>
      <c r="C590">
        <v>1710</v>
      </c>
      <c r="E590" t="s">
        <v>841</v>
      </c>
      <c r="F590" t="s">
        <v>55</v>
      </c>
      <c r="G590" t="s">
        <v>872</v>
      </c>
      <c r="H590" t="s">
        <v>869</v>
      </c>
      <c r="I590" t="s">
        <v>872</v>
      </c>
      <c r="J590" t="s">
        <v>1887</v>
      </c>
      <c r="K590" t="s">
        <v>844</v>
      </c>
      <c r="L590" t="s">
        <v>1879</v>
      </c>
      <c r="M590" t="s">
        <v>845</v>
      </c>
      <c r="N590" t="s">
        <v>874</v>
      </c>
      <c r="O590" s="2">
        <v>0</v>
      </c>
      <c r="P590" s="2">
        <v>0</v>
      </c>
      <c r="Q590" s="2">
        <v>0</v>
      </c>
      <c r="R590" s="2">
        <v>0</v>
      </c>
      <c r="S590" s="2">
        <v>0</v>
      </c>
      <c r="T590" s="2">
        <v>0</v>
      </c>
      <c r="U590" s="2">
        <v>0</v>
      </c>
      <c r="V590" s="2">
        <v>0</v>
      </c>
      <c r="W590" s="68">
        <v>0</v>
      </c>
      <c r="X590" s="68">
        <v>0</v>
      </c>
      <c r="Y590" s="68">
        <v>0</v>
      </c>
      <c r="Z590" s="2">
        <v>0</v>
      </c>
      <c r="AA590" s="70">
        <v>0</v>
      </c>
      <c r="AB590" s="70">
        <v>0</v>
      </c>
    </row>
    <row r="591" spans="1:29" x14ac:dyDescent="0.3">
      <c r="A591" t="s">
        <v>2638</v>
      </c>
      <c r="B591">
        <v>312</v>
      </c>
      <c r="C591">
        <v>1720</v>
      </c>
      <c r="E591" t="s">
        <v>841</v>
      </c>
      <c r="F591" t="s">
        <v>55</v>
      </c>
      <c r="G591" t="s">
        <v>872</v>
      </c>
      <c r="H591" t="s">
        <v>869</v>
      </c>
      <c r="I591" t="s">
        <v>872</v>
      </c>
      <c r="J591" t="s">
        <v>1889</v>
      </c>
      <c r="K591" t="s">
        <v>844</v>
      </c>
      <c r="L591" t="s">
        <v>1879</v>
      </c>
      <c r="M591" t="s">
        <v>845</v>
      </c>
      <c r="N591" t="s">
        <v>877</v>
      </c>
      <c r="O591" s="2">
        <v>0</v>
      </c>
      <c r="P591" s="2">
        <v>0</v>
      </c>
      <c r="Q591" s="2">
        <v>528</v>
      </c>
      <c r="R591" s="2">
        <v>0</v>
      </c>
      <c r="S591" s="2">
        <v>0</v>
      </c>
      <c r="T591" s="2">
        <v>0</v>
      </c>
      <c r="U591" s="2">
        <v>528</v>
      </c>
      <c r="V591" s="2">
        <v>528</v>
      </c>
      <c r="W591" s="68">
        <v>528</v>
      </c>
      <c r="X591" s="68">
        <v>0</v>
      </c>
      <c r="Y591" s="68">
        <v>-528</v>
      </c>
      <c r="Z591" s="2">
        <v>528</v>
      </c>
      <c r="AA591" s="70">
        <v>528</v>
      </c>
      <c r="AB591" s="70">
        <v>528</v>
      </c>
    </row>
    <row r="592" spans="1:29" x14ac:dyDescent="0.3">
      <c r="A592" t="s">
        <v>2639</v>
      </c>
      <c r="B592">
        <v>312</v>
      </c>
      <c r="C592">
        <v>1730</v>
      </c>
      <c r="E592" t="s">
        <v>841</v>
      </c>
      <c r="F592" t="s">
        <v>55</v>
      </c>
      <c r="G592" t="s">
        <v>872</v>
      </c>
      <c r="H592" t="s">
        <v>869</v>
      </c>
      <c r="I592" t="s">
        <v>872</v>
      </c>
      <c r="J592" t="s">
        <v>1891</v>
      </c>
      <c r="K592" t="s">
        <v>844</v>
      </c>
      <c r="L592" t="s">
        <v>1879</v>
      </c>
      <c r="M592" t="s">
        <v>845</v>
      </c>
      <c r="N592" t="s">
        <v>880</v>
      </c>
      <c r="O592" s="2">
        <v>0</v>
      </c>
      <c r="P592" s="2">
        <v>4526</v>
      </c>
      <c r="Q592" s="2">
        <v>6061</v>
      </c>
      <c r="R592" s="2">
        <v>0</v>
      </c>
      <c r="S592" s="2">
        <v>0</v>
      </c>
      <c r="T592" s="2">
        <v>0</v>
      </c>
      <c r="U592" s="2">
        <v>6061</v>
      </c>
      <c r="V592" s="2">
        <v>6061</v>
      </c>
      <c r="W592" s="68">
        <v>6061</v>
      </c>
      <c r="X592" s="68">
        <v>0</v>
      </c>
      <c r="Y592" s="68">
        <v>-6061</v>
      </c>
      <c r="Z592" s="2">
        <v>6061</v>
      </c>
      <c r="AA592" s="70">
        <v>6061</v>
      </c>
      <c r="AB592" s="70">
        <v>6061</v>
      </c>
    </row>
    <row r="593" spans="1:29" x14ac:dyDescent="0.3">
      <c r="A593" t="s">
        <v>2640</v>
      </c>
      <c r="B593">
        <v>312</v>
      </c>
      <c r="C593">
        <v>1740</v>
      </c>
      <c r="E593" t="s">
        <v>841</v>
      </c>
      <c r="F593" t="s">
        <v>55</v>
      </c>
      <c r="G593" t="s">
        <v>872</v>
      </c>
      <c r="H593" t="s">
        <v>869</v>
      </c>
      <c r="I593" t="s">
        <v>872</v>
      </c>
      <c r="J593" t="s">
        <v>1893</v>
      </c>
      <c r="K593" t="s">
        <v>844</v>
      </c>
      <c r="L593" t="s">
        <v>1879</v>
      </c>
      <c r="M593" t="s">
        <v>845</v>
      </c>
      <c r="N593" t="s">
        <v>883</v>
      </c>
      <c r="O593" s="2">
        <v>0</v>
      </c>
      <c r="P593" s="2">
        <v>11300</v>
      </c>
      <c r="Q593" s="2">
        <v>11300</v>
      </c>
      <c r="R593" s="2">
        <v>0</v>
      </c>
      <c r="S593" s="2">
        <v>0</v>
      </c>
      <c r="T593" s="2">
        <v>0</v>
      </c>
      <c r="U593" s="2">
        <v>11300</v>
      </c>
      <c r="V593" s="2">
        <v>11300</v>
      </c>
      <c r="W593" s="68">
        <v>11300</v>
      </c>
      <c r="X593" s="68">
        <v>0</v>
      </c>
      <c r="Y593" s="68">
        <v>-11300</v>
      </c>
      <c r="Z593" s="2">
        <v>11300</v>
      </c>
      <c r="AA593" s="70">
        <v>11300</v>
      </c>
      <c r="AB593" s="70">
        <v>11300</v>
      </c>
    </row>
    <row r="594" spans="1:29" x14ac:dyDescent="0.3">
      <c r="A594" t="s">
        <v>2641</v>
      </c>
      <c r="B594">
        <v>312</v>
      </c>
      <c r="C594">
        <v>1750</v>
      </c>
      <c r="E594" t="s">
        <v>841</v>
      </c>
      <c r="F594" t="s">
        <v>55</v>
      </c>
      <c r="G594" t="s">
        <v>872</v>
      </c>
      <c r="H594" t="s">
        <v>869</v>
      </c>
      <c r="I594" t="s">
        <v>872</v>
      </c>
      <c r="J594" t="s">
        <v>1895</v>
      </c>
      <c r="K594" t="s">
        <v>844</v>
      </c>
      <c r="L594" t="s">
        <v>1879</v>
      </c>
      <c r="M594" t="s">
        <v>845</v>
      </c>
      <c r="N594" t="s">
        <v>886</v>
      </c>
      <c r="O594" s="2">
        <v>0</v>
      </c>
      <c r="P594" s="2">
        <v>1248212</v>
      </c>
      <c r="Q594" s="2">
        <v>1248212</v>
      </c>
      <c r="R594" s="2">
        <v>0</v>
      </c>
      <c r="S594" s="2">
        <v>0</v>
      </c>
      <c r="T594" s="2">
        <v>0</v>
      </c>
      <c r="U594" s="2">
        <v>1248212</v>
      </c>
      <c r="V594" s="2">
        <v>1248212</v>
      </c>
      <c r="W594" s="68">
        <v>1248212</v>
      </c>
      <c r="X594" s="68">
        <v>0</v>
      </c>
      <c r="Y594" s="68">
        <v>-1248212</v>
      </c>
      <c r="Z594" s="2">
        <v>1248212</v>
      </c>
      <c r="AA594" s="70">
        <v>1248212</v>
      </c>
      <c r="AB594" s="70">
        <v>1248212</v>
      </c>
    </row>
    <row r="595" spans="1:29" x14ac:dyDescent="0.3">
      <c r="A595" t="s">
        <v>2642</v>
      </c>
      <c r="B595">
        <v>312</v>
      </c>
      <c r="C595">
        <v>1795</v>
      </c>
      <c r="E595" t="s">
        <v>841</v>
      </c>
      <c r="F595" t="s">
        <v>55</v>
      </c>
      <c r="G595" t="s">
        <v>872</v>
      </c>
      <c r="H595" t="s">
        <v>869</v>
      </c>
      <c r="I595" t="s">
        <v>872</v>
      </c>
      <c r="J595" t="s">
        <v>1897</v>
      </c>
      <c r="K595" t="s">
        <v>844</v>
      </c>
      <c r="L595" t="s">
        <v>1879</v>
      </c>
      <c r="M595" t="s">
        <v>845</v>
      </c>
      <c r="N595" t="s">
        <v>889</v>
      </c>
      <c r="O595" s="2">
        <v>0</v>
      </c>
      <c r="P595" s="2">
        <v>0</v>
      </c>
      <c r="Q595" s="2">
        <v>42165</v>
      </c>
      <c r="R595" s="2">
        <v>0</v>
      </c>
      <c r="S595" s="2">
        <v>0</v>
      </c>
      <c r="T595" s="2">
        <v>0</v>
      </c>
      <c r="U595" s="2">
        <v>42165</v>
      </c>
      <c r="V595" s="2">
        <v>42165</v>
      </c>
      <c r="W595" s="68">
        <v>42165</v>
      </c>
      <c r="X595" s="68">
        <v>0</v>
      </c>
      <c r="Y595" s="68">
        <v>-42165</v>
      </c>
      <c r="Z595" s="2">
        <v>42165</v>
      </c>
      <c r="AA595" s="70">
        <v>42165</v>
      </c>
      <c r="AB595" s="70">
        <v>42165</v>
      </c>
    </row>
    <row r="596" spans="1:29" x14ac:dyDescent="0.3">
      <c r="A596" t="s">
        <v>2643</v>
      </c>
      <c r="B596">
        <v>312</v>
      </c>
      <c r="C596">
        <v>1820</v>
      </c>
      <c r="E596" t="s">
        <v>841</v>
      </c>
      <c r="F596" t="s">
        <v>55</v>
      </c>
      <c r="G596" t="s">
        <v>891</v>
      </c>
      <c r="H596" t="s">
        <v>869</v>
      </c>
      <c r="I596" t="s">
        <v>891</v>
      </c>
      <c r="J596" t="s">
        <v>1899</v>
      </c>
      <c r="K596" t="s">
        <v>844</v>
      </c>
      <c r="L596" t="s">
        <v>1879</v>
      </c>
      <c r="M596" t="s">
        <v>845</v>
      </c>
      <c r="N596" t="s">
        <v>893</v>
      </c>
      <c r="O596" s="2">
        <v>0</v>
      </c>
      <c r="P596" s="2">
        <v>0</v>
      </c>
      <c r="Q596" s="2">
        <v>18</v>
      </c>
      <c r="R596" s="2">
        <v>0</v>
      </c>
      <c r="S596" s="2">
        <v>0</v>
      </c>
      <c r="T596" s="2">
        <v>0</v>
      </c>
      <c r="U596" s="2">
        <v>18</v>
      </c>
      <c r="V596" s="2">
        <v>18</v>
      </c>
      <c r="W596" s="68">
        <v>18</v>
      </c>
      <c r="X596" s="68">
        <v>0</v>
      </c>
      <c r="Y596" s="68">
        <v>-18</v>
      </c>
      <c r="Z596" s="2">
        <v>18</v>
      </c>
      <c r="AA596" s="70">
        <v>18</v>
      </c>
      <c r="AB596" s="70">
        <v>18</v>
      </c>
    </row>
    <row r="597" spans="1:29" x14ac:dyDescent="0.3">
      <c r="A597" t="s">
        <v>2644</v>
      </c>
      <c r="B597">
        <v>312</v>
      </c>
      <c r="C597">
        <v>1830</v>
      </c>
      <c r="E597" t="s">
        <v>841</v>
      </c>
      <c r="F597" t="s">
        <v>55</v>
      </c>
      <c r="G597" t="s">
        <v>891</v>
      </c>
      <c r="H597" t="s">
        <v>869</v>
      </c>
      <c r="I597" t="s">
        <v>891</v>
      </c>
      <c r="J597" t="s">
        <v>1901</v>
      </c>
      <c r="K597" t="s">
        <v>844</v>
      </c>
      <c r="L597" t="s">
        <v>1879</v>
      </c>
      <c r="M597" t="s">
        <v>845</v>
      </c>
      <c r="N597" t="s">
        <v>896</v>
      </c>
      <c r="O597" s="2">
        <v>0</v>
      </c>
      <c r="P597" s="2">
        <v>226</v>
      </c>
      <c r="Q597" s="2">
        <v>756</v>
      </c>
      <c r="R597" s="2">
        <v>0</v>
      </c>
      <c r="S597" s="2">
        <v>0</v>
      </c>
      <c r="T597" s="2">
        <v>0</v>
      </c>
      <c r="U597" s="2">
        <v>756</v>
      </c>
      <c r="V597" s="2">
        <v>756</v>
      </c>
      <c r="W597" s="68">
        <v>756</v>
      </c>
      <c r="X597" s="68">
        <v>0</v>
      </c>
      <c r="Y597" s="68">
        <v>-756</v>
      </c>
      <c r="Z597" s="2">
        <v>756</v>
      </c>
      <c r="AA597" s="70">
        <v>756</v>
      </c>
      <c r="AB597" s="70">
        <v>756</v>
      </c>
    </row>
    <row r="598" spans="1:29" x14ac:dyDescent="0.3">
      <c r="A598" t="s">
        <v>2645</v>
      </c>
      <c r="B598">
        <v>312</v>
      </c>
      <c r="C598">
        <v>1840</v>
      </c>
      <c r="E598" t="s">
        <v>841</v>
      </c>
      <c r="F598" t="s">
        <v>55</v>
      </c>
      <c r="G598" t="s">
        <v>891</v>
      </c>
      <c r="H598" t="s">
        <v>869</v>
      </c>
      <c r="I598" t="s">
        <v>891</v>
      </c>
      <c r="J598" t="s">
        <v>1903</v>
      </c>
      <c r="K598" t="s">
        <v>844</v>
      </c>
      <c r="L598" t="s">
        <v>1879</v>
      </c>
      <c r="M598" t="s">
        <v>845</v>
      </c>
      <c r="N598" t="s">
        <v>899</v>
      </c>
      <c r="O598" s="2">
        <v>0</v>
      </c>
      <c r="P598" s="2">
        <v>565</v>
      </c>
      <c r="Q598" s="2">
        <v>1695</v>
      </c>
      <c r="R598" s="2">
        <v>0</v>
      </c>
      <c r="S598" s="2">
        <v>0</v>
      </c>
      <c r="T598" s="2">
        <v>0</v>
      </c>
      <c r="U598" s="2">
        <v>1695</v>
      </c>
      <c r="V598" s="2">
        <v>1695</v>
      </c>
      <c r="W598" s="68">
        <v>1695</v>
      </c>
      <c r="X598" s="68">
        <v>0</v>
      </c>
      <c r="Y598" s="68">
        <v>-1695</v>
      </c>
      <c r="Z598" s="2">
        <v>1695</v>
      </c>
      <c r="AA598" s="70">
        <v>1695</v>
      </c>
      <c r="AB598" s="70">
        <v>1695</v>
      </c>
    </row>
    <row r="599" spans="1:29" x14ac:dyDescent="0.3">
      <c r="A599" t="s">
        <v>2646</v>
      </c>
      <c r="B599">
        <v>312</v>
      </c>
      <c r="C599">
        <v>1850</v>
      </c>
      <c r="E599" t="s">
        <v>841</v>
      </c>
      <c r="F599" t="s">
        <v>55</v>
      </c>
      <c r="G599" t="s">
        <v>891</v>
      </c>
      <c r="H599" t="s">
        <v>869</v>
      </c>
      <c r="I599" t="s">
        <v>891</v>
      </c>
      <c r="J599" t="s">
        <v>1905</v>
      </c>
      <c r="K599" t="s">
        <v>844</v>
      </c>
      <c r="L599" t="s">
        <v>1879</v>
      </c>
      <c r="M599" t="s">
        <v>845</v>
      </c>
      <c r="N599" t="s">
        <v>902</v>
      </c>
      <c r="O599" s="2">
        <v>0</v>
      </c>
      <c r="P599" s="2">
        <v>345521</v>
      </c>
      <c r="Q599" s="2">
        <v>376726</v>
      </c>
      <c r="R599" s="2">
        <v>0</v>
      </c>
      <c r="S599" s="2">
        <v>0</v>
      </c>
      <c r="T599" s="2">
        <v>0</v>
      </c>
      <c r="U599" s="2">
        <v>376726</v>
      </c>
      <c r="V599" s="2">
        <v>376726</v>
      </c>
      <c r="W599" s="68">
        <v>376726</v>
      </c>
      <c r="X599" s="68">
        <v>0</v>
      </c>
      <c r="Y599" s="68">
        <v>-376726</v>
      </c>
      <c r="Z599" s="2">
        <v>376726</v>
      </c>
      <c r="AA599" s="70">
        <v>376726</v>
      </c>
      <c r="AB599" s="70">
        <v>376726</v>
      </c>
    </row>
    <row r="600" spans="1:29" x14ac:dyDescent="0.3">
      <c r="A600" t="s">
        <v>2647</v>
      </c>
      <c r="B600">
        <v>312</v>
      </c>
      <c r="C600">
        <v>2125</v>
      </c>
      <c r="E600" t="s">
        <v>907</v>
      </c>
      <c r="F600" t="s">
        <v>55</v>
      </c>
      <c r="G600" t="s">
        <v>908</v>
      </c>
      <c r="H600" t="s">
        <v>909</v>
      </c>
      <c r="I600" t="s">
        <v>908</v>
      </c>
      <c r="J600" t="s">
        <v>1907</v>
      </c>
      <c r="K600" t="s">
        <v>844</v>
      </c>
      <c r="L600" t="s">
        <v>1879</v>
      </c>
      <c r="M600" t="s">
        <v>845</v>
      </c>
      <c r="N600" t="s">
        <v>908</v>
      </c>
      <c r="O600" s="2">
        <v>0</v>
      </c>
      <c r="P600" s="2">
        <v>0</v>
      </c>
      <c r="Q600" s="2">
        <v>0</v>
      </c>
      <c r="R600" s="2">
        <v>0</v>
      </c>
      <c r="S600" s="2">
        <v>0</v>
      </c>
      <c r="T600" s="2">
        <v>0</v>
      </c>
      <c r="U600" s="2">
        <v>0</v>
      </c>
      <c r="V600" s="2">
        <v>0</v>
      </c>
      <c r="W600" s="68">
        <v>0</v>
      </c>
      <c r="X600" s="68">
        <v>0</v>
      </c>
      <c r="Y600" s="68">
        <v>0</v>
      </c>
      <c r="Z600" s="2">
        <v>0</v>
      </c>
      <c r="AA600" s="70">
        <v>0</v>
      </c>
      <c r="AB600" s="70">
        <v>0</v>
      </c>
    </row>
    <row r="601" spans="1:29" x14ac:dyDescent="0.3">
      <c r="A601" t="s">
        <v>2648</v>
      </c>
      <c r="B601">
        <v>312</v>
      </c>
      <c r="C601">
        <v>2205</v>
      </c>
      <c r="E601" t="s">
        <v>907</v>
      </c>
      <c r="F601" t="s">
        <v>55</v>
      </c>
      <c r="G601" t="s">
        <v>913</v>
      </c>
      <c r="H601" t="s">
        <v>909</v>
      </c>
      <c r="I601" t="s">
        <v>913</v>
      </c>
      <c r="J601" t="s">
        <v>1909</v>
      </c>
      <c r="K601" t="s">
        <v>844</v>
      </c>
      <c r="L601" t="s">
        <v>1879</v>
      </c>
      <c r="M601" t="s">
        <v>845</v>
      </c>
      <c r="N601" t="s">
        <v>915</v>
      </c>
      <c r="O601" s="2">
        <v>0</v>
      </c>
      <c r="P601" s="2">
        <v>0</v>
      </c>
      <c r="Q601" s="2">
        <v>0</v>
      </c>
      <c r="R601" s="2">
        <v>0</v>
      </c>
      <c r="S601" s="2">
        <v>0</v>
      </c>
      <c r="T601" s="2">
        <v>0</v>
      </c>
      <c r="U601" s="2">
        <v>361</v>
      </c>
      <c r="V601" s="2">
        <v>369</v>
      </c>
      <c r="W601" s="68">
        <v>361</v>
      </c>
      <c r="X601" s="68">
        <v>0</v>
      </c>
      <c r="Y601" s="68">
        <v>-361</v>
      </c>
      <c r="Z601" s="2">
        <v>385</v>
      </c>
      <c r="AA601" s="70">
        <v>385</v>
      </c>
      <c r="AB601" s="70">
        <v>385</v>
      </c>
    </row>
    <row r="602" spans="1:29" x14ac:dyDescent="0.3">
      <c r="A602" t="s">
        <v>2649</v>
      </c>
      <c r="B602">
        <v>312</v>
      </c>
      <c r="C602">
        <v>2210</v>
      </c>
      <c r="E602" t="s">
        <v>907</v>
      </c>
      <c r="F602" t="s">
        <v>55</v>
      </c>
      <c r="G602" t="s">
        <v>913</v>
      </c>
      <c r="H602" t="s">
        <v>909</v>
      </c>
      <c r="I602" t="s">
        <v>913</v>
      </c>
      <c r="J602" t="s">
        <v>1911</v>
      </c>
      <c r="K602" t="s">
        <v>844</v>
      </c>
      <c r="L602" t="s">
        <v>1879</v>
      </c>
      <c r="M602" t="s">
        <v>845</v>
      </c>
      <c r="N602" t="s">
        <v>918</v>
      </c>
      <c r="O602" s="2">
        <v>0</v>
      </c>
      <c r="P602" s="2">
        <v>0</v>
      </c>
      <c r="Q602" s="2">
        <v>0</v>
      </c>
      <c r="R602" s="2">
        <v>0</v>
      </c>
      <c r="S602" s="2">
        <v>0</v>
      </c>
      <c r="T602" s="2">
        <v>0</v>
      </c>
      <c r="U602" s="2">
        <v>167</v>
      </c>
      <c r="V602" s="2">
        <v>171</v>
      </c>
      <c r="W602" s="68">
        <v>167</v>
      </c>
      <c r="X602" s="68">
        <v>0</v>
      </c>
      <c r="Y602" s="68">
        <v>-167</v>
      </c>
      <c r="Z602" s="2">
        <v>179</v>
      </c>
      <c r="AA602" s="70">
        <v>179</v>
      </c>
      <c r="AB602" s="70">
        <v>179</v>
      </c>
    </row>
    <row r="603" spans="1:29" x14ac:dyDescent="0.3">
      <c r="A603" t="s">
        <v>2650</v>
      </c>
      <c r="B603">
        <v>312</v>
      </c>
      <c r="C603">
        <v>2245</v>
      </c>
      <c r="E603" t="s">
        <v>907</v>
      </c>
      <c r="F603" t="s">
        <v>55</v>
      </c>
      <c r="G603" t="s">
        <v>913</v>
      </c>
      <c r="H603" t="s">
        <v>909</v>
      </c>
      <c r="I603" t="s">
        <v>913</v>
      </c>
      <c r="J603" t="s">
        <v>1913</v>
      </c>
      <c r="K603" t="s">
        <v>844</v>
      </c>
      <c r="L603" t="s">
        <v>1879</v>
      </c>
      <c r="M603" t="s">
        <v>845</v>
      </c>
      <c r="N603" t="s">
        <v>921</v>
      </c>
      <c r="O603" s="2">
        <v>0</v>
      </c>
      <c r="P603" s="2">
        <v>0</v>
      </c>
      <c r="Q603" s="2">
        <v>0</v>
      </c>
      <c r="R603" s="2">
        <v>0</v>
      </c>
      <c r="S603" s="2">
        <v>0</v>
      </c>
      <c r="T603" s="2">
        <v>0</v>
      </c>
      <c r="U603" s="2">
        <v>201</v>
      </c>
      <c r="V603" s="2">
        <v>201</v>
      </c>
      <c r="W603" s="68">
        <v>201</v>
      </c>
      <c r="X603" s="68">
        <v>0</v>
      </c>
      <c r="Y603" s="68">
        <v>-201</v>
      </c>
      <c r="Z603" s="2">
        <v>201</v>
      </c>
      <c r="AA603" s="70">
        <v>201</v>
      </c>
      <c r="AB603" s="70">
        <v>201</v>
      </c>
    </row>
    <row r="604" spans="1:29" x14ac:dyDescent="0.3">
      <c r="A604" t="s">
        <v>2651</v>
      </c>
      <c r="B604">
        <v>312</v>
      </c>
      <c r="C604">
        <v>2250</v>
      </c>
      <c r="E604" t="s">
        <v>907</v>
      </c>
      <c r="F604" t="s">
        <v>55</v>
      </c>
      <c r="G604" t="s">
        <v>913</v>
      </c>
      <c r="H604" t="s">
        <v>909</v>
      </c>
      <c r="I604" t="s">
        <v>913</v>
      </c>
      <c r="J604" t="s">
        <v>1915</v>
      </c>
      <c r="K604" t="s">
        <v>844</v>
      </c>
      <c r="L604" t="s">
        <v>1879</v>
      </c>
      <c r="M604" t="s">
        <v>845</v>
      </c>
      <c r="N604" t="s">
        <v>924</v>
      </c>
      <c r="O604" s="2">
        <v>0</v>
      </c>
      <c r="P604" s="2">
        <v>0</v>
      </c>
      <c r="Q604" s="2">
        <v>0</v>
      </c>
      <c r="R604" s="2">
        <v>0</v>
      </c>
      <c r="S604" s="2">
        <v>0</v>
      </c>
      <c r="T604" s="2">
        <v>0</v>
      </c>
      <c r="U604" s="2">
        <v>81</v>
      </c>
      <c r="V604" s="2">
        <v>83</v>
      </c>
      <c r="W604" s="68">
        <v>81</v>
      </c>
      <c r="X604" s="68">
        <v>0</v>
      </c>
      <c r="Y604" s="68">
        <v>-81</v>
      </c>
      <c r="Z604" s="2">
        <v>89</v>
      </c>
      <c r="AA604" s="70">
        <v>89</v>
      </c>
      <c r="AB604" s="70">
        <v>89</v>
      </c>
      <c r="AC604"/>
    </row>
    <row r="605" spans="1:29" x14ac:dyDescent="0.3">
      <c r="A605" t="s">
        <v>2652</v>
      </c>
      <c r="B605">
        <v>312</v>
      </c>
      <c r="C605">
        <v>2255</v>
      </c>
      <c r="E605" t="s">
        <v>907</v>
      </c>
      <c r="F605" t="s">
        <v>55</v>
      </c>
      <c r="G605" t="s">
        <v>913</v>
      </c>
      <c r="H605" t="s">
        <v>909</v>
      </c>
      <c r="I605" t="s">
        <v>913</v>
      </c>
      <c r="J605" t="s">
        <v>1917</v>
      </c>
      <c r="K605" t="s">
        <v>844</v>
      </c>
      <c r="L605" t="s">
        <v>845</v>
      </c>
      <c r="M605" t="s">
        <v>845</v>
      </c>
      <c r="N605" t="s">
        <v>927</v>
      </c>
      <c r="O605" s="2">
        <v>0</v>
      </c>
      <c r="P605" s="2">
        <v>0</v>
      </c>
      <c r="Q605" s="2">
        <v>0</v>
      </c>
      <c r="R605" s="2">
        <v>0</v>
      </c>
      <c r="S605" s="2">
        <v>0</v>
      </c>
      <c r="T605" s="2">
        <v>0</v>
      </c>
      <c r="U605" s="2">
        <v>15</v>
      </c>
      <c r="V605" s="2">
        <v>15</v>
      </c>
      <c r="W605" s="68">
        <v>15</v>
      </c>
      <c r="X605" s="68">
        <v>0</v>
      </c>
      <c r="Y605" s="68">
        <v>-15</v>
      </c>
      <c r="Z605" s="2">
        <v>15</v>
      </c>
      <c r="AA605" s="70">
        <v>15</v>
      </c>
      <c r="AB605" s="70">
        <v>15</v>
      </c>
      <c r="AC605"/>
    </row>
    <row r="606" spans="1:29" x14ac:dyDescent="0.3">
      <c r="A606" t="s">
        <v>2653</v>
      </c>
      <c r="B606">
        <v>312</v>
      </c>
      <c r="C606">
        <v>2450</v>
      </c>
      <c r="E606" t="s">
        <v>907</v>
      </c>
      <c r="F606" t="s">
        <v>55</v>
      </c>
      <c r="G606" t="s">
        <v>929</v>
      </c>
      <c r="H606" t="s">
        <v>909</v>
      </c>
      <c r="I606" t="s">
        <v>929</v>
      </c>
      <c r="J606" t="s">
        <v>1919</v>
      </c>
      <c r="K606" t="s">
        <v>844</v>
      </c>
      <c r="L606" t="s">
        <v>1879</v>
      </c>
      <c r="M606" t="s">
        <v>845</v>
      </c>
      <c r="N606" t="s">
        <v>1543</v>
      </c>
      <c r="O606" s="2">
        <v>0</v>
      </c>
      <c r="P606" s="2">
        <v>0</v>
      </c>
      <c r="Q606" s="2">
        <v>0</v>
      </c>
      <c r="R606" s="2">
        <v>0</v>
      </c>
      <c r="S606" s="2">
        <v>0</v>
      </c>
      <c r="T606" s="2">
        <v>0</v>
      </c>
      <c r="U606" s="2">
        <v>0</v>
      </c>
      <c r="V606" s="2">
        <v>0</v>
      </c>
      <c r="W606" s="68">
        <v>0</v>
      </c>
      <c r="X606" s="68">
        <v>0</v>
      </c>
      <c r="Y606" s="68">
        <v>0</v>
      </c>
      <c r="Z606" s="2">
        <v>0</v>
      </c>
      <c r="AA606" s="70">
        <v>0</v>
      </c>
      <c r="AB606" s="70">
        <v>0</v>
      </c>
      <c r="AC606"/>
    </row>
    <row r="607" spans="1:29" x14ac:dyDescent="0.3">
      <c r="A607" t="s">
        <v>2654</v>
      </c>
      <c r="B607">
        <v>312</v>
      </c>
      <c r="C607">
        <v>3100</v>
      </c>
      <c r="E607" t="s">
        <v>949</v>
      </c>
      <c r="F607" t="s">
        <v>55</v>
      </c>
      <c r="G607" t="s">
        <v>950</v>
      </c>
      <c r="H607" t="s">
        <v>950</v>
      </c>
      <c r="I607" t="s">
        <v>950</v>
      </c>
      <c r="J607" t="s">
        <v>1921</v>
      </c>
      <c r="K607" t="s">
        <v>844</v>
      </c>
      <c r="L607" t="s">
        <v>1879</v>
      </c>
      <c r="M607" t="s">
        <v>845</v>
      </c>
      <c r="N607" t="s">
        <v>802</v>
      </c>
      <c r="O607" s="2">
        <v>126877</v>
      </c>
      <c r="P607" s="2">
        <v>126292</v>
      </c>
      <c r="Q607" s="2">
        <v>90839</v>
      </c>
      <c r="R607" s="2">
        <v>53537</v>
      </c>
      <c r="S607" s="2">
        <v>0</v>
      </c>
      <c r="T607" s="2">
        <v>0</v>
      </c>
      <c r="U607" s="2">
        <v>67703</v>
      </c>
      <c r="V607" s="2">
        <v>67703</v>
      </c>
      <c r="W607" s="68">
        <v>67704</v>
      </c>
      <c r="X607" s="68">
        <v>0</v>
      </c>
      <c r="Y607" s="68">
        <v>-67704</v>
      </c>
      <c r="Z607" s="2">
        <v>67703</v>
      </c>
      <c r="AA607" s="69">
        <v>63711</v>
      </c>
      <c r="AB607" s="69">
        <v>63711</v>
      </c>
      <c r="AC607"/>
    </row>
    <row r="608" spans="1:29" x14ac:dyDescent="0.3">
      <c r="A608" t="s">
        <v>155</v>
      </c>
      <c r="B608">
        <v>312</v>
      </c>
      <c r="C608">
        <v>315</v>
      </c>
      <c r="D608">
        <v>4125</v>
      </c>
      <c r="E608" t="s">
        <v>101</v>
      </c>
      <c r="F608" t="s">
        <v>55</v>
      </c>
      <c r="G608" t="s">
        <v>960</v>
      </c>
      <c r="H608" t="s">
        <v>101</v>
      </c>
      <c r="I608" t="s">
        <v>809</v>
      </c>
      <c r="J608" t="s">
        <v>1923</v>
      </c>
      <c r="K608" t="s">
        <v>954</v>
      </c>
      <c r="L608" t="s">
        <v>960</v>
      </c>
      <c r="M608" t="s">
        <v>910</v>
      </c>
      <c r="N608" t="s">
        <v>961</v>
      </c>
      <c r="O608" s="2">
        <v>94</v>
      </c>
      <c r="P608" s="2">
        <v>153</v>
      </c>
      <c r="Q608" s="2">
        <v>1424</v>
      </c>
      <c r="R608" s="2">
        <v>1400</v>
      </c>
      <c r="S608" s="2">
        <v>1400</v>
      </c>
      <c r="T608" s="2">
        <v>1400</v>
      </c>
      <c r="U608" s="2">
        <v>158</v>
      </c>
      <c r="V608" s="2">
        <v>161</v>
      </c>
      <c r="W608" s="68">
        <v>210.66666666666666</v>
      </c>
      <c r="X608" s="68">
        <v>172</v>
      </c>
      <c r="Y608" s="68">
        <v>-38.666666666666657</v>
      </c>
      <c r="Z608" s="2">
        <v>1400</v>
      </c>
      <c r="AA608" s="70">
        <v>1400</v>
      </c>
      <c r="AB608" s="70">
        <v>1400</v>
      </c>
      <c r="AC608"/>
    </row>
    <row r="609" spans="1:29" x14ac:dyDescent="0.3">
      <c r="A609" t="s">
        <v>242</v>
      </c>
      <c r="B609">
        <v>312</v>
      </c>
      <c r="C609">
        <v>320</v>
      </c>
      <c r="D609">
        <v>4140</v>
      </c>
      <c r="E609" t="s">
        <v>101</v>
      </c>
      <c r="F609" t="s">
        <v>55</v>
      </c>
      <c r="G609" t="s">
        <v>963</v>
      </c>
      <c r="H609" t="s">
        <v>101</v>
      </c>
      <c r="I609" t="s">
        <v>808</v>
      </c>
      <c r="J609" t="s">
        <v>1924</v>
      </c>
      <c r="K609" t="s">
        <v>844</v>
      </c>
      <c r="L609" t="s">
        <v>1879</v>
      </c>
      <c r="M609" t="s">
        <v>964</v>
      </c>
      <c r="N609" t="s">
        <v>1925</v>
      </c>
      <c r="O609" s="2">
        <v>0</v>
      </c>
      <c r="P609" s="2">
        <v>0</v>
      </c>
      <c r="Q609" s="2">
        <v>0</v>
      </c>
      <c r="R609" s="2">
        <v>0</v>
      </c>
      <c r="S609" s="2">
        <v>0</v>
      </c>
      <c r="T609" s="2">
        <v>0</v>
      </c>
      <c r="U609" s="2">
        <v>0</v>
      </c>
      <c r="V609" s="2">
        <v>0</v>
      </c>
      <c r="W609" s="68">
        <v>0</v>
      </c>
      <c r="X609" s="68">
        <v>0</v>
      </c>
      <c r="Y609" s="68">
        <v>0</v>
      </c>
      <c r="Z609" s="2">
        <v>0</v>
      </c>
      <c r="AA609" s="70">
        <v>0</v>
      </c>
      <c r="AB609" s="70">
        <v>0</v>
      </c>
      <c r="AC609"/>
    </row>
    <row r="610" spans="1:29" x14ac:dyDescent="0.3">
      <c r="A610" t="s">
        <v>118</v>
      </c>
      <c r="B610">
        <v>312</v>
      </c>
      <c r="C610">
        <v>320</v>
      </c>
      <c r="D610">
        <v>4142</v>
      </c>
      <c r="E610" t="s">
        <v>101</v>
      </c>
      <c r="F610" t="s">
        <v>55</v>
      </c>
      <c r="G610" t="s">
        <v>963</v>
      </c>
      <c r="H610" t="s">
        <v>101</v>
      </c>
      <c r="I610" t="s">
        <v>808</v>
      </c>
      <c r="J610" t="s">
        <v>1926</v>
      </c>
      <c r="K610" t="s">
        <v>844</v>
      </c>
      <c r="L610" t="s">
        <v>1879</v>
      </c>
      <c r="M610" t="s">
        <v>964</v>
      </c>
      <c r="N610" t="s">
        <v>1927</v>
      </c>
      <c r="O610" s="2">
        <v>67914</v>
      </c>
      <c r="P610" s="2">
        <v>78103</v>
      </c>
      <c r="Q610" s="2">
        <v>76643</v>
      </c>
      <c r="R610" s="2">
        <v>64212</v>
      </c>
      <c r="S610" s="2">
        <v>64212</v>
      </c>
      <c r="T610" s="2">
        <v>64212</v>
      </c>
      <c r="U610" s="2">
        <v>57147</v>
      </c>
      <c r="V610" s="2">
        <v>70517</v>
      </c>
      <c r="W610" s="68">
        <v>76196</v>
      </c>
      <c r="X610" s="68">
        <v>75260</v>
      </c>
      <c r="Y610" s="68">
        <v>-936</v>
      </c>
      <c r="Z610" s="2">
        <v>64212</v>
      </c>
      <c r="AA610" s="70">
        <v>64212</v>
      </c>
      <c r="AB610" s="70">
        <v>64212</v>
      </c>
      <c r="AC610"/>
    </row>
    <row r="611" spans="1:29" x14ac:dyDescent="0.3">
      <c r="A611" t="s">
        <v>2655</v>
      </c>
      <c r="B611">
        <v>312</v>
      </c>
      <c r="C611">
        <v>3250</v>
      </c>
      <c r="E611" t="s">
        <v>949</v>
      </c>
      <c r="F611" t="s">
        <v>55</v>
      </c>
      <c r="G611" t="s">
        <v>975</v>
      </c>
      <c r="H611" t="s">
        <v>975</v>
      </c>
      <c r="I611" t="s">
        <v>975</v>
      </c>
      <c r="J611" t="s">
        <v>1928</v>
      </c>
      <c r="K611" t="s">
        <v>844</v>
      </c>
      <c r="L611" t="s">
        <v>1879</v>
      </c>
      <c r="M611" t="s">
        <v>845</v>
      </c>
      <c r="N611" t="s">
        <v>977</v>
      </c>
      <c r="O611" s="2">
        <v>0</v>
      </c>
      <c r="P611" s="2">
        <v>0</v>
      </c>
      <c r="Q611" s="2">
        <v>0</v>
      </c>
      <c r="R611" s="2">
        <v>0</v>
      </c>
      <c r="S611" s="2">
        <v>0</v>
      </c>
      <c r="T611" s="2">
        <v>0</v>
      </c>
      <c r="U611" s="2">
        <v>0</v>
      </c>
      <c r="V611" s="2">
        <v>0</v>
      </c>
      <c r="W611" s="68">
        <v>0</v>
      </c>
      <c r="X611" s="68">
        <v>0</v>
      </c>
      <c r="Y611" s="68">
        <v>0</v>
      </c>
      <c r="Z611" s="2">
        <v>0</v>
      </c>
      <c r="AA611" s="70">
        <v>0</v>
      </c>
      <c r="AB611" s="70">
        <v>0</v>
      </c>
      <c r="AC611"/>
    </row>
    <row r="612" spans="1:29" x14ac:dyDescent="0.3">
      <c r="A612" t="s">
        <v>246</v>
      </c>
      <c r="B612">
        <v>312</v>
      </c>
      <c r="C612">
        <v>325</v>
      </c>
      <c r="D612">
        <v>4151</v>
      </c>
      <c r="E612" t="s">
        <v>101</v>
      </c>
      <c r="F612" t="s">
        <v>55</v>
      </c>
      <c r="G612" t="s">
        <v>979</v>
      </c>
      <c r="H612" t="s">
        <v>101</v>
      </c>
      <c r="I612" t="s">
        <v>807</v>
      </c>
      <c r="J612" t="s">
        <v>1930</v>
      </c>
      <c r="K612" t="s">
        <v>844</v>
      </c>
      <c r="L612" t="s">
        <v>1879</v>
      </c>
      <c r="M612" t="s">
        <v>989</v>
      </c>
      <c r="N612" t="s">
        <v>807</v>
      </c>
      <c r="O612" s="2">
        <v>0</v>
      </c>
      <c r="P612" s="2">
        <v>0</v>
      </c>
      <c r="Q612" s="2">
        <v>0</v>
      </c>
      <c r="R612" s="2">
        <v>200000</v>
      </c>
      <c r="S612" s="2">
        <v>200000</v>
      </c>
      <c r="T612" s="2">
        <v>200000</v>
      </c>
      <c r="U612" s="2">
        <v>213264</v>
      </c>
      <c r="V612" s="2">
        <v>213264</v>
      </c>
      <c r="W612" s="68">
        <v>213264</v>
      </c>
      <c r="X612" s="68">
        <v>227607</v>
      </c>
      <c r="Y612" s="68">
        <v>14343</v>
      </c>
      <c r="Z612" s="2">
        <v>0</v>
      </c>
      <c r="AA612" s="70">
        <v>0</v>
      </c>
      <c r="AB612" s="70">
        <v>0</v>
      </c>
      <c r="AC612"/>
    </row>
    <row r="613" spans="1:29" x14ac:dyDescent="0.3">
      <c r="A613" t="s">
        <v>2656</v>
      </c>
      <c r="B613">
        <v>312</v>
      </c>
      <c r="C613">
        <v>3275</v>
      </c>
      <c r="E613" t="s">
        <v>949</v>
      </c>
      <c r="F613" t="s">
        <v>55</v>
      </c>
      <c r="G613" t="s">
        <v>975</v>
      </c>
      <c r="H613" t="s">
        <v>975</v>
      </c>
      <c r="I613" t="s">
        <v>975</v>
      </c>
      <c r="J613" t="s">
        <v>1931</v>
      </c>
      <c r="K613" t="s">
        <v>844</v>
      </c>
      <c r="L613" t="s">
        <v>1879</v>
      </c>
      <c r="M613" t="s">
        <v>845</v>
      </c>
      <c r="N613" t="s">
        <v>1000</v>
      </c>
      <c r="O613" s="2">
        <v>0</v>
      </c>
      <c r="P613" s="2">
        <v>917726</v>
      </c>
      <c r="Q613" s="2">
        <v>929071</v>
      </c>
      <c r="R613" s="2">
        <v>0</v>
      </c>
      <c r="S613" s="2">
        <v>0</v>
      </c>
      <c r="T613" s="2">
        <v>0</v>
      </c>
      <c r="U613" s="2">
        <v>929071</v>
      </c>
      <c r="V613" s="2">
        <v>929071</v>
      </c>
      <c r="W613" s="68">
        <v>929071</v>
      </c>
      <c r="X613" s="68">
        <v>0</v>
      </c>
      <c r="Y613" s="68">
        <v>-929071</v>
      </c>
      <c r="Z613" s="2">
        <v>929071</v>
      </c>
      <c r="AA613" s="70">
        <v>929071</v>
      </c>
      <c r="AB613" s="70">
        <v>929071</v>
      </c>
      <c r="AC613"/>
    </row>
    <row r="614" spans="1:29" x14ac:dyDescent="0.3">
      <c r="A614" t="s">
        <v>2657</v>
      </c>
      <c r="B614">
        <v>312</v>
      </c>
      <c r="C614">
        <v>3300</v>
      </c>
      <c r="E614" t="s">
        <v>949</v>
      </c>
      <c r="F614" t="s">
        <v>55</v>
      </c>
      <c r="G614" t="s">
        <v>1005</v>
      </c>
      <c r="H614" t="s">
        <v>1005</v>
      </c>
      <c r="I614" t="s">
        <v>1005</v>
      </c>
      <c r="J614" t="s">
        <v>1933</v>
      </c>
      <c r="K614" t="s">
        <v>844</v>
      </c>
      <c r="L614" t="s">
        <v>1879</v>
      </c>
      <c r="M614" t="s">
        <v>845</v>
      </c>
      <c r="N614" t="s">
        <v>1007</v>
      </c>
      <c r="O614" s="2">
        <v>0</v>
      </c>
      <c r="P614" s="2">
        <v>0</v>
      </c>
      <c r="Q614" s="2">
        <v>0</v>
      </c>
      <c r="R614" s="2">
        <v>0</v>
      </c>
      <c r="S614" s="2">
        <v>0</v>
      </c>
      <c r="T614" s="2">
        <v>0</v>
      </c>
      <c r="U614" s="2">
        <v>0</v>
      </c>
      <c r="V614" s="2">
        <v>0</v>
      </c>
      <c r="W614" s="68">
        <v>0</v>
      </c>
      <c r="X614" s="68">
        <v>0</v>
      </c>
      <c r="Y614" s="68">
        <v>0</v>
      </c>
      <c r="Z614" s="2">
        <v>0</v>
      </c>
      <c r="AA614" s="70">
        <v>0</v>
      </c>
      <c r="AB614" s="70">
        <v>0</v>
      </c>
    </row>
    <row r="615" spans="1:29" x14ac:dyDescent="0.3">
      <c r="A615" t="s">
        <v>153</v>
      </c>
      <c r="B615">
        <v>312</v>
      </c>
      <c r="C615">
        <v>345</v>
      </c>
      <c r="D615">
        <v>4513</v>
      </c>
      <c r="E615" t="s">
        <v>101</v>
      </c>
      <c r="F615" t="s">
        <v>55</v>
      </c>
      <c r="G615" t="s">
        <v>1047</v>
      </c>
      <c r="H615" t="s">
        <v>101</v>
      </c>
      <c r="I615" t="s">
        <v>1585</v>
      </c>
      <c r="J615" t="s">
        <v>1935</v>
      </c>
      <c r="K615" t="s">
        <v>844</v>
      </c>
      <c r="L615" t="s">
        <v>1879</v>
      </c>
      <c r="M615" t="s">
        <v>803</v>
      </c>
      <c r="N615" t="s">
        <v>1936</v>
      </c>
      <c r="O615" s="2">
        <v>1340</v>
      </c>
      <c r="P615" s="2">
        <v>2354</v>
      </c>
      <c r="Q615" s="2">
        <v>1768</v>
      </c>
      <c r="R615" s="2">
        <v>1560</v>
      </c>
      <c r="S615" s="2">
        <v>1560</v>
      </c>
      <c r="T615" s="2">
        <v>1560</v>
      </c>
      <c r="U615" s="2">
        <v>312</v>
      </c>
      <c r="V615" s="2">
        <v>416</v>
      </c>
      <c r="W615" s="68">
        <v>416</v>
      </c>
      <c r="X615" s="68">
        <v>444</v>
      </c>
      <c r="Y615" s="68">
        <v>28</v>
      </c>
      <c r="Z615" s="2">
        <v>1560</v>
      </c>
      <c r="AA615" s="70">
        <v>1560</v>
      </c>
      <c r="AB615" s="70">
        <v>1560</v>
      </c>
    </row>
    <row r="616" spans="1:29" x14ac:dyDescent="0.3">
      <c r="A616" t="s">
        <v>250</v>
      </c>
      <c r="B616">
        <v>312</v>
      </c>
      <c r="C616">
        <v>360</v>
      </c>
      <c r="D616">
        <v>4210</v>
      </c>
      <c r="E616" t="s">
        <v>101</v>
      </c>
      <c r="F616" t="s">
        <v>55</v>
      </c>
      <c r="G616" t="s">
        <v>811</v>
      </c>
      <c r="H616" t="s">
        <v>101</v>
      </c>
      <c r="I616" t="s">
        <v>811</v>
      </c>
      <c r="J616" t="s">
        <v>1937</v>
      </c>
      <c r="K616" t="s">
        <v>954</v>
      </c>
      <c r="L616" t="s">
        <v>1074</v>
      </c>
      <c r="M616" t="s">
        <v>910</v>
      </c>
      <c r="N616" t="s">
        <v>1938</v>
      </c>
      <c r="O616" s="2">
        <v>0</v>
      </c>
      <c r="P616" s="2">
        <v>0</v>
      </c>
      <c r="Q616" s="2">
        <v>0</v>
      </c>
      <c r="R616" s="2">
        <v>0</v>
      </c>
      <c r="S616" s="2">
        <v>0</v>
      </c>
      <c r="T616" s="2">
        <v>0</v>
      </c>
      <c r="U616" s="2">
        <v>0</v>
      </c>
      <c r="V616" s="2">
        <v>0</v>
      </c>
      <c r="W616" s="68">
        <v>0</v>
      </c>
      <c r="X616" s="68">
        <v>0</v>
      </c>
      <c r="Y616" s="68">
        <v>0</v>
      </c>
      <c r="Z616" s="2">
        <v>0</v>
      </c>
      <c r="AA616" s="70">
        <v>0</v>
      </c>
      <c r="AB616" s="70">
        <v>0</v>
      </c>
    </row>
    <row r="617" spans="1:29" x14ac:dyDescent="0.3">
      <c r="A617" t="s">
        <v>252</v>
      </c>
      <c r="B617">
        <v>312</v>
      </c>
      <c r="C617">
        <v>360</v>
      </c>
      <c r="D617">
        <v>4215</v>
      </c>
      <c r="E617" t="s">
        <v>101</v>
      </c>
      <c r="F617" t="s">
        <v>55</v>
      </c>
      <c r="G617" t="s">
        <v>811</v>
      </c>
      <c r="H617" t="s">
        <v>101</v>
      </c>
      <c r="I617" t="s">
        <v>811</v>
      </c>
      <c r="J617" t="s">
        <v>1939</v>
      </c>
      <c r="K617" t="s">
        <v>954</v>
      </c>
      <c r="L617" t="s">
        <v>1074</v>
      </c>
      <c r="M617" t="s">
        <v>910</v>
      </c>
      <c r="N617" t="s">
        <v>1940</v>
      </c>
      <c r="O617" s="2">
        <v>0</v>
      </c>
      <c r="P617" s="2">
        <v>0</v>
      </c>
      <c r="Q617" s="2">
        <v>0</v>
      </c>
      <c r="R617" s="2">
        <v>0</v>
      </c>
      <c r="S617" s="2">
        <v>0</v>
      </c>
      <c r="T617" s="2">
        <v>0</v>
      </c>
      <c r="U617" s="2">
        <v>0</v>
      </c>
      <c r="V617" s="2">
        <v>0</v>
      </c>
      <c r="W617" s="68">
        <v>0</v>
      </c>
      <c r="X617" s="68">
        <v>0</v>
      </c>
      <c r="Y617" s="68">
        <v>0</v>
      </c>
      <c r="Z617" s="2">
        <v>0</v>
      </c>
      <c r="AA617" s="70">
        <v>0</v>
      </c>
      <c r="AB617" s="70">
        <v>0</v>
      </c>
    </row>
    <row r="618" spans="1:29" x14ac:dyDescent="0.3">
      <c r="A618" t="s">
        <v>254</v>
      </c>
      <c r="B618">
        <v>312</v>
      </c>
      <c r="C618">
        <v>360</v>
      </c>
      <c r="D618">
        <v>4225</v>
      </c>
      <c r="E618" t="s">
        <v>101</v>
      </c>
      <c r="F618" t="s">
        <v>55</v>
      </c>
      <c r="G618" t="s">
        <v>811</v>
      </c>
      <c r="H618" t="s">
        <v>101</v>
      </c>
      <c r="I618" t="s">
        <v>811</v>
      </c>
      <c r="J618" t="s">
        <v>1941</v>
      </c>
      <c r="K618" t="s">
        <v>954</v>
      </c>
      <c r="L618" t="s">
        <v>1074</v>
      </c>
      <c r="M618" t="s">
        <v>910</v>
      </c>
      <c r="N618" t="s">
        <v>1053</v>
      </c>
      <c r="O618" s="2">
        <v>0</v>
      </c>
      <c r="P618" s="2">
        <v>0</v>
      </c>
      <c r="Q618" s="2">
        <v>0</v>
      </c>
      <c r="R618" s="2">
        <v>360291</v>
      </c>
      <c r="S618" s="2">
        <v>360291</v>
      </c>
      <c r="T618" s="2">
        <v>360291</v>
      </c>
      <c r="U618" s="2">
        <v>83092</v>
      </c>
      <c r="V618" s="2">
        <v>83092</v>
      </c>
      <c r="W618" s="68">
        <v>83092</v>
      </c>
      <c r="X618" s="68">
        <v>83092</v>
      </c>
      <c r="Y618" s="68">
        <v>0</v>
      </c>
      <c r="Z618" s="2">
        <v>0</v>
      </c>
      <c r="AA618" s="70">
        <v>0</v>
      </c>
      <c r="AB618" s="70">
        <v>0</v>
      </c>
    </row>
    <row r="619" spans="1:29" x14ac:dyDescent="0.3">
      <c r="A619" t="s">
        <v>256</v>
      </c>
      <c r="B619">
        <v>312</v>
      </c>
      <c r="C619">
        <v>365</v>
      </c>
      <c r="D619">
        <v>4752</v>
      </c>
      <c r="E619" t="s">
        <v>101</v>
      </c>
      <c r="F619" t="s">
        <v>55</v>
      </c>
      <c r="G619" t="s">
        <v>814</v>
      </c>
      <c r="H619" t="s">
        <v>101</v>
      </c>
      <c r="I619" t="s">
        <v>814</v>
      </c>
      <c r="J619" t="s">
        <v>1942</v>
      </c>
      <c r="K619" t="s">
        <v>954</v>
      </c>
      <c r="L619" t="s">
        <v>1074</v>
      </c>
      <c r="M619" t="s">
        <v>910</v>
      </c>
      <c r="N619" t="s">
        <v>814</v>
      </c>
      <c r="O619" s="2">
        <v>4281</v>
      </c>
      <c r="P619" s="2">
        <v>0</v>
      </c>
      <c r="Q619" s="2">
        <v>0</v>
      </c>
      <c r="R619" s="2">
        <v>0</v>
      </c>
      <c r="S619" s="2">
        <v>0</v>
      </c>
      <c r="T619" s="2">
        <v>0</v>
      </c>
      <c r="U619" s="2">
        <v>0</v>
      </c>
      <c r="V619" s="2">
        <v>0</v>
      </c>
      <c r="W619" s="68">
        <v>0</v>
      </c>
      <c r="X619" s="68">
        <v>0</v>
      </c>
      <c r="Y619" s="68">
        <v>0</v>
      </c>
      <c r="Z619" s="2">
        <v>0</v>
      </c>
      <c r="AA619" s="70">
        <v>0</v>
      </c>
      <c r="AB619" s="70">
        <v>0</v>
      </c>
    </row>
    <row r="620" spans="1:29" x14ac:dyDescent="0.3">
      <c r="A620" t="s">
        <v>258</v>
      </c>
      <c r="B620">
        <v>312</v>
      </c>
      <c r="C620">
        <v>365</v>
      </c>
      <c r="D620">
        <v>4791</v>
      </c>
      <c r="E620" t="s">
        <v>101</v>
      </c>
      <c r="F620" t="s">
        <v>55</v>
      </c>
      <c r="G620" t="s">
        <v>814</v>
      </c>
      <c r="H620" t="s">
        <v>101</v>
      </c>
      <c r="I620" t="s">
        <v>814</v>
      </c>
      <c r="J620" t="s">
        <v>1943</v>
      </c>
      <c r="K620" t="s">
        <v>954</v>
      </c>
      <c r="L620" t="s">
        <v>1074</v>
      </c>
      <c r="M620" t="s">
        <v>910</v>
      </c>
      <c r="N620" t="s">
        <v>1944</v>
      </c>
      <c r="O620" s="2">
        <v>0</v>
      </c>
      <c r="P620" s="2">
        <v>0</v>
      </c>
      <c r="Q620" s="2">
        <v>0</v>
      </c>
      <c r="R620" s="2">
        <v>0</v>
      </c>
      <c r="S620" s="2">
        <v>0</v>
      </c>
      <c r="T620" s="2">
        <v>0</v>
      </c>
      <c r="U620" s="2">
        <v>0</v>
      </c>
      <c r="V620" s="2">
        <v>0</v>
      </c>
      <c r="W620" s="68">
        <v>0</v>
      </c>
      <c r="X620" s="68">
        <v>0</v>
      </c>
      <c r="Y620" s="68">
        <v>0</v>
      </c>
      <c r="Z620" s="2">
        <v>0</v>
      </c>
      <c r="AA620" s="70">
        <v>0</v>
      </c>
      <c r="AB620" s="70">
        <v>0</v>
      </c>
    </row>
    <row r="621" spans="1:29" x14ac:dyDescent="0.3">
      <c r="A621" t="s">
        <v>260</v>
      </c>
      <c r="B621">
        <v>312</v>
      </c>
      <c r="C621">
        <v>370</v>
      </c>
      <c r="D621">
        <v>4849</v>
      </c>
      <c r="E621" t="s">
        <v>101</v>
      </c>
      <c r="F621" t="s">
        <v>55</v>
      </c>
      <c r="G621" t="s">
        <v>1059</v>
      </c>
      <c r="H621" t="s">
        <v>101</v>
      </c>
      <c r="I621" t="s">
        <v>813</v>
      </c>
      <c r="J621" t="s">
        <v>1945</v>
      </c>
      <c r="K621" t="s">
        <v>954</v>
      </c>
      <c r="L621" t="s">
        <v>1066</v>
      </c>
      <c r="M621" t="s">
        <v>910</v>
      </c>
      <c r="N621" t="s">
        <v>1067</v>
      </c>
      <c r="O621" s="2">
        <v>0</v>
      </c>
      <c r="P621" s="2">
        <v>0</v>
      </c>
      <c r="Q621" s="2">
        <v>0</v>
      </c>
      <c r="R621" s="2">
        <v>0</v>
      </c>
      <c r="S621" s="2">
        <v>0</v>
      </c>
      <c r="T621" s="2">
        <v>0</v>
      </c>
      <c r="U621" s="2">
        <v>0</v>
      </c>
      <c r="V621" s="2">
        <v>0</v>
      </c>
      <c r="W621" s="68">
        <v>0</v>
      </c>
      <c r="X621" s="68">
        <v>0</v>
      </c>
      <c r="Y621" s="68">
        <v>0</v>
      </c>
      <c r="Z621" s="2">
        <v>0</v>
      </c>
      <c r="AA621" s="70">
        <v>0</v>
      </c>
      <c r="AB621" s="70">
        <v>0</v>
      </c>
    </row>
    <row r="622" spans="1:29" x14ac:dyDescent="0.3">
      <c r="A622" t="s">
        <v>172</v>
      </c>
      <c r="B622">
        <v>312</v>
      </c>
      <c r="C622">
        <v>385</v>
      </c>
      <c r="D622">
        <v>4895</v>
      </c>
      <c r="E622" t="s">
        <v>101</v>
      </c>
      <c r="F622" t="s">
        <v>55</v>
      </c>
      <c r="G622" t="s">
        <v>812</v>
      </c>
      <c r="H622" t="s">
        <v>101</v>
      </c>
      <c r="I622" t="s">
        <v>812</v>
      </c>
      <c r="J622" t="s">
        <v>1946</v>
      </c>
      <c r="K622" t="s">
        <v>954</v>
      </c>
      <c r="L622" t="s">
        <v>1066</v>
      </c>
      <c r="M622" t="s">
        <v>910</v>
      </c>
      <c r="N622" t="s">
        <v>812</v>
      </c>
      <c r="O622" s="2">
        <v>7</v>
      </c>
      <c r="P622" s="2">
        <v>133</v>
      </c>
      <c r="Q622" s="2">
        <v>0</v>
      </c>
      <c r="R622" s="2">
        <v>50</v>
      </c>
      <c r="S622" s="2">
        <v>50</v>
      </c>
      <c r="T622" s="2">
        <v>50</v>
      </c>
      <c r="U622" s="2">
        <v>77</v>
      </c>
      <c r="V622" s="2">
        <v>77</v>
      </c>
      <c r="W622" s="68">
        <v>102.66666666666666</v>
      </c>
      <c r="X622" s="68">
        <v>83</v>
      </c>
      <c r="Y622" s="68">
        <v>-19.666666666666657</v>
      </c>
      <c r="Z622" s="2">
        <v>77</v>
      </c>
      <c r="AA622" s="70">
        <v>77</v>
      </c>
      <c r="AB622" s="70">
        <v>77</v>
      </c>
    </row>
    <row r="623" spans="1:29" x14ac:dyDescent="0.3">
      <c r="A623" t="s">
        <v>265</v>
      </c>
      <c r="B623">
        <v>312</v>
      </c>
      <c r="C623">
        <v>390</v>
      </c>
      <c r="D623">
        <v>4950</v>
      </c>
      <c r="E623" t="s">
        <v>101</v>
      </c>
      <c r="F623" t="s">
        <v>55</v>
      </c>
      <c r="G623" t="s">
        <v>816</v>
      </c>
      <c r="H623" t="s">
        <v>101</v>
      </c>
      <c r="I623" t="s">
        <v>816</v>
      </c>
      <c r="J623" t="s">
        <v>1947</v>
      </c>
      <c r="K623" t="s">
        <v>844</v>
      </c>
      <c r="L623" t="s">
        <v>1078</v>
      </c>
      <c r="M623" t="s">
        <v>910</v>
      </c>
      <c r="N623" t="s">
        <v>1085</v>
      </c>
      <c r="O623" s="2">
        <v>0</v>
      </c>
      <c r="P623" s="2">
        <v>0</v>
      </c>
      <c r="Q623" s="2">
        <v>0</v>
      </c>
      <c r="R623" s="2">
        <v>4033</v>
      </c>
      <c r="S623" s="2">
        <v>4033</v>
      </c>
      <c r="T623" s="2">
        <v>4033</v>
      </c>
      <c r="U623" s="2">
        <v>4033</v>
      </c>
      <c r="V623" s="2">
        <v>4033</v>
      </c>
      <c r="W623" s="68">
        <v>4033</v>
      </c>
      <c r="X623" s="68">
        <v>4305</v>
      </c>
      <c r="Y623" s="68">
        <v>272</v>
      </c>
      <c r="Z623" s="2">
        <v>0</v>
      </c>
      <c r="AA623" s="70">
        <v>0</v>
      </c>
      <c r="AB623" s="70">
        <v>0</v>
      </c>
    </row>
    <row r="624" spans="1:29" x14ac:dyDescent="0.3">
      <c r="A624" t="s">
        <v>707</v>
      </c>
      <c r="B624">
        <v>312</v>
      </c>
      <c r="C624">
        <v>490</v>
      </c>
      <c r="D624">
        <v>5110</v>
      </c>
      <c r="E624" t="s">
        <v>100</v>
      </c>
      <c r="F624" t="s">
        <v>55</v>
      </c>
      <c r="G624" t="s">
        <v>1449</v>
      </c>
      <c r="H624" t="s">
        <v>819</v>
      </c>
      <c r="I624" t="s">
        <v>1088</v>
      </c>
      <c r="J624" t="s">
        <v>1948</v>
      </c>
      <c r="K624" t="s">
        <v>844</v>
      </c>
      <c r="L624" t="s">
        <v>1879</v>
      </c>
      <c r="M624" t="s">
        <v>1089</v>
      </c>
      <c r="N624" t="s">
        <v>284</v>
      </c>
      <c r="O624" s="2">
        <v>7570</v>
      </c>
      <c r="P624" s="2">
        <v>8872</v>
      </c>
      <c r="Q624" s="2">
        <v>4316</v>
      </c>
      <c r="R624" s="2">
        <v>4500</v>
      </c>
      <c r="S624" s="2">
        <v>4500</v>
      </c>
      <c r="T624" s="2">
        <v>4500</v>
      </c>
      <c r="U624" s="2">
        <v>3706</v>
      </c>
      <c r="V624" s="2">
        <v>4414</v>
      </c>
      <c r="W624" s="68">
        <v>4941.333333333333</v>
      </c>
      <c r="X624" s="68">
        <v>4711</v>
      </c>
      <c r="Y624" s="68">
        <v>-230.33333333333303</v>
      </c>
      <c r="Z624" s="2">
        <v>4463</v>
      </c>
      <c r="AA624" s="70">
        <v>4463</v>
      </c>
      <c r="AB624" s="70">
        <v>4463</v>
      </c>
    </row>
    <row r="625" spans="1:28" x14ac:dyDescent="0.3">
      <c r="A625" t="s">
        <v>605</v>
      </c>
      <c r="B625">
        <v>312</v>
      </c>
      <c r="C625">
        <v>490</v>
      </c>
      <c r="D625">
        <v>5112</v>
      </c>
      <c r="E625" t="s">
        <v>100</v>
      </c>
      <c r="F625" t="s">
        <v>55</v>
      </c>
      <c r="G625" t="s">
        <v>1449</v>
      </c>
      <c r="H625" t="s">
        <v>819</v>
      </c>
      <c r="I625" t="s">
        <v>1088</v>
      </c>
      <c r="J625" t="s">
        <v>1949</v>
      </c>
      <c r="K625" t="s">
        <v>844</v>
      </c>
      <c r="L625" t="s">
        <v>1879</v>
      </c>
      <c r="M625" t="s">
        <v>1089</v>
      </c>
      <c r="N625" t="s">
        <v>287</v>
      </c>
      <c r="O625" s="2">
        <v>0</v>
      </c>
      <c r="P625" s="2">
        <v>0</v>
      </c>
      <c r="Q625" s="2">
        <v>0</v>
      </c>
      <c r="R625" s="2">
        <v>0</v>
      </c>
      <c r="S625" s="2">
        <v>0</v>
      </c>
      <c r="T625" s="2">
        <v>0</v>
      </c>
      <c r="U625" s="2">
        <v>0</v>
      </c>
      <c r="V625" s="2">
        <v>0</v>
      </c>
      <c r="W625" s="68">
        <v>0</v>
      </c>
      <c r="X625" s="68">
        <v>0</v>
      </c>
      <c r="Y625" s="68">
        <v>0</v>
      </c>
      <c r="Z625" s="2">
        <v>0</v>
      </c>
      <c r="AA625" s="70">
        <v>0</v>
      </c>
      <c r="AB625" s="70">
        <v>0</v>
      </c>
    </row>
    <row r="626" spans="1:28" x14ac:dyDescent="0.3">
      <c r="A626" t="s">
        <v>449</v>
      </c>
      <c r="B626">
        <v>312</v>
      </c>
      <c r="C626">
        <v>490</v>
      </c>
      <c r="D626">
        <v>5150</v>
      </c>
      <c r="E626" t="s">
        <v>100</v>
      </c>
      <c r="F626" t="s">
        <v>55</v>
      </c>
      <c r="G626" t="s">
        <v>1449</v>
      </c>
      <c r="H626" t="s">
        <v>819</v>
      </c>
      <c r="I626" t="s">
        <v>1088</v>
      </c>
      <c r="J626" t="s">
        <v>1950</v>
      </c>
      <c r="K626" t="s">
        <v>844</v>
      </c>
      <c r="L626" t="s">
        <v>1879</v>
      </c>
      <c r="M626" t="s">
        <v>1089</v>
      </c>
      <c r="N626" t="s">
        <v>293</v>
      </c>
      <c r="O626" s="2">
        <v>9374</v>
      </c>
      <c r="P626" s="2">
        <v>10615</v>
      </c>
      <c r="Q626" s="2">
        <v>3443</v>
      </c>
      <c r="R626" s="2">
        <v>3617</v>
      </c>
      <c r="S626" s="2">
        <v>3617</v>
      </c>
      <c r="T626" s="2">
        <v>3617</v>
      </c>
      <c r="U626" s="2">
        <v>2862</v>
      </c>
      <c r="V626" s="2">
        <v>3464</v>
      </c>
      <c r="W626" s="68">
        <v>3816</v>
      </c>
      <c r="X626" s="68">
        <v>3697</v>
      </c>
      <c r="Y626" s="68">
        <v>-119</v>
      </c>
      <c r="Z626" s="2">
        <v>3798</v>
      </c>
      <c r="AA626" s="70">
        <v>3798</v>
      </c>
      <c r="AB626" s="70">
        <v>3798</v>
      </c>
    </row>
    <row r="627" spans="1:28" x14ac:dyDescent="0.3">
      <c r="A627" t="s">
        <v>767</v>
      </c>
      <c r="B627">
        <v>312</v>
      </c>
      <c r="C627">
        <v>490</v>
      </c>
      <c r="D627">
        <v>5152</v>
      </c>
      <c r="E627" t="s">
        <v>100</v>
      </c>
      <c r="F627" t="s">
        <v>55</v>
      </c>
      <c r="G627" t="s">
        <v>1449</v>
      </c>
      <c r="H627" t="s">
        <v>819</v>
      </c>
      <c r="I627" t="s">
        <v>1088</v>
      </c>
      <c r="J627" t="s">
        <v>1951</v>
      </c>
      <c r="K627" t="s">
        <v>844</v>
      </c>
      <c r="L627" t="s">
        <v>1879</v>
      </c>
      <c r="M627" t="s">
        <v>1089</v>
      </c>
      <c r="N627" t="s">
        <v>298</v>
      </c>
      <c r="O627" s="2">
        <v>3104</v>
      </c>
      <c r="P627" s="2">
        <v>0</v>
      </c>
      <c r="Q627" s="2">
        <v>3662</v>
      </c>
      <c r="R627" s="2">
        <v>4128</v>
      </c>
      <c r="S627" s="2">
        <v>4128</v>
      </c>
      <c r="T627" s="2">
        <v>4128</v>
      </c>
      <c r="U627" s="2">
        <v>3686</v>
      </c>
      <c r="V627" s="2">
        <v>4465</v>
      </c>
      <c r="W627" s="68">
        <v>4914.6666666666661</v>
      </c>
      <c r="X627" s="68">
        <v>4766</v>
      </c>
      <c r="Y627" s="68">
        <v>-148.66666666666606</v>
      </c>
      <c r="Z627" s="2">
        <v>2167</v>
      </c>
      <c r="AA627" s="70">
        <v>2275</v>
      </c>
      <c r="AB627" s="70">
        <v>2275</v>
      </c>
    </row>
    <row r="628" spans="1:28" x14ac:dyDescent="0.3">
      <c r="A628" t="s">
        <v>374</v>
      </c>
      <c r="B628">
        <v>312</v>
      </c>
      <c r="C628">
        <v>490</v>
      </c>
      <c r="D628">
        <v>5154</v>
      </c>
      <c r="E628" t="s">
        <v>100</v>
      </c>
      <c r="F628" t="s">
        <v>55</v>
      </c>
      <c r="G628" t="s">
        <v>1449</v>
      </c>
      <c r="H628" t="s">
        <v>819</v>
      </c>
      <c r="I628" t="s">
        <v>1088</v>
      </c>
      <c r="J628" t="s">
        <v>1952</v>
      </c>
      <c r="K628" t="s">
        <v>844</v>
      </c>
      <c r="L628" t="s">
        <v>1879</v>
      </c>
      <c r="M628" t="s">
        <v>1089</v>
      </c>
      <c r="N628" t="s">
        <v>299</v>
      </c>
      <c r="O628" s="2">
        <v>3622</v>
      </c>
      <c r="P628" s="2">
        <v>3937</v>
      </c>
      <c r="Q628" s="2">
        <v>0</v>
      </c>
      <c r="R628" s="2">
        <v>0</v>
      </c>
      <c r="S628" s="2">
        <v>0</v>
      </c>
      <c r="T628" s="2">
        <v>0</v>
      </c>
      <c r="U628" s="2">
        <v>0</v>
      </c>
      <c r="V628" s="2">
        <v>0</v>
      </c>
      <c r="W628" s="68">
        <v>0</v>
      </c>
      <c r="X628" s="68">
        <v>0</v>
      </c>
      <c r="Y628" s="68">
        <v>0</v>
      </c>
      <c r="Z628" s="2">
        <v>2167</v>
      </c>
      <c r="AA628" s="70">
        <v>2275</v>
      </c>
      <c r="AB628" s="70">
        <v>2275</v>
      </c>
    </row>
    <row r="629" spans="1:28" x14ac:dyDescent="0.3">
      <c r="A629" t="s">
        <v>394</v>
      </c>
      <c r="B629">
        <v>312</v>
      </c>
      <c r="C629">
        <v>490</v>
      </c>
      <c r="D629">
        <v>5156</v>
      </c>
      <c r="E629" t="s">
        <v>100</v>
      </c>
      <c r="F629" t="s">
        <v>55</v>
      </c>
      <c r="G629" t="s">
        <v>1449</v>
      </c>
      <c r="H629" t="s">
        <v>819</v>
      </c>
      <c r="I629" t="s">
        <v>1088</v>
      </c>
      <c r="J629" t="s">
        <v>1953</v>
      </c>
      <c r="K629" t="s">
        <v>844</v>
      </c>
      <c r="L629" t="s">
        <v>1879</v>
      </c>
      <c r="M629" t="s">
        <v>1089</v>
      </c>
      <c r="N629" t="s">
        <v>295</v>
      </c>
      <c r="O629" s="2">
        <v>0</v>
      </c>
      <c r="P629" s="2">
        <v>0</v>
      </c>
      <c r="Q629" s="2">
        <v>0</v>
      </c>
      <c r="R629" s="2">
        <v>1153</v>
      </c>
      <c r="S629" s="2">
        <v>1153</v>
      </c>
      <c r="T629" s="2">
        <v>1153</v>
      </c>
      <c r="U629" s="2">
        <v>0</v>
      </c>
      <c r="V629" s="2">
        <v>0</v>
      </c>
      <c r="W629" s="68">
        <v>0</v>
      </c>
      <c r="X629" s="68">
        <v>0</v>
      </c>
      <c r="Y629" s="68">
        <v>0</v>
      </c>
      <c r="Z629" s="2">
        <v>2420</v>
      </c>
      <c r="AA629" s="70">
        <v>1210</v>
      </c>
      <c r="AB629" s="70">
        <v>1210</v>
      </c>
    </row>
    <row r="630" spans="1:28" x14ac:dyDescent="0.3">
      <c r="A630" t="s">
        <v>609</v>
      </c>
      <c r="B630">
        <v>312</v>
      </c>
      <c r="C630">
        <v>490</v>
      </c>
      <c r="D630">
        <v>5158</v>
      </c>
      <c r="E630" t="s">
        <v>100</v>
      </c>
      <c r="F630" t="s">
        <v>55</v>
      </c>
      <c r="G630" t="s">
        <v>1449</v>
      </c>
      <c r="H630" t="s">
        <v>819</v>
      </c>
      <c r="I630" t="s">
        <v>1088</v>
      </c>
      <c r="J630" t="s">
        <v>1954</v>
      </c>
      <c r="K630" t="s">
        <v>844</v>
      </c>
      <c r="L630" t="s">
        <v>1879</v>
      </c>
      <c r="M630" t="s">
        <v>1089</v>
      </c>
      <c r="N630" t="s">
        <v>290</v>
      </c>
      <c r="O630" s="2">
        <v>1600</v>
      </c>
      <c r="P630" s="2">
        <v>1616</v>
      </c>
      <c r="Q630" s="2">
        <v>0</v>
      </c>
      <c r="R630" s="2">
        <v>0</v>
      </c>
      <c r="S630" s="2">
        <v>0</v>
      </c>
      <c r="T630" s="2">
        <v>0</v>
      </c>
      <c r="U630" s="2">
        <v>0</v>
      </c>
      <c r="V630" s="2">
        <v>0</v>
      </c>
      <c r="W630" s="68">
        <v>0</v>
      </c>
      <c r="X630" s="68">
        <v>0</v>
      </c>
      <c r="Y630" s="68">
        <v>0</v>
      </c>
      <c r="Z630" s="2">
        <v>3136</v>
      </c>
      <c r="AA630" s="70">
        <v>0</v>
      </c>
      <c r="AB630" s="70">
        <v>0</v>
      </c>
    </row>
    <row r="631" spans="1:28" x14ac:dyDescent="0.3">
      <c r="A631" t="s">
        <v>445</v>
      </c>
      <c r="B631">
        <v>312</v>
      </c>
      <c r="C631">
        <v>490</v>
      </c>
      <c r="D631">
        <v>5220</v>
      </c>
      <c r="E631" t="s">
        <v>100</v>
      </c>
      <c r="F631" t="s">
        <v>55</v>
      </c>
      <c r="G631" t="s">
        <v>1449</v>
      </c>
      <c r="H631" t="s">
        <v>819</v>
      </c>
      <c r="I631" t="s">
        <v>1098</v>
      </c>
      <c r="J631" t="s">
        <v>1955</v>
      </c>
      <c r="K631" t="s">
        <v>844</v>
      </c>
      <c r="L631" t="s">
        <v>1879</v>
      </c>
      <c r="M631" t="s">
        <v>1089</v>
      </c>
      <c r="N631" t="s">
        <v>291</v>
      </c>
      <c r="O631" s="2">
        <v>1288</v>
      </c>
      <c r="P631" s="2">
        <v>2153</v>
      </c>
      <c r="Q631" s="2">
        <v>174</v>
      </c>
      <c r="R631" s="2">
        <v>675</v>
      </c>
      <c r="S631" s="2">
        <v>675</v>
      </c>
      <c r="T631" s="2">
        <v>675</v>
      </c>
      <c r="U631" s="2">
        <v>287</v>
      </c>
      <c r="V631" s="2">
        <v>325</v>
      </c>
      <c r="W631" s="68">
        <v>382.66666666666663</v>
      </c>
      <c r="X631" s="68">
        <v>347</v>
      </c>
      <c r="Y631" s="68">
        <v>-35.666666666666629</v>
      </c>
      <c r="Z631" s="2">
        <v>861</v>
      </c>
      <c r="AA631" s="70">
        <v>861</v>
      </c>
      <c r="AB631" s="70">
        <v>861</v>
      </c>
    </row>
    <row r="632" spans="1:28" x14ac:dyDescent="0.3">
      <c r="A632" t="s">
        <v>457</v>
      </c>
      <c r="B632">
        <v>312</v>
      </c>
      <c r="C632">
        <v>490</v>
      </c>
      <c r="D632">
        <v>5315</v>
      </c>
      <c r="E632" t="s">
        <v>100</v>
      </c>
      <c r="F632" t="s">
        <v>55</v>
      </c>
      <c r="G632" t="s">
        <v>1449</v>
      </c>
      <c r="H632" t="s">
        <v>819</v>
      </c>
      <c r="I632" t="s">
        <v>1100</v>
      </c>
      <c r="J632" t="s">
        <v>1956</v>
      </c>
      <c r="K632" t="s">
        <v>844</v>
      </c>
      <c r="L632" t="s">
        <v>1879</v>
      </c>
      <c r="M632" t="s">
        <v>1089</v>
      </c>
      <c r="N632" t="s">
        <v>294</v>
      </c>
      <c r="O632" s="2">
        <v>2032</v>
      </c>
      <c r="P632" s="2">
        <v>1960</v>
      </c>
      <c r="Q632" s="2">
        <v>887</v>
      </c>
      <c r="R632" s="2">
        <v>1085</v>
      </c>
      <c r="S632" s="2">
        <v>1085</v>
      </c>
      <c r="T632" s="2">
        <v>1085</v>
      </c>
      <c r="U632" s="2">
        <v>806</v>
      </c>
      <c r="V632" s="2">
        <v>969</v>
      </c>
      <c r="W632" s="68">
        <v>1074.6666666666665</v>
      </c>
      <c r="X632" s="68">
        <v>1035</v>
      </c>
      <c r="Y632" s="68">
        <v>-39.666666666666515</v>
      </c>
      <c r="Z632" s="2">
        <v>1216</v>
      </c>
      <c r="AA632" s="70">
        <v>1140</v>
      </c>
      <c r="AB632" s="70">
        <v>1140</v>
      </c>
    </row>
    <row r="633" spans="1:28" x14ac:dyDescent="0.3">
      <c r="A633" t="s">
        <v>402</v>
      </c>
      <c r="B633">
        <v>312</v>
      </c>
      <c r="C633">
        <v>490</v>
      </c>
      <c r="D633">
        <v>5320</v>
      </c>
      <c r="E633" t="s">
        <v>100</v>
      </c>
      <c r="F633" t="s">
        <v>55</v>
      </c>
      <c r="G633" t="s">
        <v>1449</v>
      </c>
      <c r="H633" t="s">
        <v>819</v>
      </c>
      <c r="I633" t="s">
        <v>1100</v>
      </c>
      <c r="J633" t="s">
        <v>1957</v>
      </c>
      <c r="K633" t="s">
        <v>844</v>
      </c>
      <c r="L633" t="s">
        <v>1879</v>
      </c>
      <c r="M633" t="s">
        <v>1089</v>
      </c>
      <c r="N633" t="s">
        <v>300</v>
      </c>
      <c r="O633" s="2">
        <v>1113</v>
      </c>
      <c r="P633" s="2">
        <v>977</v>
      </c>
      <c r="Q633" s="2">
        <v>818</v>
      </c>
      <c r="R633" s="2">
        <v>230</v>
      </c>
      <c r="S633" s="2">
        <v>230</v>
      </c>
      <c r="T633" s="2">
        <v>230</v>
      </c>
      <c r="U633" s="2">
        <v>372</v>
      </c>
      <c r="V633" s="2">
        <v>373</v>
      </c>
      <c r="W633" s="68">
        <v>496</v>
      </c>
      <c r="X633" s="68">
        <v>399</v>
      </c>
      <c r="Y633" s="68">
        <v>-97</v>
      </c>
      <c r="Z633" s="2">
        <v>1216</v>
      </c>
      <c r="AA633" s="70">
        <v>1350</v>
      </c>
      <c r="AB633" s="70">
        <v>1350</v>
      </c>
    </row>
    <row r="634" spans="1:28" x14ac:dyDescent="0.3">
      <c r="A634" t="s">
        <v>432</v>
      </c>
      <c r="B634">
        <v>312</v>
      </c>
      <c r="C634">
        <v>490</v>
      </c>
      <c r="D634">
        <v>5350</v>
      </c>
      <c r="E634" t="s">
        <v>100</v>
      </c>
      <c r="F634" t="s">
        <v>55</v>
      </c>
      <c r="G634" t="s">
        <v>1449</v>
      </c>
      <c r="H634" t="s">
        <v>819</v>
      </c>
      <c r="I634" t="s">
        <v>1100</v>
      </c>
      <c r="J634" t="s">
        <v>1958</v>
      </c>
      <c r="K634" t="s">
        <v>844</v>
      </c>
      <c r="L634" t="s">
        <v>1879</v>
      </c>
      <c r="M634" t="s">
        <v>1089</v>
      </c>
      <c r="N634" t="s">
        <v>297</v>
      </c>
      <c r="O634" s="2">
        <v>0</v>
      </c>
      <c r="P634" s="2">
        <v>0</v>
      </c>
      <c r="Q634" s="2">
        <v>0</v>
      </c>
      <c r="R634" s="2">
        <v>1000</v>
      </c>
      <c r="S634" s="2">
        <v>1000</v>
      </c>
      <c r="T634" s="2">
        <v>1000</v>
      </c>
      <c r="U634" s="2">
        <v>0</v>
      </c>
      <c r="V634" s="2">
        <v>0</v>
      </c>
      <c r="W634" s="68">
        <v>0</v>
      </c>
      <c r="X634" s="68">
        <v>0</v>
      </c>
      <c r="Y634" s="68">
        <v>0</v>
      </c>
      <c r="Z634" s="2">
        <v>1060</v>
      </c>
      <c r="AA634" s="70">
        <v>1281</v>
      </c>
      <c r="AB634" s="70">
        <v>1281</v>
      </c>
    </row>
    <row r="635" spans="1:28" x14ac:dyDescent="0.3">
      <c r="A635" t="s">
        <v>763</v>
      </c>
      <c r="B635">
        <v>312</v>
      </c>
      <c r="C635">
        <v>490</v>
      </c>
      <c r="D635">
        <v>5410</v>
      </c>
      <c r="E635" t="s">
        <v>100</v>
      </c>
      <c r="F635" t="s">
        <v>55</v>
      </c>
      <c r="G635" t="s">
        <v>1449</v>
      </c>
      <c r="H635" t="s">
        <v>819</v>
      </c>
      <c r="I635" t="s">
        <v>1104</v>
      </c>
      <c r="J635" t="s">
        <v>1959</v>
      </c>
      <c r="K635" t="s">
        <v>844</v>
      </c>
      <c r="L635" t="s">
        <v>1879</v>
      </c>
      <c r="M635" t="s">
        <v>1089</v>
      </c>
      <c r="N635" t="s">
        <v>288</v>
      </c>
      <c r="O635" s="2">
        <v>6071</v>
      </c>
      <c r="P635" s="2">
        <v>4524</v>
      </c>
      <c r="Q635" s="2">
        <v>2768</v>
      </c>
      <c r="R635" s="2">
        <v>4195</v>
      </c>
      <c r="S635" s="2">
        <v>4195</v>
      </c>
      <c r="T635" s="2">
        <v>4195</v>
      </c>
      <c r="U635" s="2">
        <v>2249</v>
      </c>
      <c r="V635" s="2">
        <v>2575</v>
      </c>
      <c r="W635" s="68">
        <v>2998.6666666666665</v>
      </c>
      <c r="X635" s="68">
        <v>2749</v>
      </c>
      <c r="Y635" s="68">
        <v>-249.66666666666652</v>
      </c>
      <c r="Z635" s="2">
        <v>2290</v>
      </c>
      <c r="AA635" s="70">
        <v>2924</v>
      </c>
      <c r="AB635" s="70">
        <v>2924</v>
      </c>
    </row>
    <row r="636" spans="1:28" x14ac:dyDescent="0.3">
      <c r="A636" t="s">
        <v>412</v>
      </c>
      <c r="B636">
        <v>312</v>
      </c>
      <c r="C636">
        <v>490</v>
      </c>
      <c r="D636">
        <v>5450</v>
      </c>
      <c r="E636" t="s">
        <v>100</v>
      </c>
      <c r="F636" t="s">
        <v>55</v>
      </c>
      <c r="G636" t="s">
        <v>1449</v>
      </c>
      <c r="H636" t="s">
        <v>819</v>
      </c>
      <c r="I636" t="s">
        <v>1104</v>
      </c>
      <c r="J636" t="s">
        <v>1960</v>
      </c>
      <c r="K636" t="s">
        <v>844</v>
      </c>
      <c r="L636" t="s">
        <v>1879</v>
      </c>
      <c r="M636" t="s">
        <v>1089</v>
      </c>
      <c r="N636" t="s">
        <v>292</v>
      </c>
      <c r="O636" s="2">
        <v>3043</v>
      </c>
      <c r="P636" s="2">
        <v>2829</v>
      </c>
      <c r="Q636" s="2">
        <v>1918</v>
      </c>
      <c r="R636" s="2">
        <v>2520</v>
      </c>
      <c r="S636" s="2">
        <v>2520</v>
      </c>
      <c r="T636" s="2">
        <v>2520</v>
      </c>
      <c r="U636" s="2">
        <v>1667</v>
      </c>
      <c r="V636" s="2">
        <v>1912</v>
      </c>
      <c r="W636" s="68">
        <v>2222.6666666666665</v>
      </c>
      <c r="X636" s="68">
        <v>2041</v>
      </c>
      <c r="Y636" s="68">
        <v>-181.66666666666652</v>
      </c>
      <c r="Z636" s="2">
        <v>3117</v>
      </c>
      <c r="AA636" s="70">
        <v>2929</v>
      </c>
      <c r="AB636" s="70">
        <v>2929</v>
      </c>
    </row>
    <row r="637" spans="1:28" x14ac:dyDescent="0.3">
      <c r="A637" t="s">
        <v>615</v>
      </c>
      <c r="B637">
        <v>312</v>
      </c>
      <c r="C637">
        <v>490</v>
      </c>
      <c r="D637">
        <v>5910</v>
      </c>
      <c r="E637" t="s">
        <v>100</v>
      </c>
      <c r="F637" t="s">
        <v>55</v>
      </c>
      <c r="G637" t="s">
        <v>1449</v>
      </c>
      <c r="H637" t="s">
        <v>819</v>
      </c>
      <c r="I637" t="s">
        <v>1205</v>
      </c>
      <c r="J637" t="s">
        <v>1961</v>
      </c>
      <c r="K637" t="s">
        <v>844</v>
      </c>
      <c r="L637" t="s">
        <v>1879</v>
      </c>
      <c r="M637" t="s">
        <v>1089</v>
      </c>
      <c r="N637" t="s">
        <v>286</v>
      </c>
      <c r="O637" s="2">
        <v>0</v>
      </c>
      <c r="P637" s="2">
        <v>0</v>
      </c>
      <c r="Q637" s="2">
        <v>0</v>
      </c>
      <c r="R637" s="2">
        <v>0</v>
      </c>
      <c r="S637" s="2">
        <v>0</v>
      </c>
      <c r="T637" s="2">
        <v>0</v>
      </c>
      <c r="U637" s="2">
        <v>0</v>
      </c>
      <c r="V637" s="2">
        <v>0</v>
      </c>
      <c r="W637" s="68">
        <v>0</v>
      </c>
      <c r="X637" s="68">
        <v>0</v>
      </c>
      <c r="Y637" s="68">
        <v>0</v>
      </c>
      <c r="Z637" s="2">
        <v>0</v>
      </c>
      <c r="AA637" s="70">
        <v>0</v>
      </c>
      <c r="AB637" s="70">
        <v>0</v>
      </c>
    </row>
    <row r="638" spans="1:28" x14ac:dyDescent="0.3">
      <c r="A638" t="s">
        <v>428</v>
      </c>
      <c r="B638">
        <v>312</v>
      </c>
      <c r="C638">
        <v>490</v>
      </c>
      <c r="D638">
        <v>6110</v>
      </c>
      <c r="E638" t="s">
        <v>100</v>
      </c>
      <c r="F638" t="s">
        <v>55</v>
      </c>
      <c r="G638" t="s">
        <v>1449</v>
      </c>
      <c r="H638" t="s">
        <v>820</v>
      </c>
      <c r="I638" t="s">
        <v>1108</v>
      </c>
      <c r="J638" t="s">
        <v>1962</v>
      </c>
      <c r="K638" t="s">
        <v>844</v>
      </c>
      <c r="L638" t="s">
        <v>1879</v>
      </c>
      <c r="M638" t="s">
        <v>1089</v>
      </c>
      <c r="N638" t="s">
        <v>1109</v>
      </c>
      <c r="O638" s="2">
        <v>1300</v>
      </c>
      <c r="P638" s="2">
        <v>1300</v>
      </c>
      <c r="Q638" s="2">
        <v>1745</v>
      </c>
      <c r="R638" s="2">
        <v>1473</v>
      </c>
      <c r="S638" s="2">
        <v>1473</v>
      </c>
      <c r="T638" s="2">
        <v>1473</v>
      </c>
      <c r="U638" s="2">
        <v>1812</v>
      </c>
      <c r="V638" s="2">
        <v>1812</v>
      </c>
      <c r="W638" s="68">
        <v>2416</v>
      </c>
      <c r="X638" s="68">
        <v>1934</v>
      </c>
      <c r="Y638" s="68">
        <v>-482</v>
      </c>
      <c r="Z638" s="2">
        <v>1812</v>
      </c>
      <c r="AA638" s="70">
        <v>1812</v>
      </c>
      <c r="AB638" s="70">
        <v>1812</v>
      </c>
    </row>
    <row r="639" spans="1:28" x14ac:dyDescent="0.3">
      <c r="A639" t="s">
        <v>617</v>
      </c>
      <c r="B639">
        <v>312</v>
      </c>
      <c r="C639">
        <v>490</v>
      </c>
      <c r="D639">
        <v>6114</v>
      </c>
      <c r="E639" t="s">
        <v>100</v>
      </c>
      <c r="F639" t="s">
        <v>55</v>
      </c>
      <c r="G639" t="s">
        <v>1449</v>
      </c>
      <c r="H639" t="s">
        <v>820</v>
      </c>
      <c r="I639" t="s">
        <v>1108</v>
      </c>
      <c r="J639" t="s">
        <v>1963</v>
      </c>
      <c r="K639" t="s">
        <v>844</v>
      </c>
      <c r="L639" t="s">
        <v>1879</v>
      </c>
      <c r="M639" t="s">
        <v>1089</v>
      </c>
      <c r="N639" t="s">
        <v>1114</v>
      </c>
      <c r="O639" s="2">
        <v>752</v>
      </c>
      <c r="P639" s="2">
        <v>1181</v>
      </c>
      <c r="Q639" s="2">
        <v>1466</v>
      </c>
      <c r="R639" s="2">
        <v>1737</v>
      </c>
      <c r="S639" s="2">
        <v>1737</v>
      </c>
      <c r="T639" s="2">
        <v>1737</v>
      </c>
      <c r="U639" s="2">
        <v>950</v>
      </c>
      <c r="V639" s="2">
        <v>1159</v>
      </c>
      <c r="W639" s="68">
        <v>1266.6666666666665</v>
      </c>
      <c r="X639" s="68">
        <v>1237</v>
      </c>
      <c r="Y639" s="68">
        <v>-29.666666666666515</v>
      </c>
      <c r="Z639" s="2">
        <v>1737</v>
      </c>
      <c r="AA639" s="70">
        <v>1737</v>
      </c>
      <c r="AB639" s="70">
        <v>1737</v>
      </c>
    </row>
    <row r="640" spans="1:28" x14ac:dyDescent="0.3">
      <c r="A640" t="s">
        <v>551</v>
      </c>
      <c r="B640">
        <v>312</v>
      </c>
      <c r="C640">
        <v>490</v>
      </c>
      <c r="D640">
        <v>6116</v>
      </c>
      <c r="E640" t="s">
        <v>100</v>
      </c>
      <c r="F640" t="s">
        <v>55</v>
      </c>
      <c r="G640" t="s">
        <v>1449</v>
      </c>
      <c r="H640" t="s">
        <v>820</v>
      </c>
      <c r="I640" t="s">
        <v>1108</v>
      </c>
      <c r="J640" t="s">
        <v>1964</v>
      </c>
      <c r="K640" t="s">
        <v>844</v>
      </c>
      <c r="L640" t="s">
        <v>1879</v>
      </c>
      <c r="M640" t="s">
        <v>1089</v>
      </c>
      <c r="N640" t="s">
        <v>1252</v>
      </c>
      <c r="O640" s="2">
        <v>840</v>
      </c>
      <c r="P640" s="2">
        <v>24962</v>
      </c>
      <c r="Q640" s="2">
        <v>725</v>
      </c>
      <c r="R640" s="2">
        <v>2500</v>
      </c>
      <c r="S640" s="2">
        <v>2500</v>
      </c>
      <c r="T640" s="2">
        <v>2500</v>
      </c>
      <c r="U640" s="2">
        <v>225</v>
      </c>
      <c r="V640" s="2">
        <v>225</v>
      </c>
      <c r="W640" s="68">
        <v>300</v>
      </c>
      <c r="X640" s="68">
        <v>241</v>
      </c>
      <c r="Y640" s="68">
        <v>-59</v>
      </c>
      <c r="Z640" s="2">
        <v>2500</v>
      </c>
      <c r="AA640" s="70">
        <v>2500</v>
      </c>
      <c r="AB640" s="70">
        <v>2500</v>
      </c>
    </row>
    <row r="641" spans="1:28" x14ac:dyDescent="0.3">
      <c r="A641" t="s">
        <v>619</v>
      </c>
      <c r="B641">
        <v>312</v>
      </c>
      <c r="C641">
        <v>490</v>
      </c>
      <c r="D641">
        <v>6122</v>
      </c>
      <c r="E641" t="s">
        <v>100</v>
      </c>
      <c r="F641" t="s">
        <v>55</v>
      </c>
      <c r="G641" t="s">
        <v>1449</v>
      </c>
      <c r="H641" t="s">
        <v>820</v>
      </c>
      <c r="I641" t="s">
        <v>1108</v>
      </c>
      <c r="J641" t="s">
        <v>1965</v>
      </c>
      <c r="K641" t="s">
        <v>844</v>
      </c>
      <c r="L641" t="s">
        <v>1879</v>
      </c>
      <c r="M641" t="s">
        <v>1089</v>
      </c>
      <c r="N641" t="s">
        <v>1116</v>
      </c>
      <c r="O641" s="2">
        <v>597</v>
      </c>
      <c r="P641" s="2">
        <v>671</v>
      </c>
      <c r="Q641" s="2">
        <v>1295</v>
      </c>
      <c r="R641" s="2">
        <v>2102</v>
      </c>
      <c r="S641" s="2">
        <v>2102</v>
      </c>
      <c r="T641" s="2">
        <v>2102</v>
      </c>
      <c r="U641" s="2">
        <v>1252</v>
      </c>
      <c r="V641" s="2">
        <v>1404</v>
      </c>
      <c r="W641" s="68">
        <v>1669.3333333333333</v>
      </c>
      <c r="X641" s="68">
        <v>1499</v>
      </c>
      <c r="Y641" s="68">
        <v>-170.33333333333326</v>
      </c>
      <c r="Z641" s="2">
        <v>2102</v>
      </c>
      <c r="AA641" s="70">
        <v>2102</v>
      </c>
      <c r="AB641" s="70">
        <v>2102</v>
      </c>
    </row>
    <row r="642" spans="1:28" x14ac:dyDescent="0.3">
      <c r="A642" t="s">
        <v>501</v>
      </c>
      <c r="B642">
        <v>312</v>
      </c>
      <c r="C642">
        <v>490</v>
      </c>
      <c r="D642">
        <v>6128</v>
      </c>
      <c r="E642" t="s">
        <v>100</v>
      </c>
      <c r="F642" t="s">
        <v>55</v>
      </c>
      <c r="G642" t="s">
        <v>1449</v>
      </c>
      <c r="H642" t="s">
        <v>820</v>
      </c>
      <c r="I642" t="s">
        <v>1108</v>
      </c>
      <c r="J642" t="s">
        <v>1966</v>
      </c>
      <c r="K642" t="s">
        <v>844</v>
      </c>
      <c r="L642" t="s">
        <v>1879</v>
      </c>
      <c r="M642" t="s">
        <v>1089</v>
      </c>
      <c r="N642" t="s">
        <v>1121</v>
      </c>
      <c r="O642" s="2">
        <v>9077</v>
      </c>
      <c r="P642" s="2">
        <v>12607</v>
      </c>
      <c r="Q642" s="2">
        <v>4574</v>
      </c>
      <c r="R642" s="2">
        <v>8500</v>
      </c>
      <c r="S642" s="2">
        <v>8500</v>
      </c>
      <c r="T642" s="2">
        <v>8500</v>
      </c>
      <c r="U642" s="2">
        <v>2405</v>
      </c>
      <c r="V642" s="2">
        <v>2405</v>
      </c>
      <c r="W642" s="68">
        <v>3206.6666666666665</v>
      </c>
      <c r="X642" s="68">
        <v>2567</v>
      </c>
      <c r="Y642" s="68">
        <v>-639.66666666666652</v>
      </c>
      <c r="Z642" s="2">
        <v>8500</v>
      </c>
      <c r="AA642" s="70">
        <v>8500</v>
      </c>
      <c r="AB642" s="70">
        <v>8500</v>
      </c>
    </row>
    <row r="643" spans="1:28" x14ac:dyDescent="0.3">
      <c r="A643" t="s">
        <v>466</v>
      </c>
      <c r="B643">
        <v>312</v>
      </c>
      <c r="C643">
        <v>490</v>
      </c>
      <c r="D643">
        <v>6210</v>
      </c>
      <c r="E643" t="s">
        <v>100</v>
      </c>
      <c r="F643" t="s">
        <v>55</v>
      </c>
      <c r="G643" t="s">
        <v>1449</v>
      </c>
      <c r="H643" t="s">
        <v>820</v>
      </c>
      <c r="I643" t="s">
        <v>1131</v>
      </c>
      <c r="J643" t="s">
        <v>1967</v>
      </c>
      <c r="K643" t="s">
        <v>844</v>
      </c>
      <c r="L643" t="s">
        <v>1879</v>
      </c>
      <c r="M643" t="s">
        <v>1089</v>
      </c>
      <c r="N643" t="s">
        <v>1128</v>
      </c>
      <c r="O643" s="2">
        <v>1910</v>
      </c>
      <c r="P643" s="2">
        <v>1881</v>
      </c>
      <c r="Q643" s="2">
        <v>1989</v>
      </c>
      <c r="R643" s="2">
        <v>2142</v>
      </c>
      <c r="S643" s="2">
        <v>2142</v>
      </c>
      <c r="T643" s="2">
        <v>2142</v>
      </c>
      <c r="U643" s="2">
        <v>2225</v>
      </c>
      <c r="V643" s="2">
        <v>2225</v>
      </c>
      <c r="W643" s="68">
        <v>2966.6666666666665</v>
      </c>
      <c r="X643" s="68">
        <v>2375</v>
      </c>
      <c r="Y643" s="68">
        <v>-591.66666666666652</v>
      </c>
      <c r="Z643" s="2">
        <v>2225</v>
      </c>
      <c r="AA643" s="70">
        <v>2225</v>
      </c>
      <c r="AB643" s="70">
        <v>2225</v>
      </c>
    </row>
    <row r="644" spans="1:28" x14ac:dyDescent="0.3">
      <c r="A644" t="s">
        <v>553</v>
      </c>
      <c r="B644">
        <v>312</v>
      </c>
      <c r="C644">
        <v>490</v>
      </c>
      <c r="D644">
        <v>6234</v>
      </c>
      <c r="E644" t="s">
        <v>100</v>
      </c>
      <c r="F644" t="s">
        <v>55</v>
      </c>
      <c r="G644" t="s">
        <v>1449</v>
      </c>
      <c r="H644" t="s">
        <v>820</v>
      </c>
      <c r="I644" t="s">
        <v>1131</v>
      </c>
      <c r="J644" t="s">
        <v>1968</v>
      </c>
      <c r="K644" t="s">
        <v>844</v>
      </c>
      <c r="L644" t="s">
        <v>1879</v>
      </c>
      <c r="M644" t="s">
        <v>1089</v>
      </c>
      <c r="N644" t="s">
        <v>1145</v>
      </c>
      <c r="O644" s="2">
        <v>144</v>
      </c>
      <c r="P644" s="2">
        <v>34</v>
      </c>
      <c r="Q644" s="2">
        <v>270</v>
      </c>
      <c r="R644" s="2">
        <v>200</v>
      </c>
      <c r="S644" s="2">
        <v>200</v>
      </c>
      <c r="T644" s="2">
        <v>200</v>
      </c>
      <c r="U644" s="2">
        <v>63</v>
      </c>
      <c r="V644" s="2">
        <v>63</v>
      </c>
      <c r="W644" s="68">
        <v>84</v>
      </c>
      <c r="X644" s="68">
        <v>68</v>
      </c>
      <c r="Y644" s="68">
        <v>-16</v>
      </c>
      <c r="Z644" s="2">
        <v>200</v>
      </c>
      <c r="AA644" s="70">
        <v>200</v>
      </c>
      <c r="AB644" s="70">
        <v>200</v>
      </c>
    </row>
    <row r="645" spans="1:28" x14ac:dyDescent="0.3">
      <c r="A645" t="s">
        <v>481</v>
      </c>
      <c r="B645">
        <v>312</v>
      </c>
      <c r="C645">
        <v>490</v>
      </c>
      <c r="D645">
        <v>6238</v>
      </c>
      <c r="E645" t="s">
        <v>100</v>
      </c>
      <c r="F645" t="s">
        <v>55</v>
      </c>
      <c r="G645" t="s">
        <v>1449</v>
      </c>
      <c r="H645" t="s">
        <v>820</v>
      </c>
      <c r="I645" t="s">
        <v>1131</v>
      </c>
      <c r="J645" t="s">
        <v>1969</v>
      </c>
      <c r="K645" t="s">
        <v>844</v>
      </c>
      <c r="L645" t="s">
        <v>1879</v>
      </c>
      <c r="M645" t="s">
        <v>1089</v>
      </c>
      <c r="N645" t="s">
        <v>1147</v>
      </c>
      <c r="O645" s="2">
        <v>0</v>
      </c>
      <c r="P645" s="2">
        <v>0</v>
      </c>
      <c r="Q645" s="2">
        <v>0</v>
      </c>
      <c r="R645" s="2">
        <v>0</v>
      </c>
      <c r="S645" s="2">
        <v>0</v>
      </c>
      <c r="T645" s="2">
        <v>0</v>
      </c>
      <c r="U645" s="2">
        <v>2</v>
      </c>
      <c r="V645" s="2">
        <v>2</v>
      </c>
      <c r="W645" s="68">
        <v>2.6666666666666665</v>
      </c>
      <c r="X645" s="68">
        <v>3</v>
      </c>
      <c r="Y645" s="68">
        <v>0.33333333333333348</v>
      </c>
      <c r="Z645" s="2">
        <v>2</v>
      </c>
      <c r="AA645" s="70">
        <v>2</v>
      </c>
      <c r="AB645" s="70">
        <v>2</v>
      </c>
    </row>
    <row r="646" spans="1:28" x14ac:dyDescent="0.3">
      <c r="A646" t="s">
        <v>519</v>
      </c>
      <c r="B646">
        <v>312</v>
      </c>
      <c r="C646">
        <v>490</v>
      </c>
      <c r="D646">
        <v>6290</v>
      </c>
      <c r="E646" t="s">
        <v>100</v>
      </c>
      <c r="F646" t="s">
        <v>55</v>
      </c>
      <c r="G646" t="s">
        <v>1449</v>
      </c>
      <c r="H646" t="s">
        <v>820</v>
      </c>
      <c r="I646" t="s">
        <v>1131</v>
      </c>
      <c r="J646" t="s">
        <v>1970</v>
      </c>
      <c r="K646" t="s">
        <v>844</v>
      </c>
      <c r="L646" t="s">
        <v>1879</v>
      </c>
      <c r="M646" t="s">
        <v>1089</v>
      </c>
      <c r="N646" t="s">
        <v>1074</v>
      </c>
      <c r="O646" s="2">
        <v>130</v>
      </c>
      <c r="P646" s="2">
        <v>228</v>
      </c>
      <c r="Q646" s="2">
        <v>0</v>
      </c>
      <c r="R646" s="2">
        <v>500</v>
      </c>
      <c r="S646" s="2">
        <v>500</v>
      </c>
      <c r="T646" s="2">
        <v>500</v>
      </c>
      <c r="U646" s="2">
        <v>14</v>
      </c>
      <c r="V646" s="2">
        <v>14</v>
      </c>
      <c r="W646" s="68">
        <v>18.666666666666664</v>
      </c>
      <c r="X646" s="68">
        <v>15</v>
      </c>
      <c r="Y646" s="68">
        <v>-3.6666666666666643</v>
      </c>
      <c r="Z646" s="2">
        <v>500</v>
      </c>
      <c r="AA646" s="70">
        <v>500</v>
      </c>
      <c r="AB646" s="70">
        <v>500</v>
      </c>
    </row>
    <row r="647" spans="1:28" x14ac:dyDescent="0.3">
      <c r="A647" t="s">
        <v>625</v>
      </c>
      <c r="B647">
        <v>312</v>
      </c>
      <c r="C647">
        <v>490</v>
      </c>
      <c r="D647">
        <v>6324</v>
      </c>
      <c r="E647" t="s">
        <v>100</v>
      </c>
      <c r="F647" t="s">
        <v>55</v>
      </c>
      <c r="G647" t="s">
        <v>1449</v>
      </c>
      <c r="H647" t="s">
        <v>820</v>
      </c>
      <c r="I647" t="s">
        <v>1152</v>
      </c>
      <c r="J647" t="s">
        <v>1971</v>
      </c>
      <c r="K647" t="s">
        <v>844</v>
      </c>
      <c r="L647" t="s">
        <v>1879</v>
      </c>
      <c r="M647" t="s">
        <v>1089</v>
      </c>
      <c r="N647" t="s">
        <v>1156</v>
      </c>
      <c r="O647" s="2">
        <v>0</v>
      </c>
      <c r="P647" s="2">
        <v>49</v>
      </c>
      <c r="Q647" s="2">
        <v>134</v>
      </c>
      <c r="R647" s="2">
        <v>500</v>
      </c>
      <c r="S647" s="2">
        <v>500</v>
      </c>
      <c r="T647" s="2">
        <v>500</v>
      </c>
      <c r="U647" s="2">
        <v>0</v>
      </c>
      <c r="V647" s="2">
        <v>0</v>
      </c>
      <c r="W647" s="68">
        <v>0</v>
      </c>
      <c r="X647" s="68">
        <v>0</v>
      </c>
      <c r="Y647" s="68">
        <v>0</v>
      </c>
      <c r="Z647" s="2">
        <v>500</v>
      </c>
      <c r="AA647" s="70">
        <v>500</v>
      </c>
      <c r="AB647" s="70">
        <v>500</v>
      </c>
    </row>
    <row r="648" spans="1:28" x14ac:dyDescent="0.3">
      <c r="A648" t="s">
        <v>555</v>
      </c>
      <c r="B648">
        <v>312</v>
      </c>
      <c r="C648">
        <v>490</v>
      </c>
      <c r="D648">
        <v>6330</v>
      </c>
      <c r="E648" t="s">
        <v>100</v>
      </c>
      <c r="F648" t="s">
        <v>55</v>
      </c>
      <c r="G648" t="s">
        <v>1449</v>
      </c>
      <c r="H648" t="s">
        <v>820</v>
      </c>
      <c r="I648" t="s">
        <v>1152</v>
      </c>
      <c r="J648" t="s">
        <v>1972</v>
      </c>
      <c r="K648" t="s">
        <v>844</v>
      </c>
      <c r="L648" t="s">
        <v>1879</v>
      </c>
      <c r="M648" t="s">
        <v>1089</v>
      </c>
      <c r="N648" t="s">
        <v>1219</v>
      </c>
      <c r="O648" s="2">
        <v>486</v>
      </c>
      <c r="P648" s="2">
        <v>6101</v>
      </c>
      <c r="Q648" s="2">
        <v>664</v>
      </c>
      <c r="R648" s="2">
        <v>10000</v>
      </c>
      <c r="S648" s="2">
        <v>10000</v>
      </c>
      <c r="T648" s="2">
        <v>10000</v>
      </c>
      <c r="U648" s="2">
        <v>7899</v>
      </c>
      <c r="V648" s="2">
        <v>7899</v>
      </c>
      <c r="W648" s="68">
        <v>10532</v>
      </c>
      <c r="X648" s="68">
        <v>8431</v>
      </c>
      <c r="Y648" s="68">
        <v>-2101</v>
      </c>
      <c r="Z648" s="2">
        <v>10000</v>
      </c>
      <c r="AA648" s="70">
        <v>10000</v>
      </c>
      <c r="AB648" s="70">
        <v>10000</v>
      </c>
    </row>
    <row r="649" spans="1:28" x14ac:dyDescent="0.3">
      <c r="A649" t="s">
        <v>627</v>
      </c>
      <c r="B649">
        <v>312</v>
      </c>
      <c r="C649">
        <v>490</v>
      </c>
      <c r="D649">
        <v>6334</v>
      </c>
      <c r="E649" t="s">
        <v>100</v>
      </c>
      <c r="F649" t="s">
        <v>55</v>
      </c>
      <c r="G649" t="s">
        <v>1449</v>
      </c>
      <c r="H649" t="s">
        <v>820</v>
      </c>
      <c r="I649" t="s">
        <v>1152</v>
      </c>
      <c r="J649" t="s">
        <v>1973</v>
      </c>
      <c r="K649" t="s">
        <v>844</v>
      </c>
      <c r="L649" t="s">
        <v>1879</v>
      </c>
      <c r="M649" t="s">
        <v>1089</v>
      </c>
      <c r="N649" t="s">
        <v>1159</v>
      </c>
      <c r="O649" s="2">
        <v>671</v>
      </c>
      <c r="P649" s="2">
        <v>0</v>
      </c>
      <c r="Q649" s="2">
        <v>4998</v>
      </c>
      <c r="R649" s="2">
        <v>2500</v>
      </c>
      <c r="S649" s="2">
        <v>2500</v>
      </c>
      <c r="T649" s="2">
        <v>2500</v>
      </c>
      <c r="U649" s="2">
        <v>0</v>
      </c>
      <c r="V649" s="2">
        <v>0</v>
      </c>
      <c r="W649" s="68">
        <v>0</v>
      </c>
      <c r="X649" s="68">
        <v>0</v>
      </c>
      <c r="Y649" s="68">
        <v>0</v>
      </c>
      <c r="Z649" s="2">
        <v>2500</v>
      </c>
      <c r="AA649" s="70">
        <v>2500</v>
      </c>
      <c r="AB649" s="70">
        <v>2500</v>
      </c>
    </row>
    <row r="650" spans="1:28" x14ac:dyDescent="0.3">
      <c r="A650" t="s">
        <v>493</v>
      </c>
      <c r="B650">
        <v>312</v>
      </c>
      <c r="C650">
        <v>490</v>
      </c>
      <c r="D650">
        <v>6430</v>
      </c>
      <c r="E650" t="s">
        <v>100</v>
      </c>
      <c r="F650" t="s">
        <v>55</v>
      </c>
      <c r="G650" t="s">
        <v>1449</v>
      </c>
      <c r="H650" t="s">
        <v>820</v>
      </c>
      <c r="I650" t="s">
        <v>1162</v>
      </c>
      <c r="J650" t="s">
        <v>1974</v>
      </c>
      <c r="K650" t="s">
        <v>844</v>
      </c>
      <c r="L650" t="s">
        <v>1879</v>
      </c>
      <c r="M650" t="s">
        <v>1089</v>
      </c>
      <c r="N650" t="s">
        <v>1167</v>
      </c>
      <c r="O650" s="2">
        <v>13402</v>
      </c>
      <c r="P650" s="2">
        <v>15379</v>
      </c>
      <c r="Q650" s="2">
        <v>12363</v>
      </c>
      <c r="R650" s="2">
        <v>13250</v>
      </c>
      <c r="S650" s="2">
        <v>13250</v>
      </c>
      <c r="T650" s="2">
        <v>13250</v>
      </c>
      <c r="U650" s="2">
        <v>10196</v>
      </c>
      <c r="V650" s="2">
        <v>12186</v>
      </c>
      <c r="W650" s="68">
        <v>13594.666666666666</v>
      </c>
      <c r="X650" s="68">
        <v>13006</v>
      </c>
      <c r="Y650" s="68">
        <v>-588.66666666666606</v>
      </c>
      <c r="Z650" s="2">
        <v>13250</v>
      </c>
      <c r="AA650" s="70">
        <v>13250</v>
      </c>
      <c r="AB650" s="70">
        <v>13250</v>
      </c>
    </row>
    <row r="651" spans="1:28" x14ac:dyDescent="0.3">
      <c r="A651" t="s">
        <v>396</v>
      </c>
      <c r="B651">
        <v>312</v>
      </c>
      <c r="C651">
        <v>490</v>
      </c>
      <c r="D651">
        <v>6720</v>
      </c>
      <c r="E651" t="s">
        <v>100</v>
      </c>
      <c r="F651" t="s">
        <v>55</v>
      </c>
      <c r="G651" t="s">
        <v>1449</v>
      </c>
      <c r="H651" t="s">
        <v>820</v>
      </c>
      <c r="I651" t="s">
        <v>1182</v>
      </c>
      <c r="J651" t="s">
        <v>1975</v>
      </c>
      <c r="K651" t="s">
        <v>844</v>
      </c>
      <c r="L651" t="s">
        <v>1879</v>
      </c>
      <c r="M651" t="s">
        <v>1089</v>
      </c>
      <c r="N651" t="s">
        <v>1976</v>
      </c>
      <c r="O651" s="2">
        <v>1923</v>
      </c>
      <c r="P651" s="2">
        <v>0</v>
      </c>
      <c r="Q651" s="2">
        <v>2304</v>
      </c>
      <c r="R651" s="2">
        <v>0</v>
      </c>
      <c r="S651" s="2">
        <v>0</v>
      </c>
      <c r="T651" s="2">
        <v>0</v>
      </c>
      <c r="U651" s="2">
        <v>1218</v>
      </c>
      <c r="V651" s="2">
        <v>1218</v>
      </c>
      <c r="W651" s="68">
        <v>1624</v>
      </c>
      <c r="X651" s="68">
        <v>1300</v>
      </c>
      <c r="Y651" s="68">
        <v>-324</v>
      </c>
      <c r="Z651" s="2">
        <v>1218</v>
      </c>
      <c r="AA651" s="70">
        <v>1218</v>
      </c>
      <c r="AB651" s="70">
        <v>1218</v>
      </c>
    </row>
    <row r="652" spans="1:28" x14ac:dyDescent="0.3">
      <c r="A652" t="s">
        <v>557</v>
      </c>
      <c r="B652">
        <v>312</v>
      </c>
      <c r="C652">
        <v>490</v>
      </c>
      <c r="D652">
        <v>6724</v>
      </c>
      <c r="E652" t="s">
        <v>100</v>
      </c>
      <c r="F652" t="s">
        <v>55</v>
      </c>
      <c r="G652" t="s">
        <v>1449</v>
      </c>
      <c r="H652" t="s">
        <v>820</v>
      </c>
      <c r="I652" t="s">
        <v>1182</v>
      </c>
      <c r="J652" t="s">
        <v>1977</v>
      </c>
      <c r="K652" t="s">
        <v>844</v>
      </c>
      <c r="L652" t="s">
        <v>1879</v>
      </c>
      <c r="M652" t="s">
        <v>1089</v>
      </c>
      <c r="N652" t="s">
        <v>1978</v>
      </c>
      <c r="O652" s="2">
        <v>175</v>
      </c>
      <c r="P652" s="2">
        <v>312</v>
      </c>
      <c r="Q652" s="2">
        <v>4230</v>
      </c>
      <c r="R652" s="2">
        <v>1000</v>
      </c>
      <c r="S652" s="2">
        <v>1000</v>
      </c>
      <c r="T652" s="2">
        <v>1000</v>
      </c>
      <c r="U652" s="2">
        <v>1414</v>
      </c>
      <c r="V652" s="2">
        <v>1414</v>
      </c>
      <c r="W652" s="68">
        <v>1885.3333333333333</v>
      </c>
      <c r="X652" s="68">
        <v>1510</v>
      </c>
      <c r="Y652" s="68">
        <v>-375.33333333333326</v>
      </c>
      <c r="Z652" s="2">
        <v>1000</v>
      </c>
      <c r="AA652" s="70">
        <v>1000</v>
      </c>
      <c r="AB652" s="70">
        <v>1000</v>
      </c>
    </row>
    <row r="653" spans="1:28" x14ac:dyDescent="0.3">
      <c r="A653" t="s">
        <v>631</v>
      </c>
      <c r="B653">
        <v>312</v>
      </c>
      <c r="C653">
        <v>490</v>
      </c>
      <c r="D653">
        <v>6726</v>
      </c>
      <c r="E653" t="s">
        <v>100</v>
      </c>
      <c r="F653" t="s">
        <v>55</v>
      </c>
      <c r="G653" t="s">
        <v>1449</v>
      </c>
      <c r="H653" t="s">
        <v>820</v>
      </c>
      <c r="I653" t="s">
        <v>1182</v>
      </c>
      <c r="J653" t="s">
        <v>1979</v>
      </c>
      <c r="K653" t="s">
        <v>844</v>
      </c>
      <c r="L653" t="s">
        <v>1879</v>
      </c>
      <c r="M653" t="s">
        <v>1089</v>
      </c>
      <c r="N653" t="s">
        <v>1980</v>
      </c>
      <c r="O653" s="2">
        <v>0</v>
      </c>
      <c r="P653" s="2">
        <v>0</v>
      </c>
      <c r="Q653" s="2">
        <v>0</v>
      </c>
      <c r="R653" s="2">
        <v>0</v>
      </c>
      <c r="S653" s="2">
        <v>0</v>
      </c>
      <c r="T653" s="2">
        <v>0</v>
      </c>
      <c r="U653" s="2">
        <v>0</v>
      </c>
      <c r="V653" s="2">
        <v>0</v>
      </c>
      <c r="W653" s="68">
        <v>0</v>
      </c>
      <c r="X653" s="68">
        <v>0</v>
      </c>
      <c r="Y653" s="68">
        <v>0</v>
      </c>
      <c r="Z653" s="2">
        <v>0</v>
      </c>
      <c r="AA653" s="70">
        <v>0</v>
      </c>
      <c r="AB653" s="70">
        <v>0</v>
      </c>
    </row>
    <row r="654" spans="1:28" x14ac:dyDescent="0.3">
      <c r="A654" t="s">
        <v>521</v>
      </c>
      <c r="B654">
        <v>312</v>
      </c>
      <c r="C654">
        <v>700</v>
      </c>
      <c r="D654">
        <v>8225</v>
      </c>
      <c r="E654" t="s">
        <v>100</v>
      </c>
      <c r="F654" t="s">
        <v>55</v>
      </c>
      <c r="G654" t="s">
        <v>821</v>
      </c>
      <c r="H654" t="s">
        <v>821</v>
      </c>
      <c r="I654" t="s">
        <v>877</v>
      </c>
      <c r="J654" t="s">
        <v>1981</v>
      </c>
      <c r="K654" t="s">
        <v>844</v>
      </c>
      <c r="L654" t="s">
        <v>1879</v>
      </c>
      <c r="M654" t="s">
        <v>845</v>
      </c>
      <c r="N654" t="s">
        <v>877</v>
      </c>
      <c r="O654" s="2">
        <v>0</v>
      </c>
      <c r="P654" s="2">
        <v>0</v>
      </c>
      <c r="Q654" s="2">
        <v>528</v>
      </c>
      <c r="R654" s="2">
        <v>0</v>
      </c>
      <c r="S654" s="2">
        <v>0</v>
      </c>
      <c r="T654" s="2">
        <v>0</v>
      </c>
      <c r="U654" s="2">
        <v>0</v>
      </c>
      <c r="V654" s="2">
        <v>0</v>
      </c>
      <c r="W654" s="68">
        <v>0</v>
      </c>
      <c r="X654" s="68">
        <v>0</v>
      </c>
      <c r="Y654" s="68">
        <v>0</v>
      </c>
      <c r="Z654" s="2">
        <v>0</v>
      </c>
      <c r="AA654" s="70">
        <v>0</v>
      </c>
      <c r="AB654" s="70">
        <v>0</v>
      </c>
    </row>
    <row r="655" spans="1:28" x14ac:dyDescent="0.3">
      <c r="A655" t="s">
        <v>633</v>
      </c>
      <c r="B655">
        <v>312</v>
      </c>
      <c r="C655">
        <v>700</v>
      </c>
      <c r="D655">
        <v>8320</v>
      </c>
      <c r="E655" t="s">
        <v>100</v>
      </c>
      <c r="F655" t="s">
        <v>55</v>
      </c>
      <c r="G655" t="s">
        <v>821</v>
      </c>
      <c r="H655" t="s">
        <v>821</v>
      </c>
      <c r="I655" t="s">
        <v>1187</v>
      </c>
      <c r="J655" t="s">
        <v>1982</v>
      </c>
      <c r="K655" t="s">
        <v>844</v>
      </c>
      <c r="L655" t="s">
        <v>1879</v>
      </c>
      <c r="M655" t="s">
        <v>845</v>
      </c>
      <c r="N655" t="s">
        <v>1188</v>
      </c>
      <c r="O655" s="2">
        <v>0</v>
      </c>
      <c r="P655" s="2">
        <v>2275</v>
      </c>
      <c r="Q655" s="2">
        <v>180</v>
      </c>
      <c r="R655" s="2">
        <v>0</v>
      </c>
      <c r="S655" s="2">
        <v>0</v>
      </c>
      <c r="T655" s="2">
        <v>0</v>
      </c>
      <c r="U655" s="2">
        <v>0</v>
      </c>
      <c r="V655" s="2">
        <v>0</v>
      </c>
      <c r="W655" s="68">
        <v>0</v>
      </c>
      <c r="X655" s="68">
        <v>0</v>
      </c>
      <c r="Y655" s="68">
        <v>0</v>
      </c>
      <c r="Z655" s="2">
        <v>0</v>
      </c>
      <c r="AA655" s="70">
        <v>0</v>
      </c>
      <c r="AB655" s="70">
        <v>0</v>
      </c>
    </row>
    <row r="656" spans="1:28" x14ac:dyDescent="0.3">
      <c r="A656" t="s">
        <v>559</v>
      </c>
      <c r="B656">
        <v>312</v>
      </c>
      <c r="C656">
        <v>700</v>
      </c>
      <c r="D656">
        <v>8335</v>
      </c>
      <c r="E656" t="s">
        <v>100</v>
      </c>
      <c r="F656" t="s">
        <v>55</v>
      </c>
      <c r="G656" t="s">
        <v>821</v>
      </c>
      <c r="H656" t="s">
        <v>821</v>
      </c>
      <c r="I656" t="s">
        <v>880</v>
      </c>
      <c r="J656" t="s">
        <v>1983</v>
      </c>
      <c r="K656" t="s">
        <v>844</v>
      </c>
      <c r="L656" t="s">
        <v>1879</v>
      </c>
      <c r="M656" t="s">
        <v>845</v>
      </c>
      <c r="N656" t="s">
        <v>880</v>
      </c>
      <c r="O656" s="2">
        <v>0</v>
      </c>
      <c r="P656" s="2">
        <v>0</v>
      </c>
      <c r="Q656" s="2">
        <v>1355</v>
      </c>
      <c r="R656" s="2">
        <v>0</v>
      </c>
      <c r="S656" s="2">
        <v>0</v>
      </c>
      <c r="T656" s="2">
        <v>0</v>
      </c>
      <c r="U656" s="2">
        <v>0</v>
      </c>
      <c r="V656" s="2">
        <v>0</v>
      </c>
      <c r="W656" s="68">
        <v>0</v>
      </c>
      <c r="X656" s="68">
        <v>0</v>
      </c>
      <c r="Y656" s="68">
        <v>0</v>
      </c>
      <c r="Z656" s="2">
        <v>0</v>
      </c>
      <c r="AA656" s="70">
        <v>0</v>
      </c>
      <c r="AB656" s="70">
        <v>0</v>
      </c>
    </row>
    <row r="657" spans="1:29" x14ac:dyDescent="0.3">
      <c r="A657" t="s">
        <v>635</v>
      </c>
      <c r="B657">
        <v>312</v>
      </c>
      <c r="C657">
        <v>700</v>
      </c>
      <c r="D657">
        <v>8425</v>
      </c>
      <c r="E657" t="s">
        <v>100</v>
      </c>
      <c r="F657" t="s">
        <v>55</v>
      </c>
      <c r="G657" t="s">
        <v>821</v>
      </c>
      <c r="H657" t="s">
        <v>821</v>
      </c>
      <c r="I657" t="s">
        <v>883</v>
      </c>
      <c r="J657" t="s">
        <v>1984</v>
      </c>
      <c r="K657" t="s">
        <v>844</v>
      </c>
      <c r="L657" t="s">
        <v>1879</v>
      </c>
      <c r="M657" t="s">
        <v>845</v>
      </c>
      <c r="N657" t="s">
        <v>883</v>
      </c>
      <c r="O657" s="2">
        <v>0</v>
      </c>
      <c r="P657" s="2">
        <v>7733</v>
      </c>
      <c r="Q657" s="2">
        <v>0</v>
      </c>
      <c r="R657" s="2">
        <v>0</v>
      </c>
      <c r="S657" s="2">
        <v>0</v>
      </c>
      <c r="T657" s="2">
        <v>0</v>
      </c>
      <c r="U657" s="2">
        <v>0</v>
      </c>
      <c r="V657" s="2">
        <v>0</v>
      </c>
      <c r="W657" s="68">
        <v>0</v>
      </c>
      <c r="X657" s="68">
        <v>0</v>
      </c>
      <c r="Y657" s="68">
        <v>0</v>
      </c>
      <c r="Z657" s="2">
        <v>0</v>
      </c>
      <c r="AA657" s="70">
        <v>0</v>
      </c>
      <c r="AB657" s="70">
        <v>0</v>
      </c>
    </row>
    <row r="658" spans="1:29" x14ac:dyDescent="0.3">
      <c r="A658" t="s">
        <v>328</v>
      </c>
      <c r="B658">
        <v>312</v>
      </c>
      <c r="C658">
        <v>700</v>
      </c>
      <c r="D658">
        <v>8530</v>
      </c>
      <c r="E658" t="s">
        <v>100</v>
      </c>
      <c r="F658" t="s">
        <v>55</v>
      </c>
      <c r="G658" t="s">
        <v>821</v>
      </c>
      <c r="H658" t="s">
        <v>821</v>
      </c>
      <c r="I658" t="s">
        <v>886</v>
      </c>
      <c r="J658" t="s">
        <v>1985</v>
      </c>
      <c r="K658" t="s">
        <v>844</v>
      </c>
      <c r="L658" t="s">
        <v>1879</v>
      </c>
      <c r="M658" t="s">
        <v>845</v>
      </c>
      <c r="N658" t="s">
        <v>1986</v>
      </c>
      <c r="O658" s="2">
        <v>0</v>
      </c>
      <c r="P658" s="2">
        <v>0</v>
      </c>
      <c r="Q658" s="2">
        <v>42165</v>
      </c>
      <c r="R658" s="2">
        <v>560291</v>
      </c>
      <c r="S658" s="2">
        <v>560291</v>
      </c>
      <c r="T658" s="2">
        <v>560291</v>
      </c>
      <c r="U658" s="2">
        <v>320894</v>
      </c>
      <c r="V658" s="2">
        <v>320894</v>
      </c>
      <c r="W658" s="68">
        <v>320894</v>
      </c>
      <c r="X658" s="68">
        <v>342475</v>
      </c>
      <c r="Y658" s="68">
        <v>21581</v>
      </c>
      <c r="Z658" s="2">
        <v>0</v>
      </c>
      <c r="AA658" s="70">
        <v>0</v>
      </c>
      <c r="AB658" s="70">
        <v>0</v>
      </c>
    </row>
    <row r="659" spans="1:29" x14ac:dyDescent="0.3">
      <c r="A659" t="s">
        <v>503</v>
      </c>
      <c r="B659">
        <v>312</v>
      </c>
      <c r="C659">
        <v>700</v>
      </c>
      <c r="D659">
        <v>8532</v>
      </c>
      <c r="E659" t="s">
        <v>100</v>
      </c>
      <c r="F659" t="s">
        <v>55</v>
      </c>
      <c r="G659" t="s">
        <v>821</v>
      </c>
      <c r="H659" t="s">
        <v>821</v>
      </c>
      <c r="I659" t="s">
        <v>886</v>
      </c>
      <c r="J659" t="s">
        <v>1987</v>
      </c>
      <c r="K659" t="s">
        <v>844</v>
      </c>
      <c r="L659" t="s">
        <v>1879</v>
      </c>
      <c r="M659" t="s">
        <v>845</v>
      </c>
      <c r="N659" t="s">
        <v>1988</v>
      </c>
      <c r="O659" s="2">
        <v>0</v>
      </c>
      <c r="P659" s="2">
        <v>0</v>
      </c>
      <c r="Q659" s="2">
        <v>0</v>
      </c>
      <c r="R659" s="2">
        <v>0</v>
      </c>
      <c r="S659" s="2">
        <v>0</v>
      </c>
      <c r="T659" s="2">
        <v>0</v>
      </c>
      <c r="U659" s="2">
        <v>0</v>
      </c>
      <c r="V659" s="2">
        <v>0</v>
      </c>
      <c r="W659" s="68">
        <v>0</v>
      </c>
      <c r="X659" s="68">
        <v>0</v>
      </c>
      <c r="Y659" s="68">
        <v>0</v>
      </c>
      <c r="Z659" s="2">
        <v>0</v>
      </c>
      <c r="AA659" s="70">
        <v>0</v>
      </c>
      <c r="AB659" s="70">
        <v>0</v>
      </c>
    </row>
    <row r="660" spans="1:29" x14ac:dyDescent="0.3">
      <c r="A660" t="s">
        <v>637</v>
      </c>
      <c r="B660">
        <v>312</v>
      </c>
      <c r="C660">
        <v>800</v>
      </c>
      <c r="D660">
        <v>7111</v>
      </c>
      <c r="E660" t="s">
        <v>100</v>
      </c>
      <c r="F660" t="s">
        <v>55</v>
      </c>
      <c r="G660" t="s">
        <v>823</v>
      </c>
      <c r="H660" t="s">
        <v>823</v>
      </c>
      <c r="I660" t="s">
        <v>1354</v>
      </c>
      <c r="J660" t="s">
        <v>1989</v>
      </c>
      <c r="K660" t="s">
        <v>844</v>
      </c>
      <c r="L660" t="s">
        <v>1879</v>
      </c>
      <c r="M660" t="s">
        <v>845</v>
      </c>
      <c r="N660" t="s">
        <v>1358</v>
      </c>
      <c r="O660" s="2">
        <v>0</v>
      </c>
      <c r="P660" s="2">
        <v>0</v>
      </c>
      <c r="Q660" s="2">
        <v>0</v>
      </c>
      <c r="R660" s="2">
        <v>0</v>
      </c>
      <c r="S660" s="2">
        <v>0</v>
      </c>
      <c r="T660" s="2">
        <v>0</v>
      </c>
      <c r="U660" s="2">
        <v>0</v>
      </c>
      <c r="V660" s="2">
        <v>0</v>
      </c>
      <c r="W660" s="68">
        <v>0</v>
      </c>
      <c r="X660" s="68">
        <v>0</v>
      </c>
      <c r="Y660" s="68">
        <v>0</v>
      </c>
      <c r="Z660" s="2">
        <v>0</v>
      </c>
      <c r="AA660" s="70">
        <v>0</v>
      </c>
      <c r="AB660" s="70">
        <v>0</v>
      </c>
    </row>
    <row r="661" spans="1:29" x14ac:dyDescent="0.3">
      <c r="A661" t="s">
        <v>356</v>
      </c>
      <c r="B661">
        <v>312</v>
      </c>
      <c r="C661">
        <v>800</v>
      </c>
      <c r="D661">
        <v>7125</v>
      </c>
      <c r="E661" s="32" t="s">
        <v>100</v>
      </c>
      <c r="F661" s="32" t="s">
        <v>55</v>
      </c>
      <c r="G661" s="32" t="s">
        <v>823</v>
      </c>
      <c r="H661" t="s">
        <v>823</v>
      </c>
      <c r="I661" t="s">
        <v>1354</v>
      </c>
      <c r="J661" s="32" t="s">
        <v>1990</v>
      </c>
      <c r="K661" t="s">
        <v>844</v>
      </c>
      <c r="L661" t="s">
        <v>1879</v>
      </c>
      <c r="M661" t="s">
        <v>1089</v>
      </c>
      <c r="N661" s="32" t="s">
        <v>1991</v>
      </c>
      <c r="O661" s="2">
        <v>0</v>
      </c>
      <c r="P661" s="2">
        <v>0</v>
      </c>
      <c r="Q661" s="2">
        <v>0</v>
      </c>
      <c r="R661" s="2">
        <v>0</v>
      </c>
      <c r="S661" s="2">
        <v>0</v>
      </c>
      <c r="T661" s="2">
        <v>0</v>
      </c>
      <c r="U661" s="2">
        <v>0</v>
      </c>
      <c r="V661" s="2">
        <v>0</v>
      </c>
      <c r="X661" s="68">
        <v>0</v>
      </c>
      <c r="Y661" s="68">
        <v>0</v>
      </c>
      <c r="Z661" s="33">
        <v>0</v>
      </c>
      <c r="AA661" s="71">
        <v>4200</v>
      </c>
      <c r="AB661" s="71">
        <v>3429</v>
      </c>
      <c r="AC661" s="33" t="s">
        <v>1992</v>
      </c>
    </row>
    <row r="662" spans="1:29" x14ac:dyDescent="0.3">
      <c r="A662" t="s">
        <v>639</v>
      </c>
      <c r="B662">
        <v>312</v>
      </c>
      <c r="C662">
        <v>800</v>
      </c>
      <c r="D662">
        <v>7511</v>
      </c>
      <c r="E662" t="s">
        <v>100</v>
      </c>
      <c r="F662" t="s">
        <v>55</v>
      </c>
      <c r="G662" t="s">
        <v>823</v>
      </c>
      <c r="H662" t="s">
        <v>823</v>
      </c>
      <c r="I662" t="s">
        <v>1365</v>
      </c>
      <c r="J662" t="s">
        <v>1993</v>
      </c>
      <c r="K662" t="s">
        <v>844</v>
      </c>
      <c r="L662" t="s">
        <v>1879</v>
      </c>
      <c r="M662" t="s">
        <v>1089</v>
      </c>
      <c r="N662" t="s">
        <v>1369</v>
      </c>
      <c r="O662" s="2">
        <v>0</v>
      </c>
      <c r="P662" s="2">
        <v>0</v>
      </c>
      <c r="Q662" s="2">
        <v>0</v>
      </c>
      <c r="R662" s="2">
        <v>0</v>
      </c>
      <c r="S662" s="2">
        <v>0</v>
      </c>
      <c r="T662" s="2">
        <v>0</v>
      </c>
      <c r="U662" s="2">
        <v>0</v>
      </c>
      <c r="V662" s="2">
        <v>0</v>
      </c>
      <c r="W662" s="70">
        <v>0</v>
      </c>
      <c r="X662" s="68">
        <v>0</v>
      </c>
      <c r="Y662" s="68">
        <v>0</v>
      </c>
      <c r="Z662" s="2">
        <v>0</v>
      </c>
      <c r="AA662" s="70">
        <v>0</v>
      </c>
      <c r="AB662" s="70">
        <v>0</v>
      </c>
    </row>
    <row r="663" spans="1:29" x14ac:dyDescent="0.3">
      <c r="A663" t="s">
        <v>373</v>
      </c>
      <c r="B663">
        <v>312</v>
      </c>
      <c r="C663">
        <v>800</v>
      </c>
      <c r="D663">
        <v>7525</v>
      </c>
      <c r="E663" s="32" t="s">
        <v>100</v>
      </c>
      <c r="F663" s="32" t="s">
        <v>55</v>
      </c>
      <c r="G663" s="32" t="s">
        <v>823</v>
      </c>
      <c r="H663" t="s">
        <v>823</v>
      </c>
      <c r="I663" t="s">
        <v>1365</v>
      </c>
      <c r="J663" s="32" t="s">
        <v>1994</v>
      </c>
      <c r="K663" t="s">
        <v>844</v>
      </c>
      <c r="L663" t="s">
        <v>1879</v>
      </c>
      <c r="M663" t="s">
        <v>1089</v>
      </c>
      <c r="N663" s="32" t="s">
        <v>1995</v>
      </c>
      <c r="O663" s="2">
        <v>0</v>
      </c>
      <c r="P663" s="2">
        <v>0</v>
      </c>
      <c r="Q663" s="2">
        <v>0</v>
      </c>
      <c r="R663" s="2">
        <v>0</v>
      </c>
      <c r="S663" s="2">
        <v>0</v>
      </c>
      <c r="T663" s="2">
        <v>0</v>
      </c>
      <c r="U663" s="2">
        <v>0</v>
      </c>
      <c r="V663" s="2">
        <v>0</v>
      </c>
      <c r="X663" s="68">
        <v>0</v>
      </c>
      <c r="Y663" s="68">
        <v>0</v>
      </c>
      <c r="Z663" s="33">
        <v>0</v>
      </c>
      <c r="AA663" s="71">
        <v>2200</v>
      </c>
      <c r="AB663" s="71">
        <v>1746</v>
      </c>
      <c r="AC663" s="33" t="s">
        <v>1992</v>
      </c>
    </row>
    <row r="664" spans="1:29" x14ac:dyDescent="0.3">
      <c r="A664" t="s">
        <v>641</v>
      </c>
      <c r="B664">
        <v>312</v>
      </c>
      <c r="C664">
        <v>900</v>
      </c>
      <c r="D664">
        <v>9150</v>
      </c>
      <c r="E664" t="s">
        <v>100</v>
      </c>
      <c r="F664" t="s">
        <v>55</v>
      </c>
      <c r="G664" t="s">
        <v>1375</v>
      </c>
      <c r="H664" t="s">
        <v>825</v>
      </c>
      <c r="I664" t="s">
        <v>825</v>
      </c>
      <c r="J664" t="s">
        <v>1996</v>
      </c>
      <c r="K664" t="s">
        <v>954</v>
      </c>
      <c r="L664" t="s">
        <v>1078</v>
      </c>
      <c r="M664" t="s">
        <v>910</v>
      </c>
      <c r="N664" t="s">
        <v>1384</v>
      </c>
      <c r="O664" s="2">
        <v>4000</v>
      </c>
      <c r="P664" s="2">
        <v>4000</v>
      </c>
      <c r="Q664" s="2">
        <v>4000</v>
      </c>
      <c r="R664" s="2">
        <v>0</v>
      </c>
      <c r="S664" s="2">
        <v>0</v>
      </c>
      <c r="T664" s="2">
        <v>0</v>
      </c>
      <c r="U664" s="2">
        <v>0</v>
      </c>
      <c r="V664" s="2">
        <v>0</v>
      </c>
      <c r="W664" s="70">
        <v>0</v>
      </c>
      <c r="X664" s="68">
        <v>0</v>
      </c>
      <c r="Y664" s="68">
        <v>0</v>
      </c>
      <c r="Z664" s="2">
        <v>0</v>
      </c>
      <c r="AA664" s="70">
        <v>0</v>
      </c>
      <c r="AB664" s="70">
        <v>0</v>
      </c>
    </row>
    <row r="665" spans="1:29" x14ac:dyDescent="0.3">
      <c r="A665" t="s">
        <v>793</v>
      </c>
      <c r="B665">
        <v>312</v>
      </c>
      <c r="C665">
        <v>900</v>
      </c>
      <c r="D665">
        <v>9590</v>
      </c>
      <c r="E665" t="s">
        <v>100</v>
      </c>
      <c r="F665" t="s">
        <v>55</v>
      </c>
      <c r="G665" t="s">
        <v>1375</v>
      </c>
      <c r="H665" t="s">
        <v>822</v>
      </c>
      <c r="I665" t="s">
        <v>822</v>
      </c>
      <c r="J665" t="s">
        <v>1997</v>
      </c>
      <c r="K665" t="s">
        <v>844</v>
      </c>
      <c r="L665" t="s">
        <v>1879</v>
      </c>
      <c r="M665" t="s">
        <v>845</v>
      </c>
      <c r="N665" t="s">
        <v>1386</v>
      </c>
      <c r="O665" s="2">
        <v>0</v>
      </c>
      <c r="P665" s="2">
        <v>0</v>
      </c>
      <c r="Q665" s="2">
        <v>0</v>
      </c>
      <c r="R665" s="2">
        <v>55285</v>
      </c>
      <c r="S665" s="2">
        <v>55285</v>
      </c>
      <c r="T665" s="2">
        <v>55285</v>
      </c>
      <c r="U665" s="2">
        <v>0</v>
      </c>
      <c r="V665" s="2">
        <v>0</v>
      </c>
      <c r="W665" s="70">
        <v>0</v>
      </c>
      <c r="X665" s="68">
        <v>0</v>
      </c>
      <c r="Y665" s="68">
        <v>0</v>
      </c>
      <c r="Z665" s="2">
        <v>0</v>
      </c>
      <c r="AA665" s="70">
        <v>7368</v>
      </c>
      <c r="AB665" s="70">
        <v>7368</v>
      </c>
      <c r="AC665" s="2" t="s">
        <v>1486</v>
      </c>
    </row>
    <row r="666" spans="1:29" x14ac:dyDescent="0.3">
      <c r="A666" t="s">
        <v>563</v>
      </c>
      <c r="B666">
        <v>312</v>
      </c>
      <c r="C666">
        <v>900</v>
      </c>
      <c r="D666">
        <v>9898</v>
      </c>
      <c r="E666" t="s">
        <v>100</v>
      </c>
      <c r="F666" t="s">
        <v>55</v>
      </c>
      <c r="G666" t="s">
        <v>1375</v>
      </c>
      <c r="H666" t="s">
        <v>1389</v>
      </c>
      <c r="I666" t="s">
        <v>1390</v>
      </c>
      <c r="J666" t="s">
        <v>1998</v>
      </c>
      <c r="K666" t="s">
        <v>844</v>
      </c>
      <c r="L666" t="s">
        <v>1879</v>
      </c>
      <c r="M666" t="s">
        <v>845</v>
      </c>
      <c r="N666" t="s">
        <v>1999</v>
      </c>
      <c r="O666" s="2">
        <v>0</v>
      </c>
      <c r="P666" s="2">
        <v>0</v>
      </c>
      <c r="Q666" s="2">
        <v>0</v>
      </c>
      <c r="R666" s="2">
        <v>0</v>
      </c>
      <c r="S666" s="2">
        <v>0</v>
      </c>
      <c r="T666" s="2">
        <v>0</v>
      </c>
      <c r="U666" s="2">
        <v>0</v>
      </c>
      <c r="V666" s="2">
        <v>0</v>
      </c>
      <c r="W666" s="70">
        <v>0</v>
      </c>
      <c r="X666" s="68">
        <v>0</v>
      </c>
      <c r="Y666" s="68">
        <v>0</v>
      </c>
      <c r="Z666" s="2">
        <v>0</v>
      </c>
      <c r="AA666" s="70">
        <v>0</v>
      </c>
      <c r="AB666" s="70">
        <v>0</v>
      </c>
    </row>
    <row r="667" spans="1:29" x14ac:dyDescent="0.3">
      <c r="A667" t="s">
        <v>336</v>
      </c>
      <c r="B667">
        <v>312</v>
      </c>
      <c r="C667">
        <v>900</v>
      </c>
      <c r="D667">
        <v>9899</v>
      </c>
      <c r="E667" t="s">
        <v>100</v>
      </c>
      <c r="F667" t="s">
        <v>55</v>
      </c>
      <c r="G667" t="s">
        <v>1375</v>
      </c>
      <c r="H667" t="s">
        <v>1389</v>
      </c>
      <c r="I667" t="s">
        <v>1005</v>
      </c>
      <c r="J667" t="s">
        <v>2000</v>
      </c>
      <c r="K667" t="s">
        <v>844</v>
      </c>
      <c r="L667" t="s">
        <v>845</v>
      </c>
      <c r="M667" t="s">
        <v>845</v>
      </c>
      <c r="N667" t="s">
        <v>1393</v>
      </c>
      <c r="O667" s="2">
        <v>126292</v>
      </c>
      <c r="P667" s="2">
        <v>90839</v>
      </c>
      <c r="Q667" s="2">
        <v>67703</v>
      </c>
      <c r="R667" s="2">
        <v>0</v>
      </c>
      <c r="S667" s="2">
        <v>0</v>
      </c>
      <c r="T667" s="2">
        <v>0</v>
      </c>
      <c r="U667" s="2">
        <v>0</v>
      </c>
      <c r="V667" s="2">
        <v>0</v>
      </c>
      <c r="W667" s="69">
        <v>63711</v>
      </c>
      <c r="X667" s="68">
        <v>0</v>
      </c>
      <c r="Y667" s="68">
        <v>-63711</v>
      </c>
      <c r="Z667" s="12">
        <v>0</v>
      </c>
      <c r="AA667" s="75">
        <v>44640</v>
      </c>
      <c r="AB667" s="75">
        <v>45865</v>
      </c>
    </row>
    <row r="668" spans="1:29" x14ac:dyDescent="0.3">
      <c r="A668" t="s">
        <v>2658</v>
      </c>
      <c r="B668">
        <v>314</v>
      </c>
      <c r="C668">
        <v>1110</v>
      </c>
      <c r="E668" t="s">
        <v>841</v>
      </c>
      <c r="F668" t="s">
        <v>2002</v>
      </c>
      <c r="G668" t="s">
        <v>842</v>
      </c>
      <c r="H668" t="s">
        <v>843</v>
      </c>
      <c r="I668" t="s">
        <v>842</v>
      </c>
      <c r="J668" t="s">
        <v>2001</v>
      </c>
      <c r="K668" t="s">
        <v>844</v>
      </c>
      <c r="L668" t="s">
        <v>986</v>
      </c>
      <c r="M668" t="s">
        <v>845</v>
      </c>
      <c r="N668" t="s">
        <v>847</v>
      </c>
      <c r="O668" s="2">
        <v>0</v>
      </c>
      <c r="P668" s="2">
        <v>0</v>
      </c>
      <c r="Q668" s="2">
        <v>12510</v>
      </c>
      <c r="R668" s="2">
        <v>0</v>
      </c>
      <c r="S668" s="2">
        <v>0</v>
      </c>
      <c r="T668" s="2">
        <v>0</v>
      </c>
      <c r="U668" s="2">
        <v>12214</v>
      </c>
      <c r="V668" s="2">
        <v>12010</v>
      </c>
      <c r="W668" s="70">
        <v>0</v>
      </c>
      <c r="X668" s="68">
        <v>0</v>
      </c>
      <c r="Y668" s="68">
        <v>0</v>
      </c>
      <c r="Z668" s="2">
        <v>12214</v>
      </c>
      <c r="AA668" s="70">
        <v>12214</v>
      </c>
      <c r="AB668" s="70">
        <v>12214</v>
      </c>
    </row>
    <row r="669" spans="1:29" x14ac:dyDescent="0.3">
      <c r="A669" t="s">
        <v>2659</v>
      </c>
      <c r="B669">
        <v>314</v>
      </c>
      <c r="C669">
        <v>1116</v>
      </c>
      <c r="E669" t="s">
        <v>841</v>
      </c>
      <c r="F669" t="s">
        <v>2002</v>
      </c>
      <c r="G669" t="s">
        <v>842</v>
      </c>
      <c r="H669" t="s">
        <v>843</v>
      </c>
      <c r="I669" t="s">
        <v>842</v>
      </c>
      <c r="J669" t="s">
        <v>2004</v>
      </c>
      <c r="K669" t="s">
        <v>844</v>
      </c>
      <c r="L669" t="s">
        <v>986</v>
      </c>
      <c r="M669" t="s">
        <v>845</v>
      </c>
      <c r="N669" t="s">
        <v>2006</v>
      </c>
      <c r="O669" s="2">
        <v>19374</v>
      </c>
      <c r="P669" s="2">
        <v>16392</v>
      </c>
      <c r="Q669" s="2">
        <v>0</v>
      </c>
      <c r="R669" s="2">
        <v>0</v>
      </c>
      <c r="S669" s="2">
        <v>0</v>
      </c>
      <c r="T669" s="2">
        <v>0</v>
      </c>
      <c r="U669" s="2">
        <v>0</v>
      </c>
      <c r="V669" s="2">
        <v>0</v>
      </c>
      <c r="W669" s="70">
        <v>0</v>
      </c>
      <c r="X669" s="68">
        <v>0</v>
      </c>
      <c r="Y669" s="68">
        <v>0</v>
      </c>
      <c r="Z669" s="2">
        <v>0</v>
      </c>
      <c r="AA669" s="70">
        <v>0</v>
      </c>
      <c r="AB669" s="70">
        <v>0</v>
      </c>
    </row>
    <row r="670" spans="1:29" x14ac:dyDescent="0.3">
      <c r="A670" t="s">
        <v>2660</v>
      </c>
      <c r="B670">
        <v>314</v>
      </c>
      <c r="C670">
        <v>1117</v>
      </c>
      <c r="E670" t="s">
        <v>841</v>
      </c>
      <c r="F670" t="s">
        <v>2002</v>
      </c>
      <c r="G670" t="s">
        <v>842</v>
      </c>
      <c r="H670" t="s">
        <v>843</v>
      </c>
      <c r="I670" t="s">
        <v>842</v>
      </c>
      <c r="J670" t="s">
        <v>2007</v>
      </c>
      <c r="K670" t="s">
        <v>844</v>
      </c>
      <c r="L670" t="s">
        <v>986</v>
      </c>
      <c r="M670" t="s">
        <v>845</v>
      </c>
      <c r="N670" t="s">
        <v>2009</v>
      </c>
      <c r="O670" s="2">
        <v>0</v>
      </c>
      <c r="P670" s="2">
        <v>0</v>
      </c>
      <c r="Q670" s="2">
        <v>0</v>
      </c>
      <c r="R670" s="2">
        <v>0</v>
      </c>
      <c r="S670" s="2">
        <v>0</v>
      </c>
      <c r="T670" s="2">
        <v>0</v>
      </c>
      <c r="U670" s="2">
        <v>0</v>
      </c>
      <c r="V670" s="2">
        <v>0</v>
      </c>
      <c r="W670" s="70">
        <v>0</v>
      </c>
      <c r="X670" s="68">
        <v>0</v>
      </c>
      <c r="Y670" s="68">
        <v>0</v>
      </c>
      <c r="Z670" s="2">
        <v>0</v>
      </c>
      <c r="AA670" s="70">
        <v>0</v>
      </c>
      <c r="AB670" s="70">
        <v>0</v>
      </c>
    </row>
    <row r="671" spans="1:29" x14ac:dyDescent="0.3">
      <c r="A671" t="s">
        <v>2661</v>
      </c>
      <c r="B671">
        <v>314</v>
      </c>
      <c r="C671">
        <v>1510</v>
      </c>
      <c r="E671" t="s">
        <v>841</v>
      </c>
      <c r="F671" t="s">
        <v>2002</v>
      </c>
      <c r="G671" t="s">
        <v>862</v>
      </c>
      <c r="H671" t="s">
        <v>843</v>
      </c>
      <c r="I671" t="s">
        <v>862</v>
      </c>
      <c r="J671" t="s">
        <v>2010</v>
      </c>
      <c r="K671" t="s">
        <v>844</v>
      </c>
      <c r="L671" t="s">
        <v>986</v>
      </c>
      <c r="M671" t="s">
        <v>845</v>
      </c>
      <c r="N671" t="s">
        <v>862</v>
      </c>
      <c r="O671" s="2">
        <v>0</v>
      </c>
      <c r="P671" s="2">
        <v>0</v>
      </c>
      <c r="Q671" s="2">
        <v>0</v>
      </c>
      <c r="R671" s="2">
        <v>0</v>
      </c>
      <c r="S671" s="2">
        <v>0</v>
      </c>
      <c r="T671" s="2">
        <v>0</v>
      </c>
      <c r="U671" s="2">
        <v>0</v>
      </c>
      <c r="V671" s="2">
        <v>0</v>
      </c>
      <c r="W671" s="70">
        <v>0</v>
      </c>
      <c r="X671" s="68">
        <v>0</v>
      </c>
      <c r="Y671" s="68">
        <v>0</v>
      </c>
      <c r="Z671" s="2">
        <v>0</v>
      </c>
      <c r="AA671" s="70">
        <v>0</v>
      </c>
      <c r="AB671" s="70">
        <v>0</v>
      </c>
    </row>
    <row r="672" spans="1:29" x14ac:dyDescent="0.3">
      <c r="A672" t="s">
        <v>2662</v>
      </c>
      <c r="B672">
        <v>314</v>
      </c>
      <c r="C672">
        <v>2125</v>
      </c>
      <c r="E672" t="s">
        <v>907</v>
      </c>
      <c r="F672" t="s">
        <v>2002</v>
      </c>
      <c r="G672" t="s">
        <v>908</v>
      </c>
      <c r="H672" t="s">
        <v>909</v>
      </c>
      <c r="I672" t="s">
        <v>908</v>
      </c>
      <c r="J672" t="s">
        <v>2012</v>
      </c>
      <c r="K672" t="s">
        <v>844</v>
      </c>
      <c r="L672" t="s">
        <v>986</v>
      </c>
      <c r="M672" t="s">
        <v>845</v>
      </c>
      <c r="N672" t="s">
        <v>908</v>
      </c>
      <c r="O672" s="2">
        <v>0</v>
      </c>
      <c r="P672" s="2">
        <v>0</v>
      </c>
      <c r="Q672" s="2">
        <v>0</v>
      </c>
      <c r="R672" s="2">
        <v>0</v>
      </c>
      <c r="S672" s="2">
        <v>0</v>
      </c>
      <c r="T672" s="2">
        <v>0</v>
      </c>
      <c r="U672" s="2">
        <v>0</v>
      </c>
      <c r="V672" s="2">
        <v>0</v>
      </c>
      <c r="W672" s="70">
        <v>0</v>
      </c>
      <c r="X672" s="68">
        <v>0</v>
      </c>
      <c r="Y672" s="68">
        <v>0</v>
      </c>
      <c r="Z672" s="2">
        <v>0</v>
      </c>
      <c r="AA672" s="70">
        <v>0</v>
      </c>
      <c r="AB672" s="70">
        <v>0</v>
      </c>
    </row>
    <row r="673" spans="1:28" x14ac:dyDescent="0.3">
      <c r="A673" t="s">
        <v>2663</v>
      </c>
      <c r="B673">
        <v>314</v>
      </c>
      <c r="C673">
        <v>3100</v>
      </c>
      <c r="E673" t="s">
        <v>949</v>
      </c>
      <c r="F673" t="s">
        <v>2002</v>
      </c>
      <c r="G673" t="s">
        <v>950</v>
      </c>
      <c r="H673" t="s">
        <v>950</v>
      </c>
      <c r="I673" t="s">
        <v>950</v>
      </c>
      <c r="J673" t="s">
        <v>2014</v>
      </c>
      <c r="K673" t="s">
        <v>844</v>
      </c>
      <c r="L673" t="s">
        <v>986</v>
      </c>
      <c r="M673" t="s">
        <v>845</v>
      </c>
      <c r="N673" t="s">
        <v>802</v>
      </c>
      <c r="O673" s="2">
        <v>21526</v>
      </c>
      <c r="P673" s="2">
        <v>19375</v>
      </c>
      <c r="Q673" s="2">
        <v>16394</v>
      </c>
      <c r="R673" s="2">
        <v>12352</v>
      </c>
      <c r="S673" s="2">
        <v>0</v>
      </c>
      <c r="T673" s="2">
        <v>0</v>
      </c>
      <c r="U673" s="2">
        <v>12510</v>
      </c>
      <c r="V673" s="2">
        <v>12510</v>
      </c>
      <c r="W673" s="70">
        <v>12510</v>
      </c>
      <c r="X673" s="68">
        <v>0</v>
      </c>
      <c r="Y673" s="68">
        <v>-12510</v>
      </c>
      <c r="Z673" s="2">
        <v>12510</v>
      </c>
      <c r="AA673" s="69">
        <v>10545</v>
      </c>
      <c r="AB673" s="69">
        <v>10545</v>
      </c>
    </row>
    <row r="674" spans="1:28" x14ac:dyDescent="0.3">
      <c r="A674" t="s">
        <v>267</v>
      </c>
      <c r="B674">
        <v>314</v>
      </c>
      <c r="C674">
        <v>315</v>
      </c>
      <c r="D674">
        <v>4125</v>
      </c>
      <c r="E674" t="s">
        <v>101</v>
      </c>
      <c r="F674" t="s">
        <v>2002</v>
      </c>
      <c r="G674" t="s">
        <v>960</v>
      </c>
      <c r="H674" t="s">
        <v>101</v>
      </c>
      <c r="I674" t="s">
        <v>809</v>
      </c>
      <c r="J674" t="s">
        <v>2016</v>
      </c>
      <c r="K674" t="s">
        <v>954</v>
      </c>
      <c r="L674" t="s">
        <v>960</v>
      </c>
      <c r="M674" t="s">
        <v>910</v>
      </c>
      <c r="N674" t="s">
        <v>961</v>
      </c>
      <c r="O674" s="2">
        <v>12</v>
      </c>
      <c r="P674" s="2">
        <v>7</v>
      </c>
      <c r="Q674" s="2">
        <v>7</v>
      </c>
      <c r="R674" s="2">
        <v>8</v>
      </c>
      <c r="S674" s="2">
        <v>8</v>
      </c>
      <c r="T674" s="2">
        <v>8</v>
      </c>
      <c r="U674" s="2">
        <v>3</v>
      </c>
      <c r="V674" s="2">
        <v>3</v>
      </c>
      <c r="W674" s="70">
        <v>8</v>
      </c>
      <c r="X674" s="68">
        <v>4</v>
      </c>
      <c r="Y674" s="68">
        <v>-4</v>
      </c>
      <c r="Z674" s="2">
        <v>8</v>
      </c>
      <c r="AA674" s="70">
        <v>0</v>
      </c>
      <c r="AB674" s="70">
        <v>0</v>
      </c>
    </row>
    <row r="675" spans="1:28" x14ac:dyDescent="0.3">
      <c r="A675" t="s">
        <v>2664</v>
      </c>
      <c r="B675">
        <v>314</v>
      </c>
      <c r="C675">
        <v>3250</v>
      </c>
      <c r="E675" t="s">
        <v>949</v>
      </c>
      <c r="F675" t="s">
        <v>2002</v>
      </c>
      <c r="G675" t="s">
        <v>975</v>
      </c>
      <c r="H675" t="s">
        <v>975</v>
      </c>
      <c r="I675" t="s">
        <v>975</v>
      </c>
      <c r="J675" t="s">
        <v>2017</v>
      </c>
      <c r="K675" t="s">
        <v>844</v>
      </c>
      <c r="L675" t="s">
        <v>986</v>
      </c>
      <c r="M675" t="s">
        <v>845</v>
      </c>
      <c r="N675" t="s">
        <v>977</v>
      </c>
      <c r="O675" s="2">
        <v>0</v>
      </c>
      <c r="P675" s="2">
        <v>0</v>
      </c>
      <c r="Q675" s="2">
        <v>0</v>
      </c>
      <c r="R675" s="2">
        <v>0</v>
      </c>
      <c r="S675" s="2">
        <v>0</v>
      </c>
      <c r="T675" s="2">
        <v>0</v>
      </c>
      <c r="U675" s="2">
        <v>0</v>
      </c>
      <c r="V675" s="2">
        <v>0</v>
      </c>
      <c r="W675" s="70">
        <v>0</v>
      </c>
      <c r="X675" s="68">
        <v>0</v>
      </c>
      <c r="Y675" s="68">
        <v>0</v>
      </c>
      <c r="Z675" s="2">
        <v>0</v>
      </c>
      <c r="AA675" s="70">
        <v>0</v>
      </c>
      <c r="AB675" s="70">
        <v>0</v>
      </c>
    </row>
    <row r="676" spans="1:28" x14ac:dyDescent="0.3">
      <c r="A676" t="s">
        <v>2665</v>
      </c>
      <c r="B676">
        <v>314</v>
      </c>
      <c r="C676">
        <v>3300</v>
      </c>
      <c r="E676" t="s">
        <v>949</v>
      </c>
      <c r="F676" t="s">
        <v>2002</v>
      </c>
      <c r="G676" t="s">
        <v>1005</v>
      </c>
      <c r="H676" t="s">
        <v>1005</v>
      </c>
      <c r="I676" t="s">
        <v>1005</v>
      </c>
      <c r="J676" t="s">
        <v>2019</v>
      </c>
      <c r="K676" t="s">
        <v>844</v>
      </c>
      <c r="L676" t="s">
        <v>986</v>
      </c>
      <c r="M676" t="s">
        <v>845</v>
      </c>
      <c r="N676" t="s">
        <v>1007</v>
      </c>
      <c r="O676" s="2">
        <v>0</v>
      </c>
      <c r="P676" s="2">
        <v>0</v>
      </c>
      <c r="Q676" s="2">
        <v>0</v>
      </c>
      <c r="R676" s="2">
        <v>0</v>
      </c>
      <c r="S676" s="2">
        <v>0</v>
      </c>
      <c r="T676" s="2">
        <v>0</v>
      </c>
      <c r="U676" s="2">
        <v>0</v>
      </c>
      <c r="V676" s="2">
        <v>0</v>
      </c>
      <c r="W676" s="70">
        <v>0</v>
      </c>
      <c r="X676" s="68">
        <v>0</v>
      </c>
      <c r="Y676" s="68">
        <v>0</v>
      </c>
      <c r="Z676" s="2">
        <v>0</v>
      </c>
      <c r="AA676" s="70">
        <v>0</v>
      </c>
      <c r="AB676" s="70">
        <v>0</v>
      </c>
    </row>
    <row r="677" spans="1:28" x14ac:dyDescent="0.3">
      <c r="A677" t="s">
        <v>269</v>
      </c>
      <c r="B677">
        <v>314</v>
      </c>
      <c r="C677">
        <v>370</v>
      </c>
      <c r="D677">
        <v>4824</v>
      </c>
      <c r="E677" t="s">
        <v>101</v>
      </c>
      <c r="F677" t="s">
        <v>2002</v>
      </c>
      <c r="G677" t="s">
        <v>1059</v>
      </c>
      <c r="H677" t="s">
        <v>101</v>
      </c>
      <c r="I677" t="s">
        <v>813</v>
      </c>
      <c r="J677" t="s">
        <v>2021</v>
      </c>
      <c r="K677" t="s">
        <v>844</v>
      </c>
      <c r="L677" t="s">
        <v>986</v>
      </c>
      <c r="M677" t="s">
        <v>964</v>
      </c>
      <c r="N677" t="s">
        <v>2022</v>
      </c>
      <c r="O677" s="2">
        <v>0</v>
      </c>
      <c r="P677" s="2">
        <v>0</v>
      </c>
      <c r="Q677" s="2">
        <v>280</v>
      </c>
      <c r="R677" s="2">
        <v>50</v>
      </c>
      <c r="S677" s="2">
        <v>50</v>
      </c>
      <c r="T677" s="2">
        <v>50</v>
      </c>
      <c r="U677" s="2">
        <v>0</v>
      </c>
      <c r="V677" s="2">
        <v>0</v>
      </c>
      <c r="W677" s="70">
        <v>50</v>
      </c>
      <c r="X677" s="68">
        <v>0</v>
      </c>
      <c r="Y677" s="68">
        <v>-50</v>
      </c>
      <c r="Z677" s="2">
        <v>50</v>
      </c>
      <c r="AA677" s="70">
        <v>0</v>
      </c>
      <c r="AB677" s="70">
        <v>0</v>
      </c>
    </row>
    <row r="678" spans="1:28" x14ac:dyDescent="0.3">
      <c r="A678" t="s">
        <v>271</v>
      </c>
      <c r="B678">
        <v>314</v>
      </c>
      <c r="C678">
        <v>370</v>
      </c>
      <c r="D678">
        <v>4849</v>
      </c>
      <c r="E678" t="s">
        <v>101</v>
      </c>
      <c r="F678" t="s">
        <v>2002</v>
      </c>
      <c r="G678" t="s">
        <v>1059</v>
      </c>
      <c r="H678" t="s">
        <v>101</v>
      </c>
      <c r="I678" t="s">
        <v>813</v>
      </c>
      <c r="J678" t="s">
        <v>2023</v>
      </c>
      <c r="K678" t="s">
        <v>954</v>
      </c>
      <c r="L678" t="s">
        <v>1066</v>
      </c>
      <c r="M678" t="s">
        <v>910</v>
      </c>
      <c r="N678" t="s">
        <v>1067</v>
      </c>
      <c r="O678" s="2">
        <v>0</v>
      </c>
      <c r="P678" s="2">
        <v>0</v>
      </c>
      <c r="Q678" s="2">
        <v>0</v>
      </c>
      <c r="R678" s="2">
        <v>0</v>
      </c>
      <c r="S678" s="2">
        <v>0</v>
      </c>
      <c r="T678" s="2">
        <v>0</v>
      </c>
      <c r="U678" s="2">
        <v>0</v>
      </c>
      <c r="V678" s="2">
        <v>0</v>
      </c>
      <c r="W678" s="70">
        <v>0</v>
      </c>
      <c r="X678" s="68">
        <v>0</v>
      </c>
      <c r="Y678" s="68">
        <v>0</v>
      </c>
      <c r="Z678" s="2">
        <v>0</v>
      </c>
      <c r="AA678" s="70">
        <v>0</v>
      </c>
      <c r="AB678" s="70">
        <v>0</v>
      </c>
    </row>
    <row r="679" spans="1:28" x14ac:dyDescent="0.3">
      <c r="A679" t="s">
        <v>273</v>
      </c>
      <c r="B679">
        <v>314</v>
      </c>
      <c r="C679">
        <v>380</v>
      </c>
      <c r="D679">
        <v>4861</v>
      </c>
      <c r="E679" t="s">
        <v>101</v>
      </c>
      <c r="F679" t="s">
        <v>2002</v>
      </c>
      <c r="G679" t="s">
        <v>806</v>
      </c>
      <c r="H679" t="s">
        <v>101</v>
      </c>
      <c r="I679" t="s">
        <v>806</v>
      </c>
      <c r="J679" t="s">
        <v>2024</v>
      </c>
      <c r="K679" t="s">
        <v>844</v>
      </c>
      <c r="L679" t="s">
        <v>986</v>
      </c>
      <c r="M679" t="s">
        <v>803</v>
      </c>
      <c r="N679" t="s">
        <v>2025</v>
      </c>
      <c r="O679" s="2">
        <v>2215</v>
      </c>
      <c r="P679" s="2">
        <v>1980</v>
      </c>
      <c r="Q679" s="2">
        <v>1675</v>
      </c>
      <c r="R679" s="2">
        <v>3000</v>
      </c>
      <c r="S679" s="2">
        <v>3000</v>
      </c>
      <c r="T679" s="2">
        <v>3000</v>
      </c>
      <c r="U679" s="2">
        <v>0</v>
      </c>
      <c r="V679" s="2">
        <v>0</v>
      </c>
      <c r="W679" s="70">
        <v>3000</v>
      </c>
      <c r="X679" s="68">
        <v>0</v>
      </c>
      <c r="Y679" s="68">
        <v>-3000</v>
      </c>
      <c r="Z679" s="2">
        <v>3000</v>
      </c>
      <c r="AA679" s="70">
        <v>0</v>
      </c>
      <c r="AB679" s="70">
        <v>0</v>
      </c>
    </row>
    <row r="680" spans="1:28" x14ac:dyDescent="0.3">
      <c r="A680" t="s">
        <v>275</v>
      </c>
      <c r="B680">
        <v>314</v>
      </c>
      <c r="C680">
        <v>380</v>
      </c>
      <c r="D680">
        <v>4862</v>
      </c>
      <c r="E680" t="s">
        <v>101</v>
      </c>
      <c r="F680" t="s">
        <v>2002</v>
      </c>
      <c r="G680" t="s">
        <v>806</v>
      </c>
      <c r="H680" t="s">
        <v>101</v>
      </c>
      <c r="I680" t="s">
        <v>806</v>
      </c>
      <c r="J680" t="s">
        <v>2026</v>
      </c>
      <c r="K680" t="s">
        <v>844</v>
      </c>
      <c r="L680" t="s">
        <v>986</v>
      </c>
      <c r="M680" t="s">
        <v>803</v>
      </c>
      <c r="N680" t="s">
        <v>2027</v>
      </c>
      <c r="O680" s="2">
        <v>570</v>
      </c>
      <c r="P680" s="2">
        <v>1200</v>
      </c>
      <c r="Q680" s="2">
        <v>590</v>
      </c>
      <c r="R680" s="2">
        <v>1200</v>
      </c>
      <c r="S680" s="2">
        <v>1200</v>
      </c>
      <c r="T680" s="2">
        <v>1200</v>
      </c>
      <c r="U680" s="2">
        <v>0</v>
      </c>
      <c r="V680" s="2">
        <v>0</v>
      </c>
      <c r="W680" s="70">
        <v>1200</v>
      </c>
      <c r="X680" s="68">
        <v>0</v>
      </c>
      <c r="Y680" s="68">
        <v>-1200</v>
      </c>
      <c r="Z680" s="2">
        <v>1200</v>
      </c>
      <c r="AA680" s="70">
        <v>0</v>
      </c>
      <c r="AB680" s="70">
        <v>0</v>
      </c>
    </row>
    <row r="681" spans="1:28" x14ac:dyDescent="0.3">
      <c r="A681" t="s">
        <v>277</v>
      </c>
      <c r="B681">
        <v>314</v>
      </c>
      <c r="C681">
        <v>380</v>
      </c>
      <c r="D681">
        <v>4863</v>
      </c>
      <c r="E681" t="s">
        <v>101</v>
      </c>
      <c r="F681" t="s">
        <v>2002</v>
      </c>
      <c r="G681" t="s">
        <v>806</v>
      </c>
      <c r="H681" t="s">
        <v>101</v>
      </c>
      <c r="I681" t="s">
        <v>806</v>
      </c>
      <c r="J681" t="s">
        <v>2028</v>
      </c>
      <c r="K681" t="s">
        <v>844</v>
      </c>
      <c r="L681" t="s">
        <v>986</v>
      </c>
      <c r="M681" t="s">
        <v>803</v>
      </c>
      <c r="N681" t="s">
        <v>2029</v>
      </c>
      <c r="O681" s="2">
        <v>0</v>
      </c>
      <c r="P681" s="2">
        <v>0</v>
      </c>
      <c r="Q681" s="2">
        <v>0</v>
      </c>
      <c r="R681" s="2">
        <v>0</v>
      </c>
      <c r="S681" s="2">
        <v>0</v>
      </c>
      <c r="T681" s="2">
        <v>0</v>
      </c>
      <c r="U681" s="2">
        <v>0</v>
      </c>
      <c r="V681" s="2">
        <v>0</v>
      </c>
      <c r="W681" s="70">
        <v>0</v>
      </c>
      <c r="X681" s="68">
        <v>0</v>
      </c>
      <c r="Y681" s="68">
        <v>0</v>
      </c>
      <c r="Z681" s="2">
        <v>0</v>
      </c>
      <c r="AA681" s="70">
        <v>0</v>
      </c>
      <c r="AB681" s="70">
        <v>0</v>
      </c>
    </row>
    <row r="682" spans="1:28" x14ac:dyDescent="0.3">
      <c r="A682" t="s">
        <v>278</v>
      </c>
      <c r="B682">
        <v>314</v>
      </c>
      <c r="C682">
        <v>380</v>
      </c>
      <c r="D682">
        <v>4864</v>
      </c>
      <c r="E682" t="s">
        <v>101</v>
      </c>
      <c r="F682" t="s">
        <v>2002</v>
      </c>
      <c r="G682" t="s">
        <v>806</v>
      </c>
      <c r="H682" t="s">
        <v>101</v>
      </c>
      <c r="I682" t="s">
        <v>806</v>
      </c>
      <c r="J682" t="s">
        <v>2030</v>
      </c>
      <c r="K682" t="s">
        <v>844</v>
      </c>
      <c r="L682" t="s">
        <v>986</v>
      </c>
      <c r="M682" t="s">
        <v>803</v>
      </c>
      <c r="N682" t="s">
        <v>2031</v>
      </c>
      <c r="O682" s="2">
        <v>220</v>
      </c>
      <c r="P682" s="2">
        <v>1300</v>
      </c>
      <c r="Q682" s="2">
        <v>1590</v>
      </c>
      <c r="R682" s="2">
        <v>1500</v>
      </c>
      <c r="S682" s="2">
        <v>1500</v>
      </c>
      <c r="T682" s="2">
        <v>1500</v>
      </c>
      <c r="U682" s="2">
        <v>150</v>
      </c>
      <c r="V682" s="2">
        <v>170</v>
      </c>
      <c r="W682" s="70">
        <v>1500</v>
      </c>
      <c r="X682" s="68">
        <v>182</v>
      </c>
      <c r="Y682" s="68">
        <v>-1318</v>
      </c>
      <c r="Z682" s="2">
        <v>1500</v>
      </c>
      <c r="AA682" s="70">
        <v>0</v>
      </c>
      <c r="AB682" s="70">
        <v>0</v>
      </c>
    </row>
    <row r="683" spans="1:28" x14ac:dyDescent="0.3">
      <c r="A683" t="s">
        <v>142</v>
      </c>
      <c r="B683">
        <v>314</v>
      </c>
      <c r="C683">
        <v>380</v>
      </c>
      <c r="D683">
        <v>4866</v>
      </c>
      <c r="E683" t="s">
        <v>101</v>
      </c>
      <c r="F683" t="s">
        <v>2002</v>
      </c>
      <c r="G683" t="s">
        <v>806</v>
      </c>
      <c r="H683" t="s">
        <v>101</v>
      </c>
      <c r="I683" t="s">
        <v>806</v>
      </c>
      <c r="J683" t="s">
        <v>2032</v>
      </c>
      <c r="K683" t="s">
        <v>844</v>
      </c>
      <c r="L683" t="s">
        <v>986</v>
      </c>
      <c r="M683" t="s">
        <v>803</v>
      </c>
      <c r="N683" t="s">
        <v>2033</v>
      </c>
      <c r="O683" s="2">
        <v>1386</v>
      </c>
      <c r="P683" s="2">
        <v>3280</v>
      </c>
      <c r="Q683" s="2">
        <v>3373</v>
      </c>
      <c r="R683" s="2">
        <v>4000</v>
      </c>
      <c r="S683" s="2">
        <v>4000</v>
      </c>
      <c r="T683" s="2">
        <v>4000</v>
      </c>
      <c r="U683" s="2">
        <v>1846</v>
      </c>
      <c r="V683" s="2">
        <v>1846</v>
      </c>
      <c r="W683" s="70">
        <v>4000</v>
      </c>
      <c r="X683" s="68">
        <v>1971</v>
      </c>
      <c r="Y683" s="68">
        <v>-2029</v>
      </c>
      <c r="Z683" s="2">
        <v>4000</v>
      </c>
      <c r="AA683" s="70">
        <v>4000</v>
      </c>
      <c r="AB683" s="70">
        <v>4000</v>
      </c>
    </row>
    <row r="684" spans="1:28" x14ac:dyDescent="0.3">
      <c r="A684" t="s">
        <v>225</v>
      </c>
      <c r="B684">
        <v>314</v>
      </c>
      <c r="C684">
        <v>380</v>
      </c>
      <c r="D684">
        <v>4868</v>
      </c>
      <c r="E684" t="s">
        <v>101</v>
      </c>
      <c r="F684" t="s">
        <v>2002</v>
      </c>
      <c r="G684" t="s">
        <v>806</v>
      </c>
      <c r="H684" t="s">
        <v>101</v>
      </c>
      <c r="I684" t="s">
        <v>806</v>
      </c>
      <c r="J684" t="s">
        <v>2034</v>
      </c>
      <c r="K684" t="s">
        <v>844</v>
      </c>
      <c r="L684" t="s">
        <v>986</v>
      </c>
      <c r="M684" t="s">
        <v>803</v>
      </c>
      <c r="N684" t="s">
        <v>2035</v>
      </c>
      <c r="O684" s="2">
        <v>2670</v>
      </c>
      <c r="P684" s="2">
        <v>1480</v>
      </c>
      <c r="Q684" s="2">
        <v>1545</v>
      </c>
      <c r="R684" s="2">
        <v>2750</v>
      </c>
      <c r="S684" s="2">
        <v>2750</v>
      </c>
      <c r="T684" s="2">
        <v>2750</v>
      </c>
      <c r="U684" s="2">
        <v>0</v>
      </c>
      <c r="V684" s="2">
        <v>0</v>
      </c>
      <c r="W684" s="70">
        <v>2750</v>
      </c>
      <c r="X684" s="68">
        <v>0</v>
      </c>
      <c r="Y684" s="68">
        <v>-2750</v>
      </c>
      <c r="Z684" s="2">
        <v>2750</v>
      </c>
      <c r="AA684" s="70">
        <v>0</v>
      </c>
      <c r="AB684" s="70">
        <v>0</v>
      </c>
    </row>
    <row r="685" spans="1:28" x14ac:dyDescent="0.3">
      <c r="A685" t="s">
        <v>177</v>
      </c>
      <c r="B685">
        <v>314</v>
      </c>
      <c r="C685">
        <v>380</v>
      </c>
      <c r="D685">
        <v>4870</v>
      </c>
      <c r="E685" t="s">
        <v>101</v>
      </c>
      <c r="F685" t="s">
        <v>2002</v>
      </c>
      <c r="G685" t="s">
        <v>806</v>
      </c>
      <c r="H685" t="s">
        <v>101</v>
      </c>
      <c r="I685" t="s">
        <v>806</v>
      </c>
      <c r="J685" t="s">
        <v>2036</v>
      </c>
      <c r="K685" t="s">
        <v>844</v>
      </c>
      <c r="L685" t="s">
        <v>986</v>
      </c>
      <c r="M685" t="s">
        <v>803</v>
      </c>
      <c r="N685" t="s">
        <v>2037</v>
      </c>
      <c r="O685" s="2">
        <v>1750</v>
      </c>
      <c r="P685" s="2">
        <v>1500</v>
      </c>
      <c r="Q685" s="2">
        <v>750</v>
      </c>
      <c r="R685" s="2">
        <v>4000</v>
      </c>
      <c r="S685" s="2">
        <v>4000</v>
      </c>
      <c r="T685" s="2">
        <v>4000</v>
      </c>
      <c r="U685" s="2">
        <v>0</v>
      </c>
      <c r="V685" s="2">
        <v>0</v>
      </c>
      <c r="W685" s="70">
        <v>4000</v>
      </c>
      <c r="X685" s="68">
        <v>0</v>
      </c>
      <c r="Y685" s="68">
        <v>-4000</v>
      </c>
      <c r="Z685" s="2">
        <v>4000</v>
      </c>
      <c r="AA685" s="70">
        <v>0</v>
      </c>
      <c r="AB685" s="70">
        <v>0</v>
      </c>
    </row>
    <row r="686" spans="1:28" x14ac:dyDescent="0.3">
      <c r="A686" t="s">
        <v>227</v>
      </c>
      <c r="B686">
        <v>314</v>
      </c>
      <c r="C686">
        <v>380</v>
      </c>
      <c r="D686">
        <v>4872</v>
      </c>
      <c r="E686" t="s">
        <v>101</v>
      </c>
      <c r="F686" t="s">
        <v>2002</v>
      </c>
      <c r="G686" t="s">
        <v>806</v>
      </c>
      <c r="H686" t="s">
        <v>101</v>
      </c>
      <c r="I686" t="s">
        <v>806</v>
      </c>
      <c r="J686" t="s">
        <v>2038</v>
      </c>
      <c r="K686" t="s">
        <v>844</v>
      </c>
      <c r="L686" t="s">
        <v>986</v>
      </c>
      <c r="M686" t="s">
        <v>803</v>
      </c>
      <c r="N686" t="s">
        <v>2039</v>
      </c>
      <c r="O686" s="2">
        <v>0</v>
      </c>
      <c r="P686" s="2">
        <v>194</v>
      </c>
      <c r="Q686" s="2">
        <v>0</v>
      </c>
      <c r="R686" s="2">
        <v>225</v>
      </c>
      <c r="S686" s="2">
        <v>225</v>
      </c>
      <c r="T686" s="2">
        <v>225</v>
      </c>
      <c r="U686" s="2">
        <v>0</v>
      </c>
      <c r="V686" s="2">
        <v>0</v>
      </c>
      <c r="W686" s="70">
        <v>225</v>
      </c>
      <c r="X686" s="68">
        <v>0</v>
      </c>
      <c r="Y686" s="68">
        <v>-225</v>
      </c>
      <c r="Z686" s="2">
        <v>225</v>
      </c>
      <c r="AA686" s="70">
        <v>0</v>
      </c>
      <c r="AB686" s="70">
        <v>0</v>
      </c>
    </row>
    <row r="687" spans="1:28" x14ac:dyDescent="0.3">
      <c r="A687" t="s">
        <v>199</v>
      </c>
      <c r="B687">
        <v>314</v>
      </c>
      <c r="C687">
        <v>380</v>
      </c>
      <c r="D687">
        <v>4874</v>
      </c>
      <c r="E687" t="s">
        <v>101</v>
      </c>
      <c r="F687" t="s">
        <v>2002</v>
      </c>
      <c r="G687" t="s">
        <v>806</v>
      </c>
      <c r="H687" t="s">
        <v>101</v>
      </c>
      <c r="I687" t="s">
        <v>806</v>
      </c>
      <c r="J687" t="s">
        <v>2040</v>
      </c>
      <c r="K687" t="s">
        <v>844</v>
      </c>
      <c r="L687" t="s">
        <v>986</v>
      </c>
      <c r="M687" t="s">
        <v>803</v>
      </c>
      <c r="N687" t="s">
        <v>2041</v>
      </c>
      <c r="O687" s="2">
        <v>0</v>
      </c>
      <c r="P687" s="2">
        <v>0</v>
      </c>
      <c r="Q687" s="2">
        <v>0</v>
      </c>
      <c r="R687" s="2">
        <v>0</v>
      </c>
      <c r="S687" s="2">
        <v>0</v>
      </c>
      <c r="T687" s="2">
        <v>0</v>
      </c>
      <c r="U687" s="2">
        <v>0</v>
      </c>
      <c r="V687" s="2">
        <v>0</v>
      </c>
      <c r="W687" s="70">
        <v>0</v>
      </c>
      <c r="X687" s="68">
        <v>0</v>
      </c>
      <c r="Y687" s="68">
        <v>0</v>
      </c>
      <c r="Z687" s="2">
        <v>0</v>
      </c>
      <c r="AA687" s="70">
        <v>0</v>
      </c>
      <c r="AB687" s="70">
        <v>0</v>
      </c>
    </row>
    <row r="688" spans="1:28" x14ac:dyDescent="0.3">
      <c r="A688" t="s">
        <v>229</v>
      </c>
      <c r="B688">
        <v>314</v>
      </c>
      <c r="C688">
        <v>380</v>
      </c>
      <c r="D688">
        <v>4876</v>
      </c>
      <c r="E688" t="s">
        <v>101</v>
      </c>
      <c r="F688" t="s">
        <v>2002</v>
      </c>
      <c r="G688" t="s">
        <v>806</v>
      </c>
      <c r="H688" t="s">
        <v>101</v>
      </c>
      <c r="I688" t="s">
        <v>806</v>
      </c>
      <c r="J688" t="s">
        <v>2042</v>
      </c>
      <c r="K688" t="s">
        <v>844</v>
      </c>
      <c r="L688" t="s">
        <v>986</v>
      </c>
      <c r="M688" t="s">
        <v>803</v>
      </c>
      <c r="N688" t="s">
        <v>2043</v>
      </c>
      <c r="O688" s="2">
        <v>0</v>
      </c>
      <c r="P688" s="2">
        <v>595</v>
      </c>
      <c r="Q688" s="2">
        <v>0</v>
      </c>
      <c r="R688" s="2">
        <v>1000</v>
      </c>
      <c r="S688" s="2">
        <v>1000</v>
      </c>
      <c r="T688" s="2">
        <v>1000</v>
      </c>
      <c r="U688" s="2">
        <v>0</v>
      </c>
      <c r="V688" s="2">
        <v>0</v>
      </c>
      <c r="W688" s="70">
        <v>1000</v>
      </c>
      <c r="X688" s="68">
        <v>0</v>
      </c>
      <c r="Y688" s="68">
        <v>-1000</v>
      </c>
      <c r="Z688" s="2">
        <v>1000</v>
      </c>
      <c r="AA688" s="70">
        <v>0</v>
      </c>
      <c r="AB688" s="70">
        <v>0</v>
      </c>
    </row>
    <row r="689" spans="1:28" x14ac:dyDescent="0.3">
      <c r="A689" t="s">
        <v>185</v>
      </c>
      <c r="B689">
        <v>314</v>
      </c>
      <c r="C689">
        <v>380</v>
      </c>
      <c r="D689">
        <v>4878</v>
      </c>
      <c r="E689" t="s">
        <v>101</v>
      </c>
      <c r="F689" t="s">
        <v>2002</v>
      </c>
      <c r="G689" t="s">
        <v>806</v>
      </c>
      <c r="H689" t="s">
        <v>101</v>
      </c>
      <c r="I689" t="s">
        <v>806</v>
      </c>
      <c r="J689" t="s">
        <v>2044</v>
      </c>
      <c r="K689" t="s">
        <v>844</v>
      </c>
      <c r="L689" t="s">
        <v>986</v>
      </c>
      <c r="M689" t="s">
        <v>803</v>
      </c>
      <c r="N689" t="s">
        <v>2045</v>
      </c>
      <c r="O689" s="2">
        <v>430</v>
      </c>
      <c r="P689" s="2">
        <v>4067</v>
      </c>
      <c r="Q689" s="2">
        <v>3445</v>
      </c>
      <c r="R689" s="2">
        <v>4250</v>
      </c>
      <c r="S689" s="2">
        <v>4250</v>
      </c>
      <c r="T689" s="2">
        <v>4250</v>
      </c>
      <c r="U689" s="2">
        <v>35</v>
      </c>
      <c r="V689" s="2">
        <v>35</v>
      </c>
      <c r="W689" s="70">
        <v>4250</v>
      </c>
      <c r="X689" s="68">
        <v>38</v>
      </c>
      <c r="Y689" s="68">
        <v>-4212</v>
      </c>
      <c r="Z689" s="2">
        <v>4250</v>
      </c>
      <c r="AA689" s="70">
        <v>0</v>
      </c>
      <c r="AB689" s="70">
        <v>0</v>
      </c>
    </row>
    <row r="690" spans="1:28" x14ac:dyDescent="0.3">
      <c r="A690" t="s">
        <v>231</v>
      </c>
      <c r="B690">
        <v>314</v>
      </c>
      <c r="C690">
        <v>380</v>
      </c>
      <c r="D690">
        <v>4880</v>
      </c>
      <c r="E690" t="s">
        <v>101</v>
      </c>
      <c r="F690" t="s">
        <v>2002</v>
      </c>
      <c r="G690" t="s">
        <v>806</v>
      </c>
      <c r="H690" t="s">
        <v>101</v>
      </c>
      <c r="I690" t="s">
        <v>806</v>
      </c>
      <c r="J690" t="s">
        <v>2046</v>
      </c>
      <c r="K690" t="s">
        <v>844</v>
      </c>
      <c r="L690" t="s">
        <v>986</v>
      </c>
      <c r="M690" t="s">
        <v>803</v>
      </c>
      <c r="N690" t="s">
        <v>2047</v>
      </c>
      <c r="O690" s="2">
        <v>200</v>
      </c>
      <c r="P690" s="2">
        <v>440</v>
      </c>
      <c r="Q690" s="2">
        <v>200</v>
      </c>
      <c r="R690" s="2">
        <v>450</v>
      </c>
      <c r="S690" s="2">
        <v>450</v>
      </c>
      <c r="T690" s="2">
        <v>450</v>
      </c>
      <c r="U690" s="2">
        <v>0</v>
      </c>
      <c r="V690" s="2">
        <v>0</v>
      </c>
      <c r="W690" s="70">
        <v>450</v>
      </c>
      <c r="X690" s="68">
        <v>0</v>
      </c>
      <c r="Y690" s="68">
        <v>-450</v>
      </c>
      <c r="Z690" s="2">
        <v>450</v>
      </c>
      <c r="AA690" s="70">
        <v>0</v>
      </c>
      <c r="AB690" s="70">
        <v>0</v>
      </c>
    </row>
    <row r="691" spans="1:28" x14ac:dyDescent="0.3">
      <c r="A691" t="s">
        <v>201</v>
      </c>
      <c r="B691">
        <v>314</v>
      </c>
      <c r="C691">
        <v>380</v>
      </c>
      <c r="D691">
        <v>4882</v>
      </c>
      <c r="E691" t="s">
        <v>101</v>
      </c>
      <c r="F691" t="s">
        <v>2002</v>
      </c>
      <c r="G691" t="s">
        <v>806</v>
      </c>
      <c r="H691" t="s">
        <v>101</v>
      </c>
      <c r="I691" t="s">
        <v>806</v>
      </c>
      <c r="J691" t="s">
        <v>2048</v>
      </c>
      <c r="K691" t="s">
        <v>844</v>
      </c>
      <c r="L691" t="s">
        <v>986</v>
      </c>
      <c r="M691" t="s">
        <v>803</v>
      </c>
      <c r="N691" t="s">
        <v>2049</v>
      </c>
      <c r="O691" s="2">
        <v>0</v>
      </c>
      <c r="P691" s="2">
        <v>100</v>
      </c>
      <c r="Q691" s="2">
        <v>145</v>
      </c>
      <c r="R691" s="2">
        <v>175</v>
      </c>
      <c r="S691" s="2">
        <v>175</v>
      </c>
      <c r="T691" s="2">
        <v>175</v>
      </c>
      <c r="U691" s="2">
        <v>0</v>
      </c>
      <c r="V691" s="2">
        <v>0</v>
      </c>
      <c r="W691" s="70">
        <v>175</v>
      </c>
      <c r="X691" s="68">
        <v>0</v>
      </c>
      <c r="Y691" s="68">
        <v>-175</v>
      </c>
      <c r="Z691" s="2">
        <v>175</v>
      </c>
      <c r="AA691" s="70">
        <v>0</v>
      </c>
      <c r="AB691" s="70">
        <v>0</v>
      </c>
    </row>
    <row r="692" spans="1:28" x14ac:dyDescent="0.3">
      <c r="A692" t="s">
        <v>233</v>
      </c>
      <c r="B692">
        <v>314</v>
      </c>
      <c r="C692">
        <v>380</v>
      </c>
      <c r="D692">
        <v>4884</v>
      </c>
      <c r="E692" t="s">
        <v>101</v>
      </c>
      <c r="F692" t="s">
        <v>2002</v>
      </c>
      <c r="G692" t="s">
        <v>806</v>
      </c>
      <c r="H692" t="s">
        <v>101</v>
      </c>
      <c r="I692" t="s">
        <v>806</v>
      </c>
      <c r="J692" t="s">
        <v>2050</v>
      </c>
      <c r="K692" t="s">
        <v>844</v>
      </c>
      <c r="L692" t="s">
        <v>986</v>
      </c>
      <c r="M692" t="s">
        <v>803</v>
      </c>
      <c r="N692" t="s">
        <v>2051</v>
      </c>
      <c r="O692" s="2">
        <v>0</v>
      </c>
      <c r="P692" s="2">
        <v>796</v>
      </c>
      <c r="Q692" s="2">
        <v>726</v>
      </c>
      <c r="R692" s="2">
        <v>1000</v>
      </c>
      <c r="S692" s="2">
        <v>1000</v>
      </c>
      <c r="T692" s="2">
        <v>1000</v>
      </c>
      <c r="U692" s="2">
        <v>0</v>
      </c>
      <c r="V692" s="2">
        <v>0</v>
      </c>
      <c r="W692" s="70">
        <v>1000</v>
      </c>
      <c r="X692" s="68">
        <v>0</v>
      </c>
      <c r="Y692" s="68">
        <v>-1000</v>
      </c>
      <c r="Z692" s="2">
        <v>1000</v>
      </c>
      <c r="AA692" s="70">
        <v>0</v>
      </c>
      <c r="AB692" s="70">
        <v>0</v>
      </c>
    </row>
    <row r="693" spans="1:28" x14ac:dyDescent="0.3">
      <c r="A693" t="s">
        <v>173</v>
      </c>
      <c r="B693">
        <v>314</v>
      </c>
      <c r="C693">
        <v>380</v>
      </c>
      <c r="D693">
        <v>4886</v>
      </c>
      <c r="E693" t="s">
        <v>101</v>
      </c>
      <c r="F693" t="s">
        <v>2002</v>
      </c>
      <c r="G693" t="s">
        <v>806</v>
      </c>
      <c r="H693" t="s">
        <v>101</v>
      </c>
      <c r="I693" t="s">
        <v>806</v>
      </c>
      <c r="J693" t="s">
        <v>2052</v>
      </c>
      <c r="K693" t="s">
        <v>844</v>
      </c>
      <c r="L693" t="s">
        <v>986</v>
      </c>
      <c r="M693" t="s">
        <v>803</v>
      </c>
      <c r="N693" t="s">
        <v>2053</v>
      </c>
      <c r="O693" s="2">
        <v>0</v>
      </c>
      <c r="P693" s="2">
        <v>0</v>
      </c>
      <c r="Q693" s="2">
        <v>124</v>
      </c>
      <c r="R693" s="2">
        <v>150</v>
      </c>
      <c r="S693" s="2">
        <v>150</v>
      </c>
      <c r="T693" s="2">
        <v>150</v>
      </c>
      <c r="U693" s="2">
        <v>0</v>
      </c>
      <c r="V693" s="2">
        <v>0</v>
      </c>
      <c r="W693" s="70">
        <v>150</v>
      </c>
      <c r="X693" s="68">
        <v>0</v>
      </c>
      <c r="Y693" s="68">
        <v>-150</v>
      </c>
      <c r="Z693" s="2">
        <v>150</v>
      </c>
      <c r="AA693" s="70">
        <v>0</v>
      </c>
      <c r="AB693" s="70">
        <v>0</v>
      </c>
    </row>
    <row r="694" spans="1:28" x14ac:dyDescent="0.3">
      <c r="A694" t="s">
        <v>235</v>
      </c>
      <c r="B694">
        <v>314</v>
      </c>
      <c r="C694">
        <v>380</v>
      </c>
      <c r="D694">
        <v>4888</v>
      </c>
      <c r="E694" t="s">
        <v>101</v>
      </c>
      <c r="F694" t="s">
        <v>2002</v>
      </c>
      <c r="G694" t="s">
        <v>806</v>
      </c>
      <c r="H694" t="s">
        <v>101</v>
      </c>
      <c r="I694" t="s">
        <v>806</v>
      </c>
      <c r="J694" t="s">
        <v>2054</v>
      </c>
      <c r="K694" t="s">
        <v>844</v>
      </c>
      <c r="L694" t="s">
        <v>986</v>
      </c>
      <c r="M694" t="s">
        <v>803</v>
      </c>
      <c r="N694" t="s">
        <v>2055</v>
      </c>
      <c r="O694" s="2">
        <v>0</v>
      </c>
      <c r="P694" s="2">
        <v>60</v>
      </c>
      <c r="Q694" s="2">
        <v>0</v>
      </c>
      <c r="R694" s="2">
        <v>0</v>
      </c>
      <c r="S694" s="2">
        <v>0</v>
      </c>
      <c r="T694" s="2">
        <v>0</v>
      </c>
      <c r="U694" s="2">
        <v>0</v>
      </c>
      <c r="V694" s="2">
        <v>0</v>
      </c>
      <c r="W694" s="70">
        <v>0</v>
      </c>
      <c r="X694" s="68">
        <v>0</v>
      </c>
      <c r="Y694" s="68">
        <v>0</v>
      </c>
      <c r="Z694" s="2">
        <v>0</v>
      </c>
      <c r="AA694" s="70">
        <v>0</v>
      </c>
      <c r="AB694" s="70">
        <v>0</v>
      </c>
    </row>
    <row r="695" spans="1:28" x14ac:dyDescent="0.3">
      <c r="A695" t="s">
        <v>203</v>
      </c>
      <c r="B695">
        <v>314</v>
      </c>
      <c r="C695">
        <v>380</v>
      </c>
      <c r="D695">
        <v>4889</v>
      </c>
      <c r="E695" t="s">
        <v>101</v>
      </c>
      <c r="F695" t="s">
        <v>2002</v>
      </c>
      <c r="G695" t="s">
        <v>806</v>
      </c>
      <c r="H695" t="s">
        <v>101</v>
      </c>
      <c r="I695" t="s">
        <v>806</v>
      </c>
      <c r="J695" t="s">
        <v>2056</v>
      </c>
      <c r="K695" t="s">
        <v>844</v>
      </c>
      <c r="L695" t="s">
        <v>986</v>
      </c>
      <c r="M695" t="s">
        <v>803</v>
      </c>
      <c r="N695" t="s">
        <v>2057</v>
      </c>
      <c r="O695" s="2">
        <v>11365</v>
      </c>
      <c r="P695" s="2">
        <v>0</v>
      </c>
      <c r="Q695" s="2">
        <v>0</v>
      </c>
      <c r="R695" s="2">
        <v>0</v>
      </c>
      <c r="S695" s="2">
        <v>0</v>
      </c>
      <c r="T695" s="2">
        <v>0</v>
      </c>
      <c r="U695" s="2">
        <v>0</v>
      </c>
      <c r="V695" s="2">
        <v>0</v>
      </c>
      <c r="W695" s="70">
        <v>0</v>
      </c>
      <c r="X695" s="68">
        <v>0</v>
      </c>
      <c r="Y695" s="68">
        <v>0</v>
      </c>
      <c r="Z695" s="2">
        <v>0</v>
      </c>
      <c r="AA695" s="70">
        <v>0</v>
      </c>
      <c r="AB695" s="70">
        <v>0</v>
      </c>
    </row>
    <row r="696" spans="1:28" x14ac:dyDescent="0.3">
      <c r="A696" t="s">
        <v>237</v>
      </c>
      <c r="B696">
        <v>314</v>
      </c>
      <c r="C696">
        <v>385</v>
      </c>
      <c r="D696">
        <v>4895</v>
      </c>
      <c r="E696" t="s">
        <v>101</v>
      </c>
      <c r="F696" t="s">
        <v>2002</v>
      </c>
      <c r="G696" t="s">
        <v>812</v>
      </c>
      <c r="H696" t="s">
        <v>101</v>
      </c>
      <c r="I696" t="s">
        <v>812</v>
      </c>
      <c r="J696" t="s">
        <v>2058</v>
      </c>
      <c r="K696" t="s">
        <v>954</v>
      </c>
      <c r="L696" t="s">
        <v>1074</v>
      </c>
      <c r="M696" t="s">
        <v>910</v>
      </c>
      <c r="N696" t="s">
        <v>812</v>
      </c>
      <c r="O696" s="2">
        <v>0</v>
      </c>
      <c r="P696" s="2">
        <v>328</v>
      </c>
      <c r="Q696" s="2">
        <v>101</v>
      </c>
      <c r="R696" s="2">
        <v>75</v>
      </c>
      <c r="S696" s="2">
        <v>75</v>
      </c>
      <c r="T696" s="2">
        <v>75</v>
      </c>
      <c r="U696" s="2">
        <v>0</v>
      </c>
      <c r="V696" s="2">
        <v>0</v>
      </c>
      <c r="W696" s="70">
        <v>75</v>
      </c>
      <c r="X696" s="68">
        <v>0</v>
      </c>
      <c r="Y696" s="68">
        <v>-75</v>
      </c>
      <c r="Z696" s="2">
        <v>75</v>
      </c>
      <c r="AA696" s="70">
        <v>0</v>
      </c>
      <c r="AB696" s="70">
        <v>0</v>
      </c>
    </row>
    <row r="697" spans="1:28" x14ac:dyDescent="0.3">
      <c r="A697" t="s">
        <v>643</v>
      </c>
      <c r="B697" s="32">
        <v>314</v>
      </c>
      <c r="C697" s="32">
        <v>490</v>
      </c>
      <c r="D697" s="32">
        <v>5110</v>
      </c>
      <c r="E697" s="32" t="s">
        <v>100</v>
      </c>
      <c r="F697" s="32" t="s">
        <v>2002</v>
      </c>
      <c r="G697" s="32" t="s">
        <v>1087</v>
      </c>
      <c r="H697" s="32" t="s">
        <v>819</v>
      </c>
      <c r="I697" s="32" t="s">
        <v>1088</v>
      </c>
      <c r="J697" s="32" t="s">
        <v>2059</v>
      </c>
      <c r="K697" s="32" t="s">
        <v>844</v>
      </c>
      <c r="L697" s="32" t="s">
        <v>986</v>
      </c>
      <c r="M697" s="32" t="s">
        <v>1089</v>
      </c>
      <c r="N697" s="32" t="s">
        <v>284</v>
      </c>
      <c r="O697" s="33">
        <v>0</v>
      </c>
      <c r="P697" s="33">
        <v>0</v>
      </c>
      <c r="Q697" s="33">
        <v>0</v>
      </c>
      <c r="R697" s="33">
        <v>0</v>
      </c>
      <c r="S697" s="33">
        <v>0</v>
      </c>
      <c r="T697" s="33">
        <v>0</v>
      </c>
      <c r="U697" s="33">
        <v>0</v>
      </c>
      <c r="V697" s="33">
        <v>0</v>
      </c>
      <c r="W697" s="71">
        <v>0</v>
      </c>
      <c r="X697" s="68">
        <v>0</v>
      </c>
      <c r="Y697" s="68">
        <v>0</v>
      </c>
      <c r="Z697" s="33">
        <v>6530</v>
      </c>
      <c r="AA697" s="71">
        <v>0</v>
      </c>
      <c r="AB697" s="71">
        <v>0</v>
      </c>
    </row>
    <row r="698" spans="1:28" x14ac:dyDescent="0.3">
      <c r="A698" t="s">
        <v>766</v>
      </c>
      <c r="B698">
        <v>314</v>
      </c>
      <c r="C698">
        <v>490</v>
      </c>
      <c r="D698">
        <v>6118</v>
      </c>
      <c r="E698" t="s">
        <v>100</v>
      </c>
      <c r="F698" t="s">
        <v>2002</v>
      </c>
      <c r="G698" t="s">
        <v>1449</v>
      </c>
      <c r="H698" t="s">
        <v>820</v>
      </c>
      <c r="I698" t="s">
        <v>1108</v>
      </c>
      <c r="J698" t="s">
        <v>2060</v>
      </c>
      <c r="K698" t="s">
        <v>844</v>
      </c>
      <c r="L698" t="s">
        <v>986</v>
      </c>
      <c r="M698" t="s">
        <v>1089</v>
      </c>
      <c r="N698" t="s">
        <v>1239</v>
      </c>
      <c r="O698" s="2">
        <v>0</v>
      </c>
      <c r="P698" s="2">
        <v>0</v>
      </c>
      <c r="Q698" s="2">
        <v>1220</v>
      </c>
      <c r="R698" s="2">
        <v>1750</v>
      </c>
      <c r="S698" s="2">
        <v>1750</v>
      </c>
      <c r="T698" s="2">
        <v>1750</v>
      </c>
      <c r="U698" s="2">
        <v>0</v>
      </c>
      <c r="V698" s="2">
        <v>0</v>
      </c>
      <c r="W698" s="70">
        <v>1750</v>
      </c>
      <c r="X698" s="68">
        <v>0</v>
      </c>
      <c r="Y698" s="68">
        <v>-1750</v>
      </c>
      <c r="Z698" s="2">
        <v>1750</v>
      </c>
      <c r="AA698" s="70">
        <v>0</v>
      </c>
      <c r="AB698" s="70">
        <v>0</v>
      </c>
    </row>
    <row r="699" spans="1:28" x14ac:dyDescent="0.3">
      <c r="A699" t="s">
        <v>472</v>
      </c>
      <c r="B699">
        <v>314</v>
      </c>
      <c r="C699">
        <v>490</v>
      </c>
      <c r="D699">
        <v>6122</v>
      </c>
      <c r="E699" t="s">
        <v>100</v>
      </c>
      <c r="F699" t="s">
        <v>2002</v>
      </c>
      <c r="G699" t="s">
        <v>1449</v>
      </c>
      <c r="H699" t="s">
        <v>820</v>
      </c>
      <c r="I699" t="s">
        <v>1108</v>
      </c>
      <c r="J699" t="s">
        <v>2061</v>
      </c>
      <c r="K699" t="s">
        <v>844</v>
      </c>
      <c r="L699" t="s">
        <v>986</v>
      </c>
      <c r="M699" t="s">
        <v>1089</v>
      </c>
      <c r="N699" t="s">
        <v>1116</v>
      </c>
      <c r="O699" s="2">
        <v>84</v>
      </c>
      <c r="P699" s="2">
        <v>131</v>
      </c>
      <c r="Q699" s="2">
        <v>442</v>
      </c>
      <c r="R699" s="2">
        <v>473</v>
      </c>
      <c r="S699" s="2">
        <v>473</v>
      </c>
      <c r="T699" s="2">
        <v>473</v>
      </c>
      <c r="U699" s="2">
        <v>212</v>
      </c>
      <c r="V699" s="2">
        <v>630</v>
      </c>
      <c r="W699" s="70">
        <v>473</v>
      </c>
      <c r="X699" s="68">
        <v>673</v>
      </c>
      <c r="Y699" s="68">
        <v>200</v>
      </c>
      <c r="Z699" s="2">
        <v>473</v>
      </c>
      <c r="AA699" s="70">
        <v>500</v>
      </c>
      <c r="AB699" s="70">
        <v>500</v>
      </c>
    </row>
    <row r="700" spans="1:28" x14ac:dyDescent="0.3">
      <c r="A700" t="s">
        <v>755</v>
      </c>
      <c r="B700">
        <v>314</v>
      </c>
      <c r="C700">
        <v>490</v>
      </c>
      <c r="D700">
        <v>6220</v>
      </c>
      <c r="E700" t="s">
        <v>100</v>
      </c>
      <c r="F700" t="s">
        <v>2002</v>
      </c>
      <c r="G700" t="s">
        <v>1449</v>
      </c>
      <c r="H700" t="s">
        <v>820</v>
      </c>
      <c r="I700" t="s">
        <v>1131</v>
      </c>
      <c r="J700" t="s">
        <v>2062</v>
      </c>
      <c r="K700" t="s">
        <v>844</v>
      </c>
      <c r="L700" t="s">
        <v>986</v>
      </c>
      <c r="M700" t="s">
        <v>1089</v>
      </c>
      <c r="N700" t="s">
        <v>1132</v>
      </c>
      <c r="O700" s="2">
        <v>0</v>
      </c>
      <c r="P700" s="2">
        <v>1079</v>
      </c>
      <c r="Q700" s="2">
        <v>0</v>
      </c>
      <c r="R700" s="2">
        <v>1000</v>
      </c>
      <c r="S700" s="2">
        <v>1000</v>
      </c>
      <c r="T700" s="2">
        <v>1000</v>
      </c>
      <c r="U700" s="2">
        <v>0</v>
      </c>
      <c r="V700" s="2">
        <v>0</v>
      </c>
      <c r="W700" s="70">
        <v>1000</v>
      </c>
      <c r="X700" s="68">
        <v>0</v>
      </c>
      <c r="Y700" s="68">
        <v>-1000</v>
      </c>
      <c r="Z700" s="2">
        <v>1000</v>
      </c>
      <c r="AA700" s="70">
        <v>0</v>
      </c>
      <c r="AB700" s="70">
        <v>0</v>
      </c>
    </row>
    <row r="701" spans="1:28" x14ac:dyDescent="0.3">
      <c r="A701" t="s">
        <v>765</v>
      </c>
      <c r="B701">
        <v>314</v>
      </c>
      <c r="C701">
        <v>490</v>
      </c>
      <c r="D701">
        <v>6224</v>
      </c>
      <c r="E701" t="s">
        <v>100</v>
      </c>
      <c r="F701" t="s">
        <v>2002</v>
      </c>
      <c r="G701" t="s">
        <v>1449</v>
      </c>
      <c r="H701" t="s">
        <v>820</v>
      </c>
      <c r="I701" t="s">
        <v>1131</v>
      </c>
      <c r="J701" t="s">
        <v>2063</v>
      </c>
      <c r="K701" t="s">
        <v>844</v>
      </c>
      <c r="L701" t="s">
        <v>986</v>
      </c>
      <c r="M701" t="s">
        <v>1089</v>
      </c>
      <c r="N701" t="s">
        <v>2064</v>
      </c>
      <c r="O701" s="2">
        <v>169</v>
      </c>
      <c r="P701" s="2">
        <v>535</v>
      </c>
      <c r="Q701" s="2">
        <v>1376</v>
      </c>
      <c r="R701" s="2">
        <v>1500</v>
      </c>
      <c r="S701" s="2">
        <v>1500</v>
      </c>
      <c r="T701" s="2">
        <v>1500</v>
      </c>
      <c r="U701" s="2">
        <v>0</v>
      </c>
      <c r="V701" s="2">
        <v>0</v>
      </c>
      <c r="W701" s="70">
        <v>1500</v>
      </c>
      <c r="X701" s="68">
        <v>0</v>
      </c>
      <c r="Y701" s="68">
        <v>-1500</v>
      </c>
      <c r="Z701" s="2">
        <v>1500</v>
      </c>
      <c r="AA701" s="70">
        <v>0</v>
      </c>
      <c r="AB701" s="70">
        <v>0</v>
      </c>
    </row>
    <row r="702" spans="1:28" x14ac:dyDescent="0.3">
      <c r="A702" t="s">
        <v>712</v>
      </c>
      <c r="B702">
        <v>314</v>
      </c>
      <c r="C702">
        <v>490</v>
      </c>
      <c r="D702">
        <v>6226</v>
      </c>
      <c r="E702" t="s">
        <v>100</v>
      </c>
      <c r="F702" t="s">
        <v>2002</v>
      </c>
      <c r="G702" t="s">
        <v>1449</v>
      </c>
      <c r="H702" t="s">
        <v>820</v>
      </c>
      <c r="I702" t="s">
        <v>1131</v>
      </c>
      <c r="J702" t="s">
        <v>2065</v>
      </c>
      <c r="K702" t="s">
        <v>844</v>
      </c>
      <c r="L702" t="s">
        <v>986</v>
      </c>
      <c r="M702" t="s">
        <v>1089</v>
      </c>
      <c r="N702" t="s">
        <v>1138</v>
      </c>
      <c r="O702" s="2">
        <v>30</v>
      </c>
      <c r="P702" s="2">
        <v>0</v>
      </c>
      <c r="Q702" s="2">
        <v>0</v>
      </c>
      <c r="R702" s="2">
        <v>50</v>
      </c>
      <c r="S702" s="2">
        <v>50</v>
      </c>
      <c r="T702" s="2">
        <v>50</v>
      </c>
      <c r="U702" s="2">
        <v>0</v>
      </c>
      <c r="V702" s="2">
        <v>0</v>
      </c>
      <c r="W702" s="70">
        <v>50</v>
      </c>
      <c r="X702" s="68">
        <v>0</v>
      </c>
      <c r="Y702" s="68">
        <v>-50</v>
      </c>
      <c r="Z702" s="2">
        <v>50</v>
      </c>
      <c r="AA702" s="70">
        <v>0</v>
      </c>
      <c r="AB702" s="70">
        <v>0</v>
      </c>
    </row>
    <row r="703" spans="1:28" x14ac:dyDescent="0.3">
      <c r="A703" t="s">
        <v>715</v>
      </c>
      <c r="B703">
        <v>314</v>
      </c>
      <c r="C703">
        <v>490</v>
      </c>
      <c r="D703">
        <v>6238</v>
      </c>
      <c r="E703" t="s">
        <v>100</v>
      </c>
      <c r="F703" t="s">
        <v>2002</v>
      </c>
      <c r="G703" t="s">
        <v>1449</v>
      </c>
      <c r="H703" t="s">
        <v>820</v>
      </c>
      <c r="I703" t="s">
        <v>1131</v>
      </c>
      <c r="J703" t="s">
        <v>2066</v>
      </c>
      <c r="K703" t="s">
        <v>844</v>
      </c>
      <c r="L703" t="s">
        <v>986</v>
      </c>
      <c r="M703" t="s">
        <v>1089</v>
      </c>
      <c r="N703" t="s">
        <v>1147</v>
      </c>
      <c r="O703" s="2">
        <v>0</v>
      </c>
      <c r="P703" s="2">
        <v>0</v>
      </c>
      <c r="Q703" s="2">
        <v>26</v>
      </c>
      <c r="R703" s="2">
        <v>75</v>
      </c>
      <c r="S703" s="2">
        <v>75</v>
      </c>
      <c r="T703" s="2">
        <v>75</v>
      </c>
      <c r="U703" s="2">
        <v>1</v>
      </c>
      <c r="V703" s="2">
        <v>1</v>
      </c>
      <c r="W703" s="70">
        <v>75</v>
      </c>
      <c r="X703" s="68">
        <v>2</v>
      </c>
      <c r="Y703" s="68">
        <v>-73</v>
      </c>
      <c r="Z703" s="2">
        <v>75</v>
      </c>
      <c r="AA703" s="70">
        <v>0</v>
      </c>
      <c r="AB703" s="70">
        <v>0</v>
      </c>
    </row>
    <row r="704" spans="1:28" x14ac:dyDescent="0.3">
      <c r="A704" t="s">
        <v>770</v>
      </c>
      <c r="B704">
        <v>314</v>
      </c>
      <c r="C704">
        <v>490</v>
      </c>
      <c r="D704">
        <v>6290</v>
      </c>
      <c r="E704" t="s">
        <v>100</v>
      </c>
      <c r="F704" t="s">
        <v>2002</v>
      </c>
      <c r="G704" t="s">
        <v>1449</v>
      </c>
      <c r="H704" t="s">
        <v>820</v>
      </c>
      <c r="I704" t="s">
        <v>1131</v>
      </c>
      <c r="J704" t="s">
        <v>2067</v>
      </c>
      <c r="K704" t="s">
        <v>844</v>
      </c>
      <c r="L704" t="s">
        <v>986</v>
      </c>
      <c r="M704" t="s">
        <v>1089</v>
      </c>
      <c r="N704" t="s">
        <v>1074</v>
      </c>
      <c r="O704" s="2">
        <v>32</v>
      </c>
      <c r="P704" s="2">
        <v>2241</v>
      </c>
      <c r="Q704" s="2">
        <v>2290</v>
      </c>
      <c r="R704" s="2">
        <v>2000</v>
      </c>
      <c r="S704" s="2">
        <v>2000</v>
      </c>
      <c r="T704" s="2">
        <v>2000</v>
      </c>
      <c r="U704" s="2">
        <v>10</v>
      </c>
      <c r="V704" s="2">
        <v>10</v>
      </c>
      <c r="W704" s="70">
        <v>2000</v>
      </c>
      <c r="X704" s="68">
        <v>11</v>
      </c>
      <c r="Y704" s="68">
        <v>-1989</v>
      </c>
      <c r="Z704" s="2">
        <v>2000</v>
      </c>
      <c r="AA704" s="70">
        <v>0</v>
      </c>
      <c r="AB704" s="70">
        <v>0</v>
      </c>
    </row>
    <row r="705" spans="1:28" x14ac:dyDescent="0.3">
      <c r="A705" t="s">
        <v>734</v>
      </c>
      <c r="B705">
        <v>314</v>
      </c>
      <c r="C705">
        <v>490</v>
      </c>
      <c r="D705">
        <v>6440</v>
      </c>
      <c r="E705" t="s">
        <v>100</v>
      </c>
      <c r="F705" t="s">
        <v>2002</v>
      </c>
      <c r="G705" t="s">
        <v>1449</v>
      </c>
      <c r="H705" t="s">
        <v>820</v>
      </c>
      <c r="I705" t="s">
        <v>1162</v>
      </c>
      <c r="J705" t="s">
        <v>2068</v>
      </c>
      <c r="K705" t="s">
        <v>844</v>
      </c>
      <c r="L705" t="s">
        <v>986</v>
      </c>
      <c r="M705" t="s">
        <v>1089</v>
      </c>
      <c r="N705" t="s">
        <v>1171</v>
      </c>
      <c r="O705" s="2">
        <v>65</v>
      </c>
      <c r="P705" s="2">
        <v>144</v>
      </c>
      <c r="Q705" s="2">
        <v>0</v>
      </c>
      <c r="R705" s="2">
        <v>250</v>
      </c>
      <c r="S705" s="2">
        <v>250</v>
      </c>
      <c r="T705" s="2">
        <v>250</v>
      </c>
      <c r="U705" s="2">
        <v>0</v>
      </c>
      <c r="V705" s="2">
        <v>0</v>
      </c>
      <c r="W705" s="70">
        <v>250</v>
      </c>
      <c r="X705" s="68">
        <v>0</v>
      </c>
      <c r="Y705" s="68">
        <v>-250</v>
      </c>
      <c r="Z705" s="2">
        <v>250</v>
      </c>
      <c r="AA705" s="70">
        <v>0</v>
      </c>
      <c r="AB705" s="70">
        <v>0</v>
      </c>
    </row>
    <row r="706" spans="1:28" x14ac:dyDescent="0.3">
      <c r="A706" t="s">
        <v>761</v>
      </c>
      <c r="B706">
        <v>314</v>
      </c>
      <c r="C706">
        <v>490</v>
      </c>
      <c r="D706">
        <v>6445</v>
      </c>
      <c r="E706" t="s">
        <v>100</v>
      </c>
      <c r="F706" t="s">
        <v>2002</v>
      </c>
      <c r="G706" t="s">
        <v>1449</v>
      </c>
      <c r="H706" t="s">
        <v>820</v>
      </c>
      <c r="I706" t="s">
        <v>1162</v>
      </c>
      <c r="J706" t="s">
        <v>2069</v>
      </c>
      <c r="K706" t="s">
        <v>844</v>
      </c>
      <c r="L706" t="s">
        <v>986</v>
      </c>
      <c r="M706" t="s">
        <v>1089</v>
      </c>
      <c r="N706" t="s">
        <v>1173</v>
      </c>
      <c r="O706" s="2">
        <v>0</v>
      </c>
      <c r="P706" s="2">
        <v>812</v>
      </c>
      <c r="Q706" s="2">
        <v>0</v>
      </c>
      <c r="R706" s="2">
        <v>1150</v>
      </c>
      <c r="S706" s="2">
        <v>1150</v>
      </c>
      <c r="T706" s="2">
        <v>1150</v>
      </c>
      <c r="U706" s="2">
        <v>0</v>
      </c>
      <c r="V706" s="2">
        <v>0</v>
      </c>
      <c r="W706" s="70">
        <v>1150</v>
      </c>
      <c r="X706" s="68">
        <v>0</v>
      </c>
      <c r="Y706" s="68">
        <v>-1150</v>
      </c>
      <c r="Z706" s="2">
        <v>1150</v>
      </c>
      <c r="AA706" s="70">
        <v>0</v>
      </c>
      <c r="AB706" s="70">
        <v>0</v>
      </c>
    </row>
    <row r="707" spans="1:28" x14ac:dyDescent="0.3">
      <c r="A707" t="s">
        <v>645</v>
      </c>
      <c r="B707">
        <v>314</v>
      </c>
      <c r="C707">
        <v>490</v>
      </c>
      <c r="D707">
        <v>6705</v>
      </c>
      <c r="E707" t="s">
        <v>100</v>
      </c>
      <c r="F707" t="s">
        <v>2002</v>
      </c>
      <c r="G707" t="s">
        <v>1449</v>
      </c>
      <c r="H707" t="s">
        <v>820</v>
      </c>
      <c r="I707" t="s">
        <v>1182</v>
      </c>
      <c r="J707" t="s">
        <v>2070</v>
      </c>
      <c r="K707" t="s">
        <v>844</v>
      </c>
      <c r="L707" t="s">
        <v>986</v>
      </c>
      <c r="M707" t="s">
        <v>1089</v>
      </c>
      <c r="N707" t="s">
        <v>2071</v>
      </c>
      <c r="O707" s="2">
        <v>280</v>
      </c>
      <c r="P707" s="2">
        <v>940</v>
      </c>
      <c r="Q707" s="2">
        <v>995</v>
      </c>
      <c r="R707" s="2">
        <v>1250</v>
      </c>
      <c r="S707" s="2">
        <v>1250</v>
      </c>
      <c r="T707" s="2">
        <v>1250</v>
      </c>
      <c r="U707" s="2">
        <v>720</v>
      </c>
      <c r="V707" s="2">
        <v>880</v>
      </c>
      <c r="W707" s="70">
        <v>1250</v>
      </c>
      <c r="X707" s="68">
        <v>940</v>
      </c>
      <c r="Y707" s="68">
        <v>-310</v>
      </c>
      <c r="Z707" s="2">
        <v>1250</v>
      </c>
      <c r="AA707" s="70">
        <v>1250</v>
      </c>
      <c r="AB707" s="70">
        <v>1250</v>
      </c>
    </row>
    <row r="708" spans="1:28" x14ac:dyDescent="0.3">
      <c r="A708" t="s">
        <v>565</v>
      </c>
      <c r="B708">
        <v>314</v>
      </c>
      <c r="C708">
        <v>490</v>
      </c>
      <c r="D708">
        <v>6714</v>
      </c>
      <c r="E708" t="s">
        <v>100</v>
      </c>
      <c r="F708" t="s">
        <v>2002</v>
      </c>
      <c r="G708" t="s">
        <v>1449</v>
      </c>
      <c r="H708" t="s">
        <v>820</v>
      </c>
      <c r="I708" t="s">
        <v>1182</v>
      </c>
      <c r="J708" t="s">
        <v>2072</v>
      </c>
      <c r="K708" t="s">
        <v>844</v>
      </c>
      <c r="L708" t="s">
        <v>986</v>
      </c>
      <c r="M708" t="s">
        <v>1089</v>
      </c>
      <c r="N708" t="s">
        <v>820</v>
      </c>
      <c r="O708" s="2">
        <v>20683</v>
      </c>
      <c r="P708" s="2">
        <v>140</v>
      </c>
      <c r="Q708" s="2">
        <v>0</v>
      </c>
      <c r="R708" s="2">
        <v>0</v>
      </c>
      <c r="S708" s="2">
        <v>0</v>
      </c>
      <c r="T708" s="2">
        <v>0</v>
      </c>
      <c r="U708" s="2">
        <v>0</v>
      </c>
      <c r="V708" s="2">
        <v>0</v>
      </c>
      <c r="W708" s="70">
        <v>0</v>
      </c>
      <c r="X708" s="68">
        <v>0</v>
      </c>
      <c r="Y708" s="68">
        <v>0</v>
      </c>
      <c r="Z708" s="2">
        <v>0</v>
      </c>
      <c r="AA708" s="70">
        <v>0</v>
      </c>
      <c r="AB708" s="70">
        <v>0</v>
      </c>
    </row>
    <row r="709" spans="1:28" x14ac:dyDescent="0.3">
      <c r="A709" t="s">
        <v>746</v>
      </c>
      <c r="B709">
        <v>314</v>
      </c>
      <c r="C709">
        <v>490</v>
      </c>
      <c r="D709">
        <v>6810</v>
      </c>
      <c r="E709" t="s">
        <v>100</v>
      </c>
      <c r="F709" t="s">
        <v>2002</v>
      </c>
      <c r="G709" t="s">
        <v>1449</v>
      </c>
      <c r="H709" t="s">
        <v>820</v>
      </c>
      <c r="I709" t="s">
        <v>2074</v>
      </c>
      <c r="J709" t="s">
        <v>2073</v>
      </c>
      <c r="K709" t="s">
        <v>844</v>
      </c>
      <c r="L709" t="s">
        <v>986</v>
      </c>
      <c r="M709" t="s">
        <v>1089</v>
      </c>
      <c r="N709" t="s">
        <v>2075</v>
      </c>
      <c r="O709" s="2">
        <v>10</v>
      </c>
      <c r="P709" s="2">
        <v>121</v>
      </c>
      <c r="Q709" s="2">
        <v>38</v>
      </c>
      <c r="R709" s="2">
        <v>750</v>
      </c>
      <c r="S709" s="2">
        <v>750</v>
      </c>
      <c r="T709" s="2">
        <v>750</v>
      </c>
      <c r="U709" s="2">
        <v>0</v>
      </c>
      <c r="V709" s="2">
        <v>0</v>
      </c>
      <c r="W709" s="70">
        <v>750</v>
      </c>
      <c r="X709" s="68">
        <v>0</v>
      </c>
      <c r="Y709" s="68">
        <v>-750</v>
      </c>
      <c r="Z709" s="2">
        <v>750</v>
      </c>
      <c r="AA709" s="70">
        <v>0</v>
      </c>
      <c r="AB709" s="70">
        <v>0</v>
      </c>
    </row>
    <row r="710" spans="1:28" x14ac:dyDescent="0.3">
      <c r="A710" t="s">
        <v>725</v>
      </c>
      <c r="B710">
        <v>314</v>
      </c>
      <c r="C710">
        <v>490</v>
      </c>
      <c r="D710">
        <v>6812</v>
      </c>
      <c r="E710" t="s">
        <v>100</v>
      </c>
      <c r="F710" t="s">
        <v>2002</v>
      </c>
      <c r="G710" t="s">
        <v>1449</v>
      </c>
      <c r="H710" t="s">
        <v>820</v>
      </c>
      <c r="I710" t="s">
        <v>2074</v>
      </c>
      <c r="J710" t="s">
        <v>2076</v>
      </c>
      <c r="K710" t="s">
        <v>844</v>
      </c>
      <c r="L710" t="s">
        <v>986</v>
      </c>
      <c r="M710" t="s">
        <v>1089</v>
      </c>
      <c r="N710" t="s">
        <v>2077</v>
      </c>
      <c r="O710" s="2">
        <v>0</v>
      </c>
      <c r="P710" s="2">
        <v>40</v>
      </c>
      <c r="Q710" s="2">
        <v>150</v>
      </c>
      <c r="R710" s="2">
        <v>175</v>
      </c>
      <c r="S710" s="2">
        <v>175</v>
      </c>
      <c r="T710" s="2">
        <v>175</v>
      </c>
      <c r="U710" s="2">
        <v>0</v>
      </c>
      <c r="V710" s="2">
        <v>0</v>
      </c>
      <c r="W710" s="70">
        <v>175</v>
      </c>
      <c r="X710" s="68">
        <v>0</v>
      </c>
      <c r="Y710" s="68">
        <v>-175</v>
      </c>
      <c r="Z710" s="2">
        <v>175</v>
      </c>
      <c r="AA710" s="70">
        <v>0</v>
      </c>
      <c r="AB710" s="70">
        <v>0</v>
      </c>
    </row>
    <row r="711" spans="1:28" x14ac:dyDescent="0.3">
      <c r="A711" t="s">
        <v>647</v>
      </c>
      <c r="B711">
        <v>314</v>
      </c>
      <c r="C711">
        <v>490</v>
      </c>
      <c r="D711">
        <v>6813</v>
      </c>
      <c r="E711" t="s">
        <v>100</v>
      </c>
      <c r="F711" t="s">
        <v>2002</v>
      </c>
      <c r="G711" t="s">
        <v>1449</v>
      </c>
      <c r="H711" t="s">
        <v>820</v>
      </c>
      <c r="I711" t="s">
        <v>2074</v>
      </c>
      <c r="J711" t="s">
        <v>2078</v>
      </c>
      <c r="K711" t="s">
        <v>844</v>
      </c>
      <c r="L711" t="s">
        <v>986</v>
      </c>
      <c r="M711" t="s">
        <v>1089</v>
      </c>
      <c r="N711" t="s">
        <v>2029</v>
      </c>
      <c r="O711" s="2">
        <v>0</v>
      </c>
      <c r="P711" s="2">
        <v>0</v>
      </c>
      <c r="Q711" s="2">
        <v>0</v>
      </c>
      <c r="R711" s="2">
        <v>0</v>
      </c>
      <c r="S711" s="2">
        <v>0</v>
      </c>
      <c r="T711" s="2">
        <v>0</v>
      </c>
      <c r="U711" s="2">
        <v>0</v>
      </c>
      <c r="V711" s="2">
        <v>0</v>
      </c>
      <c r="W711" s="70">
        <v>0</v>
      </c>
      <c r="X711" s="68">
        <v>0</v>
      </c>
      <c r="Y711" s="68">
        <v>0</v>
      </c>
      <c r="Z711" s="2">
        <v>0</v>
      </c>
      <c r="AA711" s="70">
        <v>0</v>
      </c>
      <c r="AB711" s="70">
        <v>0</v>
      </c>
    </row>
    <row r="712" spans="1:28" x14ac:dyDescent="0.3">
      <c r="A712" t="s">
        <v>752</v>
      </c>
      <c r="B712">
        <v>314</v>
      </c>
      <c r="C712">
        <v>490</v>
      </c>
      <c r="D712">
        <v>6814</v>
      </c>
      <c r="E712" t="s">
        <v>100</v>
      </c>
      <c r="F712" t="s">
        <v>2002</v>
      </c>
      <c r="G712" t="s">
        <v>1449</v>
      </c>
      <c r="H712" t="s">
        <v>820</v>
      </c>
      <c r="I712" t="s">
        <v>2074</v>
      </c>
      <c r="J712" t="s">
        <v>2079</v>
      </c>
      <c r="K712" t="s">
        <v>844</v>
      </c>
      <c r="L712" t="s">
        <v>986</v>
      </c>
      <c r="M712" t="s">
        <v>1089</v>
      </c>
      <c r="N712" t="s">
        <v>2080</v>
      </c>
      <c r="O712" s="2">
        <v>434</v>
      </c>
      <c r="P712" s="2">
        <v>1143</v>
      </c>
      <c r="Q712" s="2">
        <v>486</v>
      </c>
      <c r="R712" s="2">
        <v>825</v>
      </c>
      <c r="S712" s="2">
        <v>825</v>
      </c>
      <c r="T712" s="2">
        <v>825</v>
      </c>
      <c r="U712" s="2">
        <v>0</v>
      </c>
      <c r="V712" s="2">
        <v>0</v>
      </c>
      <c r="W712" s="70">
        <v>825</v>
      </c>
      <c r="X712" s="68">
        <v>0</v>
      </c>
      <c r="Y712" s="68">
        <v>-825</v>
      </c>
      <c r="Z712" s="2">
        <v>825</v>
      </c>
      <c r="AA712" s="70">
        <v>0</v>
      </c>
      <c r="AB712" s="70">
        <v>0</v>
      </c>
    </row>
    <row r="713" spans="1:28" x14ac:dyDescent="0.3">
      <c r="A713" t="s">
        <v>525</v>
      </c>
      <c r="B713">
        <v>314</v>
      </c>
      <c r="C713">
        <v>490</v>
      </c>
      <c r="D713">
        <v>6816</v>
      </c>
      <c r="E713" t="s">
        <v>100</v>
      </c>
      <c r="F713" t="s">
        <v>2002</v>
      </c>
      <c r="G713" t="s">
        <v>1449</v>
      </c>
      <c r="H713" t="s">
        <v>820</v>
      </c>
      <c r="I713" t="s">
        <v>2074</v>
      </c>
      <c r="J713" t="s">
        <v>2081</v>
      </c>
      <c r="K713" t="s">
        <v>844</v>
      </c>
      <c r="L713" t="s">
        <v>986</v>
      </c>
      <c r="M713" t="s">
        <v>1089</v>
      </c>
      <c r="N713" t="s">
        <v>2082</v>
      </c>
      <c r="O713" s="2">
        <v>498</v>
      </c>
      <c r="P713" s="2">
        <v>3726</v>
      </c>
      <c r="Q713" s="2">
        <v>3040</v>
      </c>
      <c r="R713" s="2">
        <v>4000</v>
      </c>
      <c r="S713" s="2">
        <v>4000</v>
      </c>
      <c r="T713" s="2">
        <v>4000</v>
      </c>
      <c r="U713" s="2">
        <v>1500</v>
      </c>
      <c r="V713" s="2">
        <v>1500</v>
      </c>
      <c r="W713" s="70">
        <v>4000</v>
      </c>
      <c r="X713" s="68">
        <v>1601</v>
      </c>
      <c r="Y713" s="68">
        <v>-2399</v>
      </c>
      <c r="Z713" s="2">
        <v>4000</v>
      </c>
      <c r="AA713" s="70">
        <v>4000</v>
      </c>
      <c r="AB713" s="70">
        <v>4000</v>
      </c>
    </row>
    <row r="714" spans="1:28" x14ac:dyDescent="0.3">
      <c r="A714" t="s">
        <v>713</v>
      </c>
      <c r="B714">
        <v>314</v>
      </c>
      <c r="C714">
        <v>490</v>
      </c>
      <c r="D714">
        <v>6820</v>
      </c>
      <c r="E714" t="s">
        <v>100</v>
      </c>
      <c r="F714" t="s">
        <v>2002</v>
      </c>
      <c r="G714" t="s">
        <v>1449</v>
      </c>
      <c r="H714" t="s">
        <v>820</v>
      </c>
      <c r="I714" t="s">
        <v>2074</v>
      </c>
      <c r="J714" t="s">
        <v>2083</v>
      </c>
      <c r="K714" t="s">
        <v>844</v>
      </c>
      <c r="L714" t="s">
        <v>986</v>
      </c>
      <c r="M714" t="s">
        <v>1089</v>
      </c>
      <c r="N714" t="s">
        <v>2084</v>
      </c>
      <c r="O714" s="2">
        <v>0</v>
      </c>
      <c r="P714" s="2">
        <v>51</v>
      </c>
      <c r="Q714" s="2">
        <v>0</v>
      </c>
      <c r="R714" s="2">
        <v>50</v>
      </c>
      <c r="S714" s="2">
        <v>50</v>
      </c>
      <c r="T714" s="2">
        <v>50</v>
      </c>
      <c r="U714" s="2">
        <v>0</v>
      </c>
      <c r="V714" s="2">
        <v>0</v>
      </c>
      <c r="W714" s="70">
        <v>50</v>
      </c>
      <c r="X714" s="68">
        <v>0</v>
      </c>
      <c r="Y714" s="68">
        <v>-50</v>
      </c>
      <c r="Z714" s="2">
        <v>50</v>
      </c>
      <c r="AA714" s="70">
        <v>0</v>
      </c>
      <c r="AB714" s="70">
        <v>0</v>
      </c>
    </row>
    <row r="715" spans="1:28" x14ac:dyDescent="0.3">
      <c r="A715" t="s">
        <v>649</v>
      </c>
      <c r="B715">
        <v>314</v>
      </c>
      <c r="C715">
        <v>490</v>
      </c>
      <c r="D715">
        <v>6822</v>
      </c>
      <c r="E715" t="s">
        <v>100</v>
      </c>
      <c r="F715" t="s">
        <v>2002</v>
      </c>
      <c r="G715" t="s">
        <v>1449</v>
      </c>
      <c r="H715" t="s">
        <v>820</v>
      </c>
      <c r="I715" t="s">
        <v>2074</v>
      </c>
      <c r="J715" t="s">
        <v>2085</v>
      </c>
      <c r="K715" t="s">
        <v>844</v>
      </c>
      <c r="L715" t="s">
        <v>986</v>
      </c>
      <c r="M715" t="s">
        <v>1089</v>
      </c>
      <c r="N715" t="s">
        <v>2086</v>
      </c>
      <c r="O715" s="2">
        <v>0</v>
      </c>
      <c r="P715" s="2">
        <v>187</v>
      </c>
      <c r="Q715" s="2">
        <v>0</v>
      </c>
      <c r="R715" s="2">
        <v>0</v>
      </c>
      <c r="S715" s="2">
        <v>0</v>
      </c>
      <c r="T715" s="2">
        <v>0</v>
      </c>
      <c r="U715" s="2">
        <v>0</v>
      </c>
      <c r="V715" s="2">
        <v>0</v>
      </c>
      <c r="W715" s="70">
        <v>0</v>
      </c>
      <c r="X715" s="68">
        <v>0</v>
      </c>
      <c r="Y715" s="68">
        <v>0</v>
      </c>
      <c r="Z715" s="2">
        <v>0</v>
      </c>
      <c r="AA715" s="70">
        <v>0</v>
      </c>
      <c r="AB715" s="70">
        <v>0</v>
      </c>
    </row>
    <row r="716" spans="1:28" x14ac:dyDescent="0.3">
      <c r="A716" t="s">
        <v>745</v>
      </c>
      <c r="B716">
        <v>314</v>
      </c>
      <c r="C716">
        <v>490</v>
      </c>
      <c r="D716">
        <v>6850</v>
      </c>
      <c r="E716" t="s">
        <v>100</v>
      </c>
      <c r="F716" t="s">
        <v>2002</v>
      </c>
      <c r="G716" t="s">
        <v>1449</v>
      </c>
      <c r="H716" t="s">
        <v>820</v>
      </c>
      <c r="I716" t="s">
        <v>2074</v>
      </c>
      <c r="J716" t="s">
        <v>2087</v>
      </c>
      <c r="K716" t="s">
        <v>844</v>
      </c>
      <c r="L716" t="s">
        <v>986</v>
      </c>
      <c r="M716" t="s">
        <v>1089</v>
      </c>
      <c r="N716" t="s">
        <v>2088</v>
      </c>
      <c r="O716" s="2">
        <v>185</v>
      </c>
      <c r="P716" s="2">
        <v>495</v>
      </c>
      <c r="Q716" s="2">
        <v>0</v>
      </c>
      <c r="R716" s="2">
        <v>600</v>
      </c>
      <c r="S716" s="2">
        <v>600</v>
      </c>
      <c r="T716" s="2">
        <v>600</v>
      </c>
      <c r="U716" s="2">
        <v>0</v>
      </c>
      <c r="V716" s="2">
        <v>0</v>
      </c>
      <c r="W716" s="70">
        <v>600</v>
      </c>
      <c r="X716" s="68">
        <v>0</v>
      </c>
      <c r="Y716" s="68">
        <v>-600</v>
      </c>
      <c r="Z716" s="2">
        <v>600</v>
      </c>
      <c r="AA716" s="70">
        <v>0</v>
      </c>
      <c r="AB716" s="70">
        <v>0</v>
      </c>
    </row>
    <row r="717" spans="1:28" x14ac:dyDescent="0.3">
      <c r="A717" t="s">
        <v>772</v>
      </c>
      <c r="B717">
        <v>314</v>
      </c>
      <c r="C717">
        <v>490</v>
      </c>
      <c r="D717">
        <v>6852</v>
      </c>
      <c r="E717" t="s">
        <v>100</v>
      </c>
      <c r="F717" t="s">
        <v>2002</v>
      </c>
      <c r="G717" t="s">
        <v>1449</v>
      </c>
      <c r="H717" t="s">
        <v>820</v>
      </c>
      <c r="I717" t="s">
        <v>2074</v>
      </c>
      <c r="J717" t="s">
        <v>2089</v>
      </c>
      <c r="K717" t="s">
        <v>844</v>
      </c>
      <c r="L717" t="s">
        <v>986</v>
      </c>
      <c r="M717" t="s">
        <v>1089</v>
      </c>
      <c r="N717" t="s">
        <v>2090</v>
      </c>
      <c r="O717" s="2">
        <v>500</v>
      </c>
      <c r="P717" s="2">
        <v>3555</v>
      </c>
      <c r="Q717" s="2">
        <v>3748</v>
      </c>
      <c r="R717" s="2">
        <v>4000</v>
      </c>
      <c r="S717" s="2">
        <v>4000</v>
      </c>
      <c r="T717" s="2">
        <v>4000</v>
      </c>
      <c r="U717" s="2">
        <v>0</v>
      </c>
      <c r="V717" s="2">
        <v>0</v>
      </c>
      <c r="W717" s="70">
        <v>4000</v>
      </c>
      <c r="X717" s="68">
        <v>0</v>
      </c>
      <c r="Y717" s="68">
        <v>-4000</v>
      </c>
      <c r="Z717" s="2">
        <v>4000</v>
      </c>
      <c r="AA717" s="70">
        <v>1000</v>
      </c>
      <c r="AB717" s="70">
        <v>1000</v>
      </c>
    </row>
    <row r="718" spans="1:28" x14ac:dyDescent="0.3">
      <c r="A718" t="s">
        <v>736</v>
      </c>
      <c r="B718">
        <v>314</v>
      </c>
      <c r="C718">
        <v>490</v>
      </c>
      <c r="D718">
        <v>6854</v>
      </c>
      <c r="E718" t="s">
        <v>100</v>
      </c>
      <c r="F718" t="s">
        <v>2002</v>
      </c>
      <c r="G718" t="s">
        <v>1449</v>
      </c>
      <c r="H718" t="s">
        <v>820</v>
      </c>
      <c r="I718" t="s">
        <v>2074</v>
      </c>
      <c r="J718" t="s">
        <v>2091</v>
      </c>
      <c r="K718" t="s">
        <v>844</v>
      </c>
      <c r="L718" t="s">
        <v>986</v>
      </c>
      <c r="M718" t="s">
        <v>1089</v>
      </c>
      <c r="N718" t="s">
        <v>2092</v>
      </c>
      <c r="O718" s="2">
        <v>0</v>
      </c>
      <c r="P718" s="2">
        <v>500</v>
      </c>
      <c r="Q718" s="2">
        <v>200</v>
      </c>
      <c r="R718" s="2">
        <v>450</v>
      </c>
      <c r="S718" s="2">
        <v>450</v>
      </c>
      <c r="T718" s="2">
        <v>450</v>
      </c>
      <c r="U718" s="2">
        <v>0</v>
      </c>
      <c r="V718" s="2">
        <v>0</v>
      </c>
      <c r="W718" s="70">
        <v>450</v>
      </c>
      <c r="X718" s="68">
        <v>0</v>
      </c>
      <c r="Y718" s="68">
        <v>-450</v>
      </c>
      <c r="Z718" s="2">
        <v>450</v>
      </c>
      <c r="AA718" s="70">
        <v>0</v>
      </c>
      <c r="AB718" s="70">
        <v>0</v>
      </c>
    </row>
    <row r="719" spans="1:28" x14ac:dyDescent="0.3">
      <c r="A719" t="s">
        <v>711</v>
      </c>
      <c r="B719">
        <v>314</v>
      </c>
      <c r="C719">
        <v>490</v>
      </c>
      <c r="D719">
        <v>6856</v>
      </c>
      <c r="E719" t="s">
        <v>100</v>
      </c>
      <c r="F719" t="s">
        <v>2002</v>
      </c>
      <c r="G719" t="s">
        <v>1449</v>
      </c>
      <c r="H719" t="s">
        <v>820</v>
      </c>
      <c r="I719" t="s">
        <v>2074</v>
      </c>
      <c r="J719" t="s">
        <v>2093</v>
      </c>
      <c r="K719" t="s">
        <v>844</v>
      </c>
      <c r="L719" t="s">
        <v>986</v>
      </c>
      <c r="M719" t="s">
        <v>1089</v>
      </c>
      <c r="N719" t="s">
        <v>2094</v>
      </c>
      <c r="O719" s="2">
        <v>0</v>
      </c>
      <c r="P719" s="2">
        <v>0</v>
      </c>
      <c r="Q719" s="2">
        <v>0</v>
      </c>
      <c r="R719" s="2">
        <v>50</v>
      </c>
      <c r="S719" s="2">
        <v>50</v>
      </c>
      <c r="T719" s="2">
        <v>50</v>
      </c>
      <c r="U719" s="2">
        <v>0</v>
      </c>
      <c r="V719" s="2">
        <v>0</v>
      </c>
      <c r="W719" s="70">
        <v>50</v>
      </c>
      <c r="X719" s="68">
        <v>0</v>
      </c>
      <c r="Y719" s="68">
        <v>-50</v>
      </c>
      <c r="Z719" s="2">
        <v>50</v>
      </c>
      <c r="AA719" s="70">
        <v>0</v>
      </c>
      <c r="AB719" s="70">
        <v>0</v>
      </c>
    </row>
    <row r="720" spans="1:28" x14ac:dyDescent="0.3">
      <c r="A720" t="s">
        <v>757</v>
      </c>
      <c r="B720">
        <v>314</v>
      </c>
      <c r="C720">
        <v>490</v>
      </c>
      <c r="D720">
        <v>6858</v>
      </c>
      <c r="E720" t="s">
        <v>100</v>
      </c>
      <c r="F720" t="s">
        <v>2002</v>
      </c>
      <c r="G720" t="s">
        <v>1449</v>
      </c>
      <c r="H720" t="s">
        <v>820</v>
      </c>
      <c r="I720" t="s">
        <v>2074</v>
      </c>
      <c r="J720" t="s">
        <v>2095</v>
      </c>
      <c r="K720" t="s">
        <v>844</v>
      </c>
      <c r="L720" t="s">
        <v>986</v>
      </c>
      <c r="M720" t="s">
        <v>1089</v>
      </c>
      <c r="N720" t="s">
        <v>2096</v>
      </c>
      <c r="O720" s="2">
        <v>0</v>
      </c>
      <c r="P720" s="2">
        <v>590</v>
      </c>
      <c r="Q720" s="2">
        <v>380</v>
      </c>
      <c r="R720" s="2">
        <v>1000</v>
      </c>
      <c r="S720" s="2">
        <v>1000</v>
      </c>
      <c r="T720" s="2">
        <v>1000</v>
      </c>
      <c r="U720" s="2">
        <v>0</v>
      </c>
      <c r="V720" s="2">
        <v>0</v>
      </c>
      <c r="W720" s="70">
        <v>1000</v>
      </c>
      <c r="X720" s="68">
        <v>0</v>
      </c>
      <c r="Y720" s="68">
        <v>-1000</v>
      </c>
      <c r="Z720" s="2">
        <v>1000</v>
      </c>
      <c r="AA720" s="70">
        <v>0</v>
      </c>
      <c r="AB720" s="70">
        <v>0</v>
      </c>
    </row>
    <row r="721" spans="1:29" x14ac:dyDescent="0.3">
      <c r="A721" t="s">
        <v>735</v>
      </c>
      <c r="B721">
        <v>314</v>
      </c>
      <c r="C721">
        <v>490</v>
      </c>
      <c r="D721">
        <v>6860</v>
      </c>
      <c r="E721" t="s">
        <v>100</v>
      </c>
      <c r="F721" t="s">
        <v>2002</v>
      </c>
      <c r="G721" t="s">
        <v>1449</v>
      </c>
      <c r="H721" t="s">
        <v>820</v>
      </c>
      <c r="I721" t="s">
        <v>2074</v>
      </c>
      <c r="J721" t="s">
        <v>2097</v>
      </c>
      <c r="K721" t="s">
        <v>844</v>
      </c>
      <c r="L721" t="s">
        <v>986</v>
      </c>
      <c r="M721" t="s">
        <v>1089</v>
      </c>
      <c r="N721" t="s">
        <v>2098</v>
      </c>
      <c r="O721" s="2">
        <v>0</v>
      </c>
      <c r="P721" s="2">
        <v>0</v>
      </c>
      <c r="Q721" s="2">
        <v>284</v>
      </c>
      <c r="R721" s="2">
        <v>300</v>
      </c>
      <c r="S721" s="2">
        <v>300</v>
      </c>
      <c r="T721" s="2">
        <v>300</v>
      </c>
      <c r="U721" s="2">
        <v>0</v>
      </c>
      <c r="V721" s="2">
        <v>0</v>
      </c>
      <c r="W721" s="70">
        <v>300</v>
      </c>
      <c r="X721" s="68">
        <v>0</v>
      </c>
      <c r="Y721" s="68">
        <v>-300</v>
      </c>
      <c r="Z721" s="2">
        <v>300</v>
      </c>
      <c r="AA721" s="70">
        <v>0</v>
      </c>
      <c r="AB721" s="70">
        <v>0</v>
      </c>
    </row>
    <row r="722" spans="1:29" x14ac:dyDescent="0.3">
      <c r="A722" t="s">
        <v>719</v>
      </c>
      <c r="B722">
        <v>314</v>
      </c>
      <c r="C722">
        <v>490</v>
      </c>
      <c r="D722">
        <v>6862</v>
      </c>
      <c r="E722" t="s">
        <v>100</v>
      </c>
      <c r="F722" t="s">
        <v>2002</v>
      </c>
      <c r="G722" t="s">
        <v>1449</v>
      </c>
      <c r="H722" t="s">
        <v>820</v>
      </c>
      <c r="I722" t="s">
        <v>2074</v>
      </c>
      <c r="J722" t="s">
        <v>2099</v>
      </c>
      <c r="K722" t="s">
        <v>844</v>
      </c>
      <c r="L722" t="s">
        <v>986</v>
      </c>
      <c r="M722" t="s">
        <v>1089</v>
      </c>
      <c r="N722" t="s">
        <v>2100</v>
      </c>
      <c r="O722" s="2">
        <v>0</v>
      </c>
      <c r="P722" s="2">
        <v>100</v>
      </c>
      <c r="Q722" s="2">
        <v>0</v>
      </c>
      <c r="R722" s="2">
        <v>100</v>
      </c>
      <c r="S722" s="2">
        <v>100</v>
      </c>
      <c r="T722" s="2">
        <v>100</v>
      </c>
      <c r="U722" s="2">
        <v>0</v>
      </c>
      <c r="V722" s="2">
        <v>0</v>
      </c>
      <c r="W722" s="70">
        <v>100</v>
      </c>
      <c r="X722" s="68">
        <v>0</v>
      </c>
      <c r="Y722" s="68">
        <v>-100</v>
      </c>
      <c r="Z722" s="2">
        <v>100</v>
      </c>
      <c r="AA722" s="70">
        <v>0</v>
      </c>
      <c r="AB722" s="70">
        <v>0</v>
      </c>
    </row>
    <row r="723" spans="1:29" x14ac:dyDescent="0.3">
      <c r="A723" t="s">
        <v>777</v>
      </c>
      <c r="B723">
        <v>314</v>
      </c>
      <c r="C723">
        <v>490</v>
      </c>
      <c r="D723">
        <v>6864</v>
      </c>
      <c r="E723" t="s">
        <v>100</v>
      </c>
      <c r="F723" t="s">
        <v>2002</v>
      </c>
      <c r="G723" t="s">
        <v>1449</v>
      </c>
      <c r="H723" t="s">
        <v>820</v>
      </c>
      <c r="I723" t="s">
        <v>2074</v>
      </c>
      <c r="J723" t="s">
        <v>2101</v>
      </c>
      <c r="K723" t="s">
        <v>844</v>
      </c>
      <c r="L723" t="s">
        <v>986</v>
      </c>
      <c r="M723" t="s">
        <v>1089</v>
      </c>
      <c r="N723" t="s">
        <v>2102</v>
      </c>
      <c r="O723" s="2">
        <v>0</v>
      </c>
      <c r="P723" s="2">
        <v>3780</v>
      </c>
      <c r="Q723" s="2">
        <v>3760</v>
      </c>
      <c r="R723" s="2">
        <v>4000</v>
      </c>
      <c r="S723" s="2">
        <v>4000</v>
      </c>
      <c r="T723" s="2">
        <v>4000</v>
      </c>
      <c r="U723" s="2">
        <v>0</v>
      </c>
      <c r="V723" s="2">
        <v>0</v>
      </c>
      <c r="W723" s="70">
        <v>4000</v>
      </c>
      <c r="X723" s="68">
        <v>0</v>
      </c>
      <c r="Y723" s="68">
        <v>-4000</v>
      </c>
      <c r="Z723" s="2">
        <v>4000</v>
      </c>
      <c r="AA723" s="70">
        <v>0</v>
      </c>
      <c r="AB723" s="70">
        <v>0</v>
      </c>
    </row>
    <row r="724" spans="1:29" x14ac:dyDescent="0.3">
      <c r="A724" t="s">
        <v>567</v>
      </c>
      <c r="B724">
        <v>314</v>
      </c>
      <c r="C724">
        <v>900</v>
      </c>
      <c r="D724">
        <v>9110</v>
      </c>
      <c r="E724" t="s">
        <v>100</v>
      </c>
      <c r="F724" t="s">
        <v>2002</v>
      </c>
      <c r="G724" t="s">
        <v>1375</v>
      </c>
      <c r="H724" t="s">
        <v>825</v>
      </c>
      <c r="I724" t="s">
        <v>825</v>
      </c>
      <c r="J724" t="s">
        <v>2103</v>
      </c>
      <c r="K724" t="s">
        <v>954</v>
      </c>
      <c r="L724" t="s">
        <v>1078</v>
      </c>
      <c r="M724" t="s">
        <v>910</v>
      </c>
      <c r="N724" t="s">
        <v>2104</v>
      </c>
      <c r="O724" s="2">
        <v>0</v>
      </c>
      <c r="P724" s="2">
        <v>0</v>
      </c>
      <c r="Q724" s="2">
        <v>0</v>
      </c>
      <c r="R724" s="2">
        <v>0</v>
      </c>
      <c r="S724" s="2">
        <v>0</v>
      </c>
      <c r="T724" s="2">
        <v>0</v>
      </c>
      <c r="U724" s="2">
        <v>0</v>
      </c>
      <c r="V724" s="2">
        <v>0</v>
      </c>
      <c r="W724" s="70">
        <v>0</v>
      </c>
      <c r="X724" s="68">
        <v>0</v>
      </c>
      <c r="Y724" s="68">
        <v>0</v>
      </c>
      <c r="Z724" s="2">
        <v>0</v>
      </c>
      <c r="AA724" s="70">
        <v>0</v>
      </c>
      <c r="AB724" s="70">
        <v>0</v>
      </c>
    </row>
    <row r="725" spans="1:29" x14ac:dyDescent="0.3">
      <c r="A725" t="s">
        <v>788</v>
      </c>
      <c r="B725">
        <v>314</v>
      </c>
      <c r="C725">
        <v>900</v>
      </c>
      <c r="D725">
        <v>9590</v>
      </c>
      <c r="E725" t="s">
        <v>100</v>
      </c>
      <c r="F725" t="s">
        <v>2002</v>
      </c>
      <c r="G725" t="s">
        <v>1375</v>
      </c>
      <c r="H725" t="s">
        <v>822</v>
      </c>
      <c r="I725" t="s">
        <v>822</v>
      </c>
      <c r="J725" t="s">
        <v>2105</v>
      </c>
      <c r="K725" t="s">
        <v>844</v>
      </c>
      <c r="L725" t="s">
        <v>986</v>
      </c>
      <c r="M725" t="s">
        <v>845</v>
      </c>
      <c r="N725" t="s">
        <v>1386</v>
      </c>
      <c r="O725" s="2">
        <v>0</v>
      </c>
      <c r="P725" s="2">
        <v>0</v>
      </c>
      <c r="Q725" s="2">
        <v>0</v>
      </c>
      <c r="R725" s="2">
        <v>10387</v>
      </c>
      <c r="S725" s="2">
        <v>10387</v>
      </c>
      <c r="T725" s="2">
        <v>10387</v>
      </c>
      <c r="U725" s="2">
        <v>0</v>
      </c>
      <c r="V725" s="2">
        <v>0</v>
      </c>
      <c r="W725" s="70">
        <v>0</v>
      </c>
      <c r="X725" s="68">
        <v>0</v>
      </c>
      <c r="Y725" s="68">
        <v>0</v>
      </c>
      <c r="Z725" s="2">
        <v>10387</v>
      </c>
      <c r="AA725" s="70">
        <v>0</v>
      </c>
      <c r="AB725" s="70">
        <v>0</v>
      </c>
      <c r="AC725" s="2" t="s">
        <v>2106</v>
      </c>
    </row>
    <row r="726" spans="1:29" x14ac:dyDescent="0.3">
      <c r="A726" t="s">
        <v>345</v>
      </c>
      <c r="B726">
        <v>314</v>
      </c>
      <c r="C726">
        <v>900</v>
      </c>
      <c r="D726">
        <v>9899</v>
      </c>
      <c r="E726" t="s">
        <v>100</v>
      </c>
      <c r="F726" t="s">
        <v>2002</v>
      </c>
      <c r="G726" t="s">
        <v>1375</v>
      </c>
      <c r="H726" t="s">
        <v>1389</v>
      </c>
      <c r="I726" t="s">
        <v>1005</v>
      </c>
      <c r="J726" t="s">
        <v>2107</v>
      </c>
      <c r="K726" t="s">
        <v>844</v>
      </c>
      <c r="L726" t="s">
        <v>845</v>
      </c>
      <c r="M726" t="s">
        <v>845</v>
      </c>
      <c r="N726" t="s">
        <v>1393</v>
      </c>
      <c r="O726" s="2">
        <v>19374</v>
      </c>
      <c r="P726" s="2">
        <v>16392</v>
      </c>
      <c r="Q726" s="2">
        <v>12510</v>
      </c>
      <c r="R726" s="2">
        <v>0</v>
      </c>
      <c r="S726" s="2">
        <v>0</v>
      </c>
      <c r="T726" s="2">
        <v>0</v>
      </c>
      <c r="U726" s="2">
        <v>0</v>
      </c>
      <c r="V726" s="2">
        <v>0</v>
      </c>
      <c r="W726" s="69">
        <v>10545</v>
      </c>
      <c r="X726" s="68">
        <v>0</v>
      </c>
      <c r="Y726" s="68">
        <v>-10545</v>
      </c>
      <c r="Z726" s="12">
        <v>0</v>
      </c>
      <c r="AA726" s="75">
        <v>7795</v>
      </c>
      <c r="AB726" s="75">
        <v>7795</v>
      </c>
    </row>
    <row r="727" spans="1:29" x14ac:dyDescent="0.3">
      <c r="A727" t="s">
        <v>2666</v>
      </c>
      <c r="B727">
        <v>410</v>
      </c>
      <c r="C727">
        <v>1110</v>
      </c>
      <c r="E727" t="s">
        <v>841</v>
      </c>
      <c r="F727" t="s">
        <v>84</v>
      </c>
      <c r="G727" t="s">
        <v>842</v>
      </c>
      <c r="H727" t="s">
        <v>843</v>
      </c>
      <c r="I727" t="s">
        <v>842</v>
      </c>
      <c r="J727" t="s">
        <v>2108</v>
      </c>
      <c r="K727" t="s">
        <v>844</v>
      </c>
      <c r="L727" t="s">
        <v>986</v>
      </c>
      <c r="M727" t="s">
        <v>845</v>
      </c>
      <c r="N727" t="s">
        <v>847</v>
      </c>
      <c r="O727" s="2">
        <v>0</v>
      </c>
      <c r="P727" s="2">
        <v>7700</v>
      </c>
      <c r="Q727" s="2">
        <v>7087</v>
      </c>
      <c r="R727" s="2">
        <v>0</v>
      </c>
      <c r="S727" s="2">
        <v>0</v>
      </c>
      <c r="T727" s="2">
        <v>0</v>
      </c>
      <c r="U727" s="2">
        <v>10044</v>
      </c>
      <c r="V727" s="2">
        <v>11029</v>
      </c>
      <c r="W727" s="70">
        <v>0</v>
      </c>
      <c r="X727" s="68">
        <v>0</v>
      </c>
      <c r="Y727" s="68">
        <v>0</v>
      </c>
      <c r="Z727" s="2">
        <v>10044</v>
      </c>
      <c r="AA727" s="70">
        <v>10044</v>
      </c>
      <c r="AB727" s="70">
        <v>10044</v>
      </c>
    </row>
    <row r="728" spans="1:29" x14ac:dyDescent="0.3">
      <c r="A728" t="s">
        <v>2667</v>
      </c>
      <c r="B728">
        <v>410</v>
      </c>
      <c r="C728">
        <v>1115</v>
      </c>
      <c r="E728" t="s">
        <v>841</v>
      </c>
      <c r="F728" t="s">
        <v>84</v>
      </c>
      <c r="G728" t="s">
        <v>842</v>
      </c>
      <c r="H728" t="s">
        <v>843</v>
      </c>
      <c r="I728" t="s">
        <v>842</v>
      </c>
      <c r="J728" t="s">
        <v>2110</v>
      </c>
      <c r="K728" t="s">
        <v>844</v>
      </c>
      <c r="L728" t="s">
        <v>986</v>
      </c>
      <c r="M728" t="s">
        <v>845</v>
      </c>
      <c r="N728" t="s">
        <v>850</v>
      </c>
      <c r="O728" s="2">
        <v>0</v>
      </c>
      <c r="P728" s="2">
        <v>37922</v>
      </c>
      <c r="Q728" s="2">
        <v>47273</v>
      </c>
      <c r="R728" s="2">
        <v>0</v>
      </c>
      <c r="S728" s="2">
        <v>0</v>
      </c>
      <c r="T728" s="2">
        <v>0</v>
      </c>
      <c r="U728" s="2">
        <v>47557</v>
      </c>
      <c r="V728" s="2">
        <v>47605</v>
      </c>
      <c r="W728" s="70">
        <v>0</v>
      </c>
      <c r="X728" s="68">
        <v>0</v>
      </c>
      <c r="Y728" s="68">
        <v>0</v>
      </c>
      <c r="Z728" s="2">
        <v>47557</v>
      </c>
      <c r="AA728" s="70">
        <v>47557</v>
      </c>
      <c r="AB728" s="70">
        <v>47557</v>
      </c>
    </row>
    <row r="729" spans="1:29" x14ac:dyDescent="0.3">
      <c r="A729" t="s">
        <v>2668</v>
      </c>
      <c r="B729">
        <v>410</v>
      </c>
      <c r="C729">
        <v>1510</v>
      </c>
      <c r="E729" t="s">
        <v>841</v>
      </c>
      <c r="F729" t="s">
        <v>84</v>
      </c>
      <c r="G729" t="s">
        <v>862</v>
      </c>
      <c r="H729" t="s">
        <v>843</v>
      </c>
      <c r="I729" t="s">
        <v>862</v>
      </c>
      <c r="J729" t="s">
        <v>2112</v>
      </c>
      <c r="K729" t="s">
        <v>844</v>
      </c>
      <c r="L729" t="s">
        <v>986</v>
      </c>
      <c r="M729" t="s">
        <v>845</v>
      </c>
      <c r="N729" t="s">
        <v>862</v>
      </c>
      <c r="O729" s="2">
        <v>0</v>
      </c>
      <c r="P729" s="2">
        <v>0</v>
      </c>
      <c r="Q729" s="2">
        <v>0</v>
      </c>
      <c r="R729" s="2">
        <v>0</v>
      </c>
      <c r="S729" s="2">
        <v>0</v>
      </c>
      <c r="T729" s="2">
        <v>0</v>
      </c>
      <c r="U729" s="2">
        <v>0</v>
      </c>
      <c r="V729" s="2">
        <v>0</v>
      </c>
      <c r="W729" s="70">
        <v>0</v>
      </c>
      <c r="X729" s="68">
        <v>0</v>
      </c>
      <c r="Y729" s="68">
        <v>0</v>
      </c>
      <c r="Z729" s="2">
        <v>0</v>
      </c>
      <c r="AA729" s="70">
        <v>0</v>
      </c>
      <c r="AB729" s="70">
        <v>0</v>
      </c>
    </row>
    <row r="730" spans="1:29" x14ac:dyDescent="0.3">
      <c r="A730" t="s">
        <v>2669</v>
      </c>
      <c r="B730">
        <v>410</v>
      </c>
      <c r="C730">
        <v>2125</v>
      </c>
      <c r="E730" t="s">
        <v>907</v>
      </c>
      <c r="F730" t="s">
        <v>84</v>
      </c>
      <c r="G730" t="s">
        <v>908</v>
      </c>
      <c r="H730" t="s">
        <v>909</v>
      </c>
      <c r="I730" t="s">
        <v>908</v>
      </c>
      <c r="J730" t="s">
        <v>2114</v>
      </c>
      <c r="K730" t="s">
        <v>844</v>
      </c>
      <c r="L730" t="s">
        <v>986</v>
      </c>
      <c r="M730" t="s">
        <v>845</v>
      </c>
      <c r="N730" t="s">
        <v>908</v>
      </c>
      <c r="O730" s="2">
        <v>0</v>
      </c>
      <c r="P730" s="2">
        <v>0</v>
      </c>
      <c r="Q730" s="2">
        <v>0</v>
      </c>
      <c r="R730" s="2">
        <v>0</v>
      </c>
      <c r="S730" s="2">
        <v>0</v>
      </c>
      <c r="T730" s="2">
        <v>0</v>
      </c>
      <c r="U730" s="2">
        <v>0</v>
      </c>
      <c r="V730" s="2">
        <v>0</v>
      </c>
      <c r="W730" s="70">
        <v>0</v>
      </c>
      <c r="X730" s="68">
        <v>0</v>
      </c>
      <c r="Y730" s="68">
        <v>0</v>
      </c>
      <c r="Z730" s="2">
        <v>0</v>
      </c>
      <c r="AA730" s="70">
        <v>0</v>
      </c>
      <c r="AB730" s="70">
        <v>0</v>
      </c>
    </row>
    <row r="731" spans="1:29" x14ac:dyDescent="0.3">
      <c r="A731" t="s">
        <v>2670</v>
      </c>
      <c r="B731">
        <v>410</v>
      </c>
      <c r="C731">
        <v>3100</v>
      </c>
      <c r="E731" t="s">
        <v>949</v>
      </c>
      <c r="F731" t="s">
        <v>84</v>
      </c>
      <c r="G731" t="s">
        <v>950</v>
      </c>
      <c r="H731" t="s">
        <v>950</v>
      </c>
      <c r="I731" t="s">
        <v>950</v>
      </c>
      <c r="J731" t="s">
        <v>2116</v>
      </c>
      <c r="K731" t="s">
        <v>844</v>
      </c>
      <c r="L731" t="s">
        <v>986</v>
      </c>
      <c r="M731" t="s">
        <v>845</v>
      </c>
      <c r="N731" t="s">
        <v>802</v>
      </c>
      <c r="O731" s="2">
        <v>0</v>
      </c>
      <c r="P731" s="2">
        <v>0</v>
      </c>
      <c r="Q731" s="2">
        <v>45622</v>
      </c>
      <c r="R731" s="2">
        <v>54577</v>
      </c>
      <c r="S731" s="2">
        <v>0</v>
      </c>
      <c r="T731" s="2">
        <v>0</v>
      </c>
      <c r="U731" s="2">
        <v>54359</v>
      </c>
      <c r="V731" s="2">
        <v>54359</v>
      </c>
      <c r="W731" s="70">
        <v>54359</v>
      </c>
      <c r="X731" s="68">
        <v>0</v>
      </c>
      <c r="Y731" s="68">
        <v>-54359</v>
      </c>
      <c r="Z731" s="2">
        <v>54359</v>
      </c>
      <c r="AA731" s="69">
        <v>57750</v>
      </c>
      <c r="AB731" s="69">
        <v>57750</v>
      </c>
    </row>
    <row r="732" spans="1:29" x14ac:dyDescent="0.3">
      <c r="A732" t="s">
        <v>169</v>
      </c>
      <c r="B732">
        <v>410</v>
      </c>
      <c r="C732">
        <v>315</v>
      </c>
      <c r="D732">
        <v>4125</v>
      </c>
      <c r="E732" t="s">
        <v>101</v>
      </c>
      <c r="F732" t="s">
        <v>84</v>
      </c>
      <c r="G732" t="s">
        <v>960</v>
      </c>
      <c r="H732" t="s">
        <v>101</v>
      </c>
      <c r="I732" t="s">
        <v>809</v>
      </c>
      <c r="J732" t="s">
        <v>2118</v>
      </c>
      <c r="K732" t="s">
        <v>954</v>
      </c>
      <c r="L732" t="s">
        <v>960</v>
      </c>
      <c r="M732" t="s">
        <v>910</v>
      </c>
      <c r="N732" t="s">
        <v>961</v>
      </c>
      <c r="O732" s="2">
        <v>0</v>
      </c>
      <c r="P732" s="2">
        <v>52</v>
      </c>
      <c r="Q732" s="2">
        <v>857</v>
      </c>
      <c r="R732" s="2">
        <v>250</v>
      </c>
      <c r="S732" s="2">
        <v>250</v>
      </c>
      <c r="T732" s="2">
        <v>250</v>
      </c>
      <c r="U732" s="2">
        <v>286</v>
      </c>
      <c r="V732" s="2">
        <v>335</v>
      </c>
      <c r="W732" s="70">
        <v>390.97378277153558</v>
      </c>
      <c r="X732" s="68">
        <v>358</v>
      </c>
      <c r="Y732" s="68">
        <v>-32.973782771535582</v>
      </c>
      <c r="Z732" s="2">
        <v>286</v>
      </c>
      <c r="AA732" s="70">
        <v>200</v>
      </c>
      <c r="AB732" s="70">
        <v>200</v>
      </c>
    </row>
    <row r="733" spans="1:29" x14ac:dyDescent="0.3">
      <c r="A733" t="s">
        <v>2671</v>
      </c>
      <c r="B733">
        <v>410</v>
      </c>
      <c r="C733">
        <v>3250</v>
      </c>
      <c r="E733" t="s">
        <v>949</v>
      </c>
      <c r="F733" t="s">
        <v>84</v>
      </c>
      <c r="G733" t="s">
        <v>975</v>
      </c>
      <c r="H733" t="s">
        <v>975</v>
      </c>
      <c r="I733" t="s">
        <v>975</v>
      </c>
      <c r="J733" t="s">
        <v>2119</v>
      </c>
      <c r="K733" t="s">
        <v>844</v>
      </c>
      <c r="L733" t="s">
        <v>986</v>
      </c>
      <c r="M733" t="s">
        <v>845</v>
      </c>
      <c r="N733" t="s">
        <v>977</v>
      </c>
      <c r="O733" s="2">
        <v>0</v>
      </c>
      <c r="P733" s="2">
        <v>0</v>
      </c>
      <c r="Q733" s="2">
        <v>0</v>
      </c>
      <c r="R733" s="2">
        <v>0</v>
      </c>
      <c r="S733" s="2">
        <v>0</v>
      </c>
      <c r="T733" s="2">
        <v>0</v>
      </c>
      <c r="U733" s="2">
        <v>0</v>
      </c>
      <c r="V733" s="2">
        <v>0</v>
      </c>
      <c r="W733" s="70">
        <v>0</v>
      </c>
      <c r="X733" s="68">
        <v>0</v>
      </c>
      <c r="Y733" s="68">
        <v>0</v>
      </c>
      <c r="Z733" s="2">
        <v>0</v>
      </c>
      <c r="AA733" s="70">
        <v>0</v>
      </c>
      <c r="AB733" s="70">
        <v>0</v>
      </c>
    </row>
    <row r="734" spans="1:29" x14ac:dyDescent="0.3">
      <c r="A734" t="s">
        <v>2672</v>
      </c>
      <c r="B734">
        <v>410</v>
      </c>
      <c r="C734">
        <v>3400</v>
      </c>
      <c r="E734" t="s">
        <v>949</v>
      </c>
      <c r="F734" t="s">
        <v>84</v>
      </c>
      <c r="G734" t="s">
        <v>1005</v>
      </c>
      <c r="H734" t="s">
        <v>1005</v>
      </c>
      <c r="I734" t="s">
        <v>1005</v>
      </c>
      <c r="J734" t="s">
        <v>2121</v>
      </c>
      <c r="K734" t="s">
        <v>844</v>
      </c>
      <c r="L734" t="s">
        <v>986</v>
      </c>
      <c r="M734" t="s">
        <v>845</v>
      </c>
      <c r="N734" t="s">
        <v>1007</v>
      </c>
      <c r="O734" s="2">
        <v>0</v>
      </c>
      <c r="P734" s="2">
        <v>0</v>
      </c>
      <c r="Q734" s="2">
        <v>0</v>
      </c>
      <c r="R734" s="2">
        <v>0</v>
      </c>
      <c r="S734" s="2">
        <v>0</v>
      </c>
      <c r="T734" s="2">
        <v>0</v>
      </c>
      <c r="U734" s="2">
        <v>0</v>
      </c>
      <c r="V734" s="2">
        <v>0</v>
      </c>
      <c r="W734" s="70">
        <v>0</v>
      </c>
      <c r="X734" s="68">
        <v>0</v>
      </c>
      <c r="Y734" s="68">
        <v>0</v>
      </c>
      <c r="Z734" s="2">
        <v>0</v>
      </c>
      <c r="AA734" s="70">
        <v>0</v>
      </c>
      <c r="AB734" s="70">
        <v>0</v>
      </c>
    </row>
    <row r="735" spans="1:29" x14ac:dyDescent="0.3">
      <c r="A735" t="s">
        <v>129</v>
      </c>
      <c r="B735">
        <v>410</v>
      </c>
      <c r="C735">
        <v>345</v>
      </c>
      <c r="D735">
        <v>4510</v>
      </c>
      <c r="E735" t="s">
        <v>101</v>
      </c>
      <c r="F735" t="s">
        <v>84</v>
      </c>
      <c r="G735" t="s">
        <v>1047</v>
      </c>
      <c r="H735" t="s">
        <v>101</v>
      </c>
      <c r="I735" t="s">
        <v>1585</v>
      </c>
      <c r="J735" t="s">
        <v>2123</v>
      </c>
      <c r="K735" t="s">
        <v>844</v>
      </c>
      <c r="L735" t="s">
        <v>986</v>
      </c>
      <c r="M735" t="s">
        <v>803</v>
      </c>
      <c r="N735" t="s">
        <v>2124</v>
      </c>
      <c r="O735" s="2">
        <v>0</v>
      </c>
      <c r="P735" s="2">
        <v>7880</v>
      </c>
      <c r="Q735" s="2">
        <v>7880</v>
      </c>
      <c r="R735" s="2">
        <v>14775</v>
      </c>
      <c r="S735" s="2">
        <v>14775</v>
      </c>
      <c r="T735" s="2">
        <v>14775</v>
      </c>
      <c r="U735" s="2">
        <v>2955</v>
      </c>
      <c r="V735" s="2">
        <v>3940</v>
      </c>
      <c r="W735" s="70">
        <v>5000</v>
      </c>
      <c r="X735" s="68">
        <v>4205</v>
      </c>
      <c r="Y735" s="68">
        <v>-795</v>
      </c>
      <c r="Z735" s="2">
        <v>14775</v>
      </c>
      <c r="AA735" s="70">
        <v>14775</v>
      </c>
      <c r="AB735" s="70">
        <v>14775</v>
      </c>
      <c r="AC735" s="2" t="s">
        <v>2125</v>
      </c>
    </row>
    <row r="736" spans="1:29" x14ac:dyDescent="0.3">
      <c r="A736" t="s">
        <v>205</v>
      </c>
      <c r="B736">
        <v>410</v>
      </c>
      <c r="C736">
        <v>345</v>
      </c>
      <c r="D736">
        <v>4511</v>
      </c>
      <c r="E736" t="s">
        <v>101</v>
      </c>
      <c r="F736" t="s">
        <v>84</v>
      </c>
      <c r="G736" t="s">
        <v>1047</v>
      </c>
      <c r="H736" t="s">
        <v>101</v>
      </c>
      <c r="I736" t="s">
        <v>1585</v>
      </c>
      <c r="J736" t="s">
        <v>2126</v>
      </c>
      <c r="K736" t="s">
        <v>844</v>
      </c>
      <c r="L736" t="s">
        <v>986</v>
      </c>
      <c r="M736" t="s">
        <v>803</v>
      </c>
      <c r="N736" t="s">
        <v>1048</v>
      </c>
      <c r="O736" s="2">
        <v>0</v>
      </c>
      <c r="P736" s="2">
        <v>0</v>
      </c>
      <c r="Q736" s="2">
        <v>0</v>
      </c>
      <c r="R736" s="2">
        <v>0</v>
      </c>
      <c r="S736" s="2">
        <v>0</v>
      </c>
      <c r="T736" s="2">
        <v>0</v>
      </c>
      <c r="U736" s="2">
        <v>0</v>
      </c>
      <c r="V736" s="2">
        <v>0</v>
      </c>
      <c r="W736" s="70">
        <v>0</v>
      </c>
      <c r="X736" s="68">
        <v>0</v>
      </c>
      <c r="Y736" s="68">
        <v>0</v>
      </c>
      <c r="Z736" s="2">
        <v>0</v>
      </c>
      <c r="AA736" s="70">
        <v>0</v>
      </c>
      <c r="AB736" s="70">
        <v>0</v>
      </c>
    </row>
    <row r="737" spans="1:29" x14ac:dyDescent="0.3">
      <c r="A737" t="s">
        <v>241</v>
      </c>
      <c r="B737">
        <v>410</v>
      </c>
      <c r="C737">
        <v>390</v>
      </c>
      <c r="D737">
        <v>4917</v>
      </c>
      <c r="E737" t="s">
        <v>101</v>
      </c>
      <c r="F737" t="s">
        <v>84</v>
      </c>
      <c r="G737" t="s">
        <v>816</v>
      </c>
      <c r="H737" t="s">
        <v>101</v>
      </c>
      <c r="I737" t="s">
        <v>816</v>
      </c>
      <c r="J737" t="s">
        <v>2127</v>
      </c>
      <c r="K737" t="s">
        <v>954</v>
      </c>
      <c r="L737" t="s">
        <v>1078</v>
      </c>
      <c r="M737" t="s">
        <v>910</v>
      </c>
      <c r="N737" t="s">
        <v>1083</v>
      </c>
      <c r="O737" s="2">
        <v>0</v>
      </c>
      <c r="P737" s="2">
        <v>37691</v>
      </c>
      <c r="Q737" s="2">
        <v>0</v>
      </c>
      <c r="R737" s="2">
        <v>0</v>
      </c>
      <c r="S737" s="2">
        <v>0</v>
      </c>
      <c r="T737" s="2">
        <v>0</v>
      </c>
      <c r="U737" s="2">
        <v>0</v>
      </c>
      <c r="V737" s="2">
        <v>0</v>
      </c>
      <c r="W737" s="70">
        <v>0</v>
      </c>
      <c r="X737" s="68">
        <v>0</v>
      </c>
      <c r="Y737" s="68">
        <v>0</v>
      </c>
      <c r="Z737" s="2">
        <v>0</v>
      </c>
      <c r="AA737" s="70">
        <v>0</v>
      </c>
      <c r="AB737" s="70">
        <v>0</v>
      </c>
    </row>
    <row r="738" spans="1:29" x14ac:dyDescent="0.3">
      <c r="A738" t="s">
        <v>769</v>
      </c>
      <c r="B738">
        <v>410</v>
      </c>
      <c r="C738">
        <v>490</v>
      </c>
      <c r="D738">
        <v>6714</v>
      </c>
      <c r="E738" t="s">
        <v>100</v>
      </c>
      <c r="F738" t="s">
        <v>84</v>
      </c>
      <c r="G738" t="s">
        <v>1449</v>
      </c>
      <c r="H738" t="s">
        <v>820</v>
      </c>
      <c r="I738" t="s">
        <v>1182</v>
      </c>
      <c r="J738" t="s">
        <v>2128</v>
      </c>
      <c r="K738" t="s">
        <v>844</v>
      </c>
      <c r="L738" t="s">
        <v>986</v>
      </c>
      <c r="M738" t="s">
        <v>803</v>
      </c>
      <c r="N738" t="s">
        <v>820</v>
      </c>
      <c r="O738" s="2">
        <v>0</v>
      </c>
      <c r="P738" s="2">
        <v>0</v>
      </c>
      <c r="Q738" s="2">
        <v>0</v>
      </c>
      <c r="R738" s="2">
        <v>2000</v>
      </c>
      <c r="S738" s="2">
        <v>2000</v>
      </c>
      <c r="T738" s="2">
        <v>2000</v>
      </c>
      <c r="U738" s="2">
        <v>0</v>
      </c>
      <c r="V738" s="2">
        <v>0</v>
      </c>
      <c r="W738" s="70">
        <v>2000</v>
      </c>
      <c r="X738" s="68">
        <v>0</v>
      </c>
      <c r="Y738" s="68">
        <v>-2000</v>
      </c>
      <c r="Z738" s="2">
        <v>2000</v>
      </c>
      <c r="AA738" s="70">
        <v>0</v>
      </c>
      <c r="AB738" s="70">
        <v>0</v>
      </c>
    </row>
    <row r="739" spans="1:29" x14ac:dyDescent="0.3">
      <c r="A739" t="s">
        <v>324</v>
      </c>
      <c r="B739">
        <v>410</v>
      </c>
      <c r="C739">
        <v>700</v>
      </c>
      <c r="D739">
        <v>8520</v>
      </c>
      <c r="E739" t="s">
        <v>100</v>
      </c>
      <c r="F739" t="s">
        <v>84</v>
      </c>
      <c r="G739" t="s">
        <v>821</v>
      </c>
      <c r="H739" t="s">
        <v>821</v>
      </c>
      <c r="I739" t="s">
        <v>886</v>
      </c>
      <c r="J739" t="s">
        <v>2129</v>
      </c>
      <c r="K739" t="s">
        <v>844</v>
      </c>
      <c r="L739" t="s">
        <v>986</v>
      </c>
      <c r="M739" t="s">
        <v>845</v>
      </c>
      <c r="N739" t="s">
        <v>1234</v>
      </c>
      <c r="O739" s="2">
        <v>0</v>
      </c>
      <c r="P739" s="2">
        <v>0</v>
      </c>
      <c r="Q739" s="2">
        <v>0</v>
      </c>
      <c r="R739" s="2">
        <v>67602</v>
      </c>
      <c r="S739" s="2">
        <v>67602</v>
      </c>
      <c r="T739" s="2">
        <v>67602</v>
      </c>
      <c r="U739" s="2">
        <v>0</v>
      </c>
      <c r="V739" s="2">
        <v>0</v>
      </c>
      <c r="W739" s="70">
        <v>0</v>
      </c>
      <c r="X739" s="68">
        <v>0</v>
      </c>
      <c r="Y739" s="68">
        <v>0</v>
      </c>
      <c r="Z739" s="2">
        <v>67602</v>
      </c>
      <c r="AA739" s="70">
        <v>0</v>
      </c>
      <c r="AB739" s="70">
        <v>0</v>
      </c>
    </row>
    <row r="740" spans="1:29" x14ac:dyDescent="0.3">
      <c r="A740" t="s">
        <v>353</v>
      </c>
      <c r="B740">
        <v>410</v>
      </c>
      <c r="C740">
        <v>900</v>
      </c>
      <c r="D740">
        <v>9895</v>
      </c>
      <c r="E740" t="s">
        <v>100</v>
      </c>
      <c r="F740" t="s">
        <v>84</v>
      </c>
      <c r="G740" t="s">
        <v>1375</v>
      </c>
      <c r="H740" t="s">
        <v>1389</v>
      </c>
      <c r="I740" t="s">
        <v>1390</v>
      </c>
      <c r="J740" t="s">
        <v>2130</v>
      </c>
      <c r="K740" t="s">
        <v>844</v>
      </c>
      <c r="L740" t="s">
        <v>986</v>
      </c>
      <c r="M740" t="s">
        <v>845</v>
      </c>
      <c r="N740" t="s">
        <v>1391</v>
      </c>
      <c r="O740" s="2">
        <v>0</v>
      </c>
      <c r="P740" s="2">
        <v>0</v>
      </c>
      <c r="Q740" s="2">
        <v>0</v>
      </c>
      <c r="R740" s="2">
        <v>0</v>
      </c>
      <c r="S740" s="2">
        <v>0</v>
      </c>
      <c r="T740" s="2">
        <v>0</v>
      </c>
      <c r="U740" s="2">
        <v>0</v>
      </c>
      <c r="V740" s="2">
        <v>0</v>
      </c>
      <c r="W740" s="70">
        <v>0</v>
      </c>
      <c r="X740" s="68">
        <v>0</v>
      </c>
      <c r="Y740" s="68">
        <v>0</v>
      </c>
      <c r="Z740" s="2">
        <v>0</v>
      </c>
      <c r="AA740" s="70">
        <v>5000</v>
      </c>
      <c r="AB740" s="70">
        <v>5000</v>
      </c>
      <c r="AC740" s="2" t="s">
        <v>2131</v>
      </c>
    </row>
    <row r="741" spans="1:29" x14ac:dyDescent="0.3">
      <c r="A741" t="s">
        <v>334</v>
      </c>
      <c r="B741">
        <v>410</v>
      </c>
      <c r="C741">
        <v>900</v>
      </c>
      <c r="D741">
        <v>9899</v>
      </c>
      <c r="E741" t="s">
        <v>100</v>
      </c>
      <c r="F741" t="s">
        <v>84</v>
      </c>
      <c r="G741" t="s">
        <v>1375</v>
      </c>
      <c r="H741" t="s">
        <v>1389</v>
      </c>
      <c r="I741" t="s">
        <v>1005</v>
      </c>
      <c r="J741" t="s">
        <v>2132</v>
      </c>
      <c r="K741" t="s">
        <v>844</v>
      </c>
      <c r="L741" t="s">
        <v>845</v>
      </c>
      <c r="M741" t="s">
        <v>845</v>
      </c>
      <c r="N741" t="s">
        <v>1393</v>
      </c>
      <c r="O741" s="2">
        <v>0</v>
      </c>
      <c r="P741" s="2">
        <v>45622</v>
      </c>
      <c r="Q741" s="2">
        <v>54359</v>
      </c>
      <c r="R741" s="2">
        <v>0</v>
      </c>
      <c r="S741" s="2">
        <v>0</v>
      </c>
      <c r="T741" s="2">
        <v>0</v>
      </c>
      <c r="U741" s="2">
        <v>0</v>
      </c>
      <c r="V741" s="2">
        <v>0</v>
      </c>
      <c r="W741" s="69">
        <v>57750</v>
      </c>
      <c r="X741" s="68">
        <v>0</v>
      </c>
      <c r="Y741" s="68">
        <v>-57750</v>
      </c>
      <c r="Z741" s="12">
        <v>0</v>
      </c>
      <c r="AA741" s="75">
        <v>67725</v>
      </c>
      <c r="AB741" s="75">
        <v>67725</v>
      </c>
    </row>
    <row r="742" spans="1:29" x14ac:dyDescent="0.3">
      <c r="A742" t="s">
        <v>2673</v>
      </c>
      <c r="B742">
        <v>412</v>
      </c>
      <c r="C742">
        <v>1110</v>
      </c>
      <c r="E742" t="s">
        <v>841</v>
      </c>
      <c r="F742" t="s">
        <v>2134</v>
      </c>
      <c r="G742" t="s">
        <v>842</v>
      </c>
      <c r="H742" t="s">
        <v>843</v>
      </c>
      <c r="I742" t="s">
        <v>842</v>
      </c>
      <c r="J742" t="s">
        <v>2133</v>
      </c>
      <c r="K742" t="s">
        <v>844</v>
      </c>
      <c r="L742" t="s">
        <v>1879</v>
      </c>
      <c r="M742" t="s">
        <v>845</v>
      </c>
      <c r="N742" t="s">
        <v>847</v>
      </c>
      <c r="O742" s="2">
        <v>0</v>
      </c>
      <c r="P742" s="2">
        <v>8434</v>
      </c>
      <c r="Q742" s="2">
        <v>6506</v>
      </c>
      <c r="R742" s="2">
        <v>0</v>
      </c>
      <c r="S742" s="2">
        <v>0</v>
      </c>
      <c r="T742" s="2">
        <v>0</v>
      </c>
      <c r="U742" s="2">
        <v>8283</v>
      </c>
      <c r="V742" s="2">
        <v>8876</v>
      </c>
      <c r="W742" s="70">
        <v>0</v>
      </c>
      <c r="X742" s="68">
        <v>0</v>
      </c>
      <c r="Y742" s="68">
        <v>0</v>
      </c>
      <c r="Z742" s="2">
        <v>8283</v>
      </c>
      <c r="AA742" s="70">
        <v>8283</v>
      </c>
      <c r="AB742" s="70">
        <v>8283</v>
      </c>
    </row>
    <row r="743" spans="1:29" x14ac:dyDescent="0.3">
      <c r="A743" t="s">
        <v>2674</v>
      </c>
      <c r="B743">
        <v>412</v>
      </c>
      <c r="C743">
        <v>1115</v>
      </c>
      <c r="E743" t="s">
        <v>841</v>
      </c>
      <c r="F743" t="s">
        <v>2134</v>
      </c>
      <c r="G743" t="s">
        <v>842</v>
      </c>
      <c r="H743" t="s">
        <v>843</v>
      </c>
      <c r="I743" t="s">
        <v>842</v>
      </c>
      <c r="J743" t="s">
        <v>2136</v>
      </c>
      <c r="K743" t="s">
        <v>844</v>
      </c>
      <c r="L743" t="s">
        <v>1879</v>
      </c>
      <c r="M743" t="s">
        <v>845</v>
      </c>
      <c r="N743" t="s">
        <v>850</v>
      </c>
      <c r="O743" s="2">
        <v>0</v>
      </c>
      <c r="P743" s="2">
        <v>28183</v>
      </c>
      <c r="Q743" s="2">
        <v>40824</v>
      </c>
      <c r="R743" s="2">
        <v>0</v>
      </c>
      <c r="S743" s="2">
        <v>0</v>
      </c>
      <c r="T743" s="2">
        <v>0</v>
      </c>
      <c r="U743" s="2">
        <v>41070</v>
      </c>
      <c r="V743" s="2">
        <v>41111</v>
      </c>
      <c r="W743" s="70">
        <v>0</v>
      </c>
      <c r="X743" s="68">
        <v>0</v>
      </c>
      <c r="Y743" s="68">
        <v>0</v>
      </c>
      <c r="Z743" s="2">
        <v>41070</v>
      </c>
      <c r="AA743" s="70">
        <v>41070</v>
      </c>
      <c r="AB743" s="70">
        <v>41070</v>
      </c>
    </row>
    <row r="744" spans="1:29" x14ac:dyDescent="0.3">
      <c r="A744" t="s">
        <v>2675</v>
      </c>
      <c r="B744">
        <v>412</v>
      </c>
      <c r="C744">
        <v>1510</v>
      </c>
      <c r="E744" t="s">
        <v>841</v>
      </c>
      <c r="F744" t="s">
        <v>2134</v>
      </c>
      <c r="G744" t="s">
        <v>862</v>
      </c>
      <c r="H744" t="s">
        <v>843</v>
      </c>
      <c r="I744" t="s">
        <v>862</v>
      </c>
      <c r="J744" t="s">
        <v>2138</v>
      </c>
      <c r="K744" t="s">
        <v>844</v>
      </c>
      <c r="L744" t="s">
        <v>1879</v>
      </c>
      <c r="M744" t="s">
        <v>845</v>
      </c>
      <c r="N744" t="s">
        <v>862</v>
      </c>
      <c r="O744" s="2">
        <v>0</v>
      </c>
      <c r="P744" s="2">
        <v>0</v>
      </c>
      <c r="Q744" s="2">
        <v>0</v>
      </c>
      <c r="R744" s="2">
        <v>0</v>
      </c>
      <c r="S744" s="2">
        <v>0</v>
      </c>
      <c r="T744" s="2">
        <v>0</v>
      </c>
      <c r="U744" s="2">
        <v>0</v>
      </c>
      <c r="V744" s="2">
        <v>0</v>
      </c>
      <c r="W744" s="70">
        <v>0</v>
      </c>
      <c r="X744" s="68">
        <v>0</v>
      </c>
      <c r="Y744" s="68">
        <v>0</v>
      </c>
      <c r="Z744" s="2">
        <v>0</v>
      </c>
      <c r="AA744" s="70">
        <v>0</v>
      </c>
      <c r="AB744" s="70">
        <v>0</v>
      </c>
    </row>
    <row r="745" spans="1:29" x14ac:dyDescent="0.3">
      <c r="A745" t="s">
        <v>2676</v>
      </c>
      <c r="B745">
        <v>412</v>
      </c>
      <c r="C745">
        <v>2125</v>
      </c>
      <c r="E745" t="s">
        <v>907</v>
      </c>
      <c r="F745" t="s">
        <v>2134</v>
      </c>
      <c r="G745" t="s">
        <v>908</v>
      </c>
      <c r="H745" t="s">
        <v>909</v>
      </c>
      <c r="I745" t="s">
        <v>908</v>
      </c>
      <c r="J745" t="s">
        <v>2140</v>
      </c>
      <c r="K745" t="s">
        <v>844</v>
      </c>
      <c r="L745" t="s">
        <v>1879</v>
      </c>
      <c r="M745" t="s">
        <v>845</v>
      </c>
      <c r="N745" t="s">
        <v>908</v>
      </c>
      <c r="O745" s="2">
        <v>0</v>
      </c>
      <c r="P745" s="2">
        <v>0</v>
      </c>
      <c r="Q745" s="2">
        <v>0</v>
      </c>
      <c r="R745" s="2">
        <v>0</v>
      </c>
      <c r="S745" s="2">
        <v>0</v>
      </c>
      <c r="T745" s="2">
        <v>0</v>
      </c>
      <c r="U745" s="2">
        <v>0</v>
      </c>
      <c r="V745" s="2">
        <v>0</v>
      </c>
      <c r="W745" s="70">
        <v>0</v>
      </c>
      <c r="X745" s="68">
        <v>0</v>
      </c>
      <c r="Y745" s="68">
        <v>0</v>
      </c>
      <c r="Z745" s="2">
        <v>0</v>
      </c>
      <c r="AA745" s="70">
        <v>0</v>
      </c>
      <c r="AB745" s="70">
        <v>0</v>
      </c>
    </row>
    <row r="746" spans="1:29" x14ac:dyDescent="0.3">
      <c r="A746" t="s">
        <v>2677</v>
      </c>
      <c r="B746">
        <v>412</v>
      </c>
      <c r="C746">
        <v>3100</v>
      </c>
      <c r="E746" t="s">
        <v>949</v>
      </c>
      <c r="F746" t="s">
        <v>2134</v>
      </c>
      <c r="G746" t="s">
        <v>950</v>
      </c>
      <c r="H746" t="s">
        <v>950</v>
      </c>
      <c r="I746" t="s">
        <v>950</v>
      </c>
      <c r="J746" t="s">
        <v>2142</v>
      </c>
      <c r="K746" t="s">
        <v>844</v>
      </c>
      <c r="L746" t="s">
        <v>1879</v>
      </c>
      <c r="M746" t="s">
        <v>845</v>
      </c>
      <c r="N746" t="s">
        <v>802</v>
      </c>
      <c r="O746" s="2">
        <v>0</v>
      </c>
      <c r="P746" s="2">
        <v>0</v>
      </c>
      <c r="Q746" s="2">
        <v>36618</v>
      </c>
      <c r="R746" s="2">
        <v>47483</v>
      </c>
      <c r="S746" s="2">
        <v>0</v>
      </c>
      <c r="T746" s="2">
        <v>0</v>
      </c>
      <c r="U746" s="2">
        <v>47330</v>
      </c>
      <c r="V746" s="2">
        <v>47330</v>
      </c>
      <c r="W746" s="70">
        <v>47330</v>
      </c>
      <c r="X746" s="68">
        <v>0</v>
      </c>
      <c r="Y746" s="68">
        <v>-47330</v>
      </c>
      <c r="Z746" s="2">
        <v>47330</v>
      </c>
      <c r="AA746" s="69">
        <v>49630</v>
      </c>
      <c r="AB746" s="69">
        <v>49630</v>
      </c>
    </row>
    <row r="747" spans="1:29" x14ac:dyDescent="0.3">
      <c r="A747" t="s">
        <v>168</v>
      </c>
      <c r="B747">
        <v>412</v>
      </c>
      <c r="C747">
        <v>315</v>
      </c>
      <c r="D747">
        <v>4125</v>
      </c>
      <c r="E747" t="s">
        <v>101</v>
      </c>
      <c r="F747" t="s">
        <v>2134</v>
      </c>
      <c r="G747" t="s">
        <v>960</v>
      </c>
      <c r="H747" t="s">
        <v>101</v>
      </c>
      <c r="I747" t="s">
        <v>809</v>
      </c>
      <c r="J747" t="s">
        <v>2144</v>
      </c>
      <c r="K747" t="s">
        <v>954</v>
      </c>
      <c r="L747" t="s">
        <v>960</v>
      </c>
      <c r="M747" t="s">
        <v>910</v>
      </c>
      <c r="N747" t="s">
        <v>961</v>
      </c>
      <c r="O747" s="2">
        <v>0</v>
      </c>
      <c r="P747" s="2">
        <v>32</v>
      </c>
      <c r="Q747" s="2">
        <v>649</v>
      </c>
      <c r="R747" s="2">
        <v>250</v>
      </c>
      <c r="S747" s="2">
        <v>250</v>
      </c>
      <c r="T747" s="2">
        <v>250</v>
      </c>
      <c r="U747" s="2">
        <v>247</v>
      </c>
      <c r="V747" s="2">
        <v>289</v>
      </c>
      <c r="W747" s="70">
        <v>300</v>
      </c>
      <c r="X747" s="68">
        <v>309</v>
      </c>
      <c r="Y747" s="68">
        <v>9</v>
      </c>
      <c r="Z747" s="2">
        <v>250</v>
      </c>
      <c r="AA747" s="70">
        <v>200</v>
      </c>
      <c r="AB747" s="70">
        <v>200</v>
      </c>
    </row>
    <row r="748" spans="1:29" x14ac:dyDescent="0.3">
      <c r="A748" t="s">
        <v>2678</v>
      </c>
      <c r="B748">
        <v>412</v>
      </c>
      <c r="C748">
        <v>3250</v>
      </c>
      <c r="E748" t="s">
        <v>949</v>
      </c>
      <c r="F748" t="s">
        <v>2134</v>
      </c>
      <c r="G748" t="s">
        <v>975</v>
      </c>
      <c r="H748" t="s">
        <v>975</v>
      </c>
      <c r="I748" t="s">
        <v>975</v>
      </c>
      <c r="J748" t="s">
        <v>2145</v>
      </c>
      <c r="K748" t="s">
        <v>844</v>
      </c>
      <c r="L748" t="s">
        <v>1879</v>
      </c>
      <c r="M748" t="s">
        <v>845</v>
      </c>
      <c r="N748" t="s">
        <v>977</v>
      </c>
      <c r="O748" s="2">
        <v>0</v>
      </c>
      <c r="P748" s="2">
        <v>0</v>
      </c>
      <c r="Q748" s="2">
        <v>0</v>
      </c>
      <c r="R748" s="2">
        <v>0</v>
      </c>
      <c r="S748" s="2">
        <v>0</v>
      </c>
      <c r="T748" s="2">
        <v>0</v>
      </c>
      <c r="U748" s="2">
        <v>0</v>
      </c>
      <c r="V748" s="2">
        <v>0</v>
      </c>
      <c r="W748" s="70">
        <v>0</v>
      </c>
      <c r="X748" s="68">
        <v>0</v>
      </c>
      <c r="Y748" s="68">
        <v>0</v>
      </c>
      <c r="Z748" s="2">
        <v>0</v>
      </c>
      <c r="AA748" s="70">
        <v>0</v>
      </c>
      <c r="AB748" s="70">
        <v>0</v>
      </c>
    </row>
    <row r="749" spans="1:29" x14ac:dyDescent="0.3">
      <c r="A749" t="s">
        <v>2679</v>
      </c>
      <c r="B749">
        <v>412</v>
      </c>
      <c r="C749">
        <v>3400</v>
      </c>
      <c r="E749" t="s">
        <v>949</v>
      </c>
      <c r="F749" t="s">
        <v>2134</v>
      </c>
      <c r="G749" t="s">
        <v>1005</v>
      </c>
      <c r="H749" t="s">
        <v>1005</v>
      </c>
      <c r="I749" t="s">
        <v>1005</v>
      </c>
      <c r="J749" t="s">
        <v>2147</v>
      </c>
      <c r="K749" t="s">
        <v>844</v>
      </c>
      <c r="L749" t="s">
        <v>1879</v>
      </c>
      <c r="M749" t="s">
        <v>845</v>
      </c>
      <c r="N749" t="s">
        <v>1007</v>
      </c>
      <c r="O749" s="2">
        <v>0</v>
      </c>
      <c r="P749" s="2">
        <v>0</v>
      </c>
      <c r="Q749" s="2">
        <v>0</v>
      </c>
      <c r="R749" s="2">
        <v>0</v>
      </c>
      <c r="S749" s="2">
        <v>0</v>
      </c>
      <c r="T749" s="2">
        <v>0</v>
      </c>
      <c r="U749" s="2">
        <v>0</v>
      </c>
      <c r="V749" s="2">
        <v>0</v>
      </c>
      <c r="W749" s="70">
        <v>0</v>
      </c>
      <c r="X749" s="68">
        <v>0</v>
      </c>
      <c r="Y749" s="68">
        <v>0</v>
      </c>
      <c r="Z749" s="2">
        <v>0</v>
      </c>
      <c r="AA749" s="70">
        <v>0</v>
      </c>
      <c r="AB749" s="70">
        <v>0</v>
      </c>
    </row>
    <row r="750" spans="1:29" x14ac:dyDescent="0.3">
      <c r="A750" t="s">
        <v>135</v>
      </c>
      <c r="B750">
        <v>412</v>
      </c>
      <c r="C750">
        <v>345</v>
      </c>
      <c r="D750">
        <v>4512</v>
      </c>
      <c r="E750" t="s">
        <v>101</v>
      </c>
      <c r="F750" t="s">
        <v>2134</v>
      </c>
      <c r="G750" t="s">
        <v>1047</v>
      </c>
      <c r="H750" t="s">
        <v>101</v>
      </c>
      <c r="I750" t="s">
        <v>1585</v>
      </c>
      <c r="J750" t="s">
        <v>2149</v>
      </c>
      <c r="K750" t="s">
        <v>844</v>
      </c>
      <c r="L750" t="s">
        <v>1879</v>
      </c>
      <c r="M750" t="s">
        <v>803</v>
      </c>
      <c r="N750" t="s">
        <v>2150</v>
      </c>
      <c r="O750" s="2">
        <v>0</v>
      </c>
      <c r="P750" s="2">
        <v>13397</v>
      </c>
      <c r="Q750" s="2">
        <v>10064</v>
      </c>
      <c r="R750" s="2">
        <v>8880</v>
      </c>
      <c r="S750" s="2">
        <v>8880</v>
      </c>
      <c r="T750" s="2">
        <v>8880</v>
      </c>
      <c r="U750" s="2">
        <v>1776</v>
      </c>
      <c r="V750" s="2">
        <v>2368</v>
      </c>
      <c r="W750" s="70">
        <v>2000</v>
      </c>
      <c r="X750" s="68">
        <v>2528</v>
      </c>
      <c r="Y750" s="68">
        <v>528</v>
      </c>
      <c r="Z750" s="2">
        <v>8880</v>
      </c>
      <c r="AA750" s="70">
        <v>8880</v>
      </c>
      <c r="AB750" s="70">
        <v>8880</v>
      </c>
      <c r="AC750" s="2" t="s">
        <v>2125</v>
      </c>
    </row>
    <row r="751" spans="1:29" x14ac:dyDescent="0.3">
      <c r="A751" t="s">
        <v>207</v>
      </c>
      <c r="B751">
        <v>412</v>
      </c>
      <c r="C751">
        <v>390</v>
      </c>
      <c r="D751">
        <v>4917</v>
      </c>
      <c r="E751" t="s">
        <v>101</v>
      </c>
      <c r="F751" t="s">
        <v>2134</v>
      </c>
      <c r="G751" t="s">
        <v>816</v>
      </c>
      <c r="H751" t="s">
        <v>101</v>
      </c>
      <c r="I751" t="s">
        <v>816</v>
      </c>
      <c r="J751" t="s">
        <v>2151</v>
      </c>
      <c r="K751" t="s">
        <v>954</v>
      </c>
      <c r="L751" t="s">
        <v>1078</v>
      </c>
      <c r="M751" t="s">
        <v>910</v>
      </c>
      <c r="N751" t="s">
        <v>1083</v>
      </c>
      <c r="O751" s="2">
        <v>0</v>
      </c>
      <c r="P751" s="2">
        <v>23187</v>
      </c>
      <c r="Q751" s="2">
        <v>0</v>
      </c>
      <c r="R751" s="2">
        <v>0</v>
      </c>
      <c r="S751" s="2">
        <v>0</v>
      </c>
      <c r="T751" s="2">
        <v>0</v>
      </c>
      <c r="U751" s="2">
        <v>0</v>
      </c>
      <c r="V751" s="2">
        <v>0</v>
      </c>
      <c r="W751" s="70">
        <v>0</v>
      </c>
      <c r="X751" s="68">
        <v>0</v>
      </c>
      <c r="Y751" s="68">
        <v>0</v>
      </c>
      <c r="Z751" s="2">
        <v>0</v>
      </c>
      <c r="AA751" s="70">
        <v>0</v>
      </c>
      <c r="AB751" s="70">
        <v>0</v>
      </c>
    </row>
    <row r="752" spans="1:29" x14ac:dyDescent="0.3">
      <c r="A752" t="s">
        <v>366</v>
      </c>
      <c r="B752">
        <v>412</v>
      </c>
      <c r="C752">
        <v>490</v>
      </c>
      <c r="D752">
        <v>6128</v>
      </c>
      <c r="E752" t="s">
        <v>100</v>
      </c>
      <c r="F752" t="s">
        <v>2134</v>
      </c>
      <c r="G752" t="s">
        <v>1449</v>
      </c>
      <c r="H752" t="s">
        <v>820</v>
      </c>
      <c r="I752" t="s">
        <v>1108</v>
      </c>
      <c r="J752" t="s">
        <v>2152</v>
      </c>
      <c r="K752" t="s">
        <v>844</v>
      </c>
      <c r="L752" t="s">
        <v>1879</v>
      </c>
      <c r="M752" t="s">
        <v>1089</v>
      </c>
      <c r="N752" t="s">
        <v>1121</v>
      </c>
      <c r="O752" s="2">
        <v>0</v>
      </c>
      <c r="P752" s="2">
        <v>0</v>
      </c>
      <c r="Q752" s="2">
        <v>0</v>
      </c>
      <c r="R752" s="2">
        <v>2000</v>
      </c>
      <c r="S752" s="2">
        <v>2000</v>
      </c>
      <c r="T752" s="2">
        <v>2000</v>
      </c>
      <c r="U752" s="2">
        <v>0</v>
      </c>
      <c r="V752" s="2">
        <v>0</v>
      </c>
      <c r="W752" s="70">
        <v>0</v>
      </c>
      <c r="X752" s="68">
        <v>0</v>
      </c>
      <c r="Y752" s="68">
        <v>0</v>
      </c>
      <c r="Z752" s="2">
        <v>2000</v>
      </c>
      <c r="AA752" s="70">
        <v>5000</v>
      </c>
      <c r="AB752" s="70">
        <v>5000</v>
      </c>
      <c r="AC752" s="2" t="s">
        <v>2153</v>
      </c>
    </row>
    <row r="753" spans="1:28" x14ac:dyDescent="0.3">
      <c r="A753" t="s">
        <v>653</v>
      </c>
      <c r="B753">
        <v>412</v>
      </c>
      <c r="C753">
        <v>490</v>
      </c>
      <c r="D753">
        <v>6714</v>
      </c>
      <c r="E753" t="s">
        <v>100</v>
      </c>
      <c r="F753" t="s">
        <v>2134</v>
      </c>
      <c r="G753" t="s">
        <v>1449</v>
      </c>
      <c r="H753" t="s">
        <v>820</v>
      </c>
      <c r="I753" t="s">
        <v>1182</v>
      </c>
      <c r="J753" t="s">
        <v>2154</v>
      </c>
      <c r="K753" t="s">
        <v>844</v>
      </c>
      <c r="L753" t="s">
        <v>1879</v>
      </c>
      <c r="M753" t="s">
        <v>1089</v>
      </c>
      <c r="N753" t="s">
        <v>820</v>
      </c>
      <c r="O753" s="2">
        <v>0</v>
      </c>
      <c r="P753" s="2">
        <v>0</v>
      </c>
      <c r="Q753" s="2">
        <v>0</v>
      </c>
      <c r="R753" s="2">
        <v>0</v>
      </c>
      <c r="S753" s="2">
        <v>0</v>
      </c>
      <c r="T753" s="2">
        <v>0</v>
      </c>
      <c r="U753" s="2">
        <v>0</v>
      </c>
      <c r="V753" s="2">
        <v>0</v>
      </c>
      <c r="W753" s="70">
        <v>0</v>
      </c>
      <c r="X753" s="68">
        <v>0</v>
      </c>
      <c r="Y753" s="68">
        <v>0</v>
      </c>
      <c r="Z753" s="2">
        <v>0</v>
      </c>
      <c r="AA753" s="70">
        <v>0</v>
      </c>
      <c r="AB753" s="70">
        <v>0</v>
      </c>
    </row>
    <row r="754" spans="1:28" x14ac:dyDescent="0.3">
      <c r="A754" t="s">
        <v>317</v>
      </c>
      <c r="B754">
        <v>412</v>
      </c>
      <c r="C754">
        <v>700</v>
      </c>
      <c r="D754">
        <v>8530</v>
      </c>
      <c r="E754" t="s">
        <v>100</v>
      </c>
      <c r="F754" t="s">
        <v>2134</v>
      </c>
      <c r="G754" t="s">
        <v>821</v>
      </c>
      <c r="H754" t="s">
        <v>821</v>
      </c>
      <c r="I754" t="s">
        <v>886</v>
      </c>
      <c r="J754" t="s">
        <v>2155</v>
      </c>
      <c r="K754" t="s">
        <v>844</v>
      </c>
      <c r="L754" t="s">
        <v>1879</v>
      </c>
      <c r="M754" t="s">
        <v>845</v>
      </c>
      <c r="N754" t="s">
        <v>1986</v>
      </c>
      <c r="O754" s="2">
        <v>0</v>
      </c>
      <c r="P754" s="2">
        <v>0</v>
      </c>
      <c r="Q754" s="2">
        <v>0</v>
      </c>
      <c r="R754" s="2">
        <v>54613</v>
      </c>
      <c r="S754" s="2">
        <v>54613</v>
      </c>
      <c r="T754" s="2">
        <v>54613</v>
      </c>
      <c r="U754" s="2">
        <v>0</v>
      </c>
      <c r="V754" s="2">
        <v>0</v>
      </c>
      <c r="W754" s="70">
        <v>0</v>
      </c>
      <c r="X754" s="68">
        <v>0</v>
      </c>
      <c r="Y754" s="68">
        <v>0</v>
      </c>
      <c r="Z754" s="2">
        <v>54613</v>
      </c>
      <c r="AA754" s="70">
        <v>40000</v>
      </c>
      <c r="AB754" s="70">
        <v>40000</v>
      </c>
    </row>
    <row r="755" spans="1:28" x14ac:dyDescent="0.3">
      <c r="A755" t="s">
        <v>569</v>
      </c>
      <c r="B755">
        <v>412</v>
      </c>
      <c r="C755">
        <v>900</v>
      </c>
      <c r="D755">
        <v>9898</v>
      </c>
      <c r="E755" t="s">
        <v>100</v>
      </c>
      <c r="F755" t="s">
        <v>2134</v>
      </c>
      <c r="G755" t="s">
        <v>1375</v>
      </c>
      <c r="H755" t="s">
        <v>1389</v>
      </c>
      <c r="I755" t="s">
        <v>1390</v>
      </c>
      <c r="J755" t="s">
        <v>2156</v>
      </c>
      <c r="K755" t="s">
        <v>844</v>
      </c>
      <c r="L755" t="s">
        <v>1879</v>
      </c>
      <c r="M755" t="s">
        <v>845</v>
      </c>
      <c r="N755" t="s">
        <v>1999</v>
      </c>
      <c r="O755" s="2">
        <v>0</v>
      </c>
      <c r="P755" s="2">
        <v>0</v>
      </c>
      <c r="Q755" s="2">
        <v>0</v>
      </c>
      <c r="R755" s="2">
        <v>0</v>
      </c>
      <c r="S755" s="2">
        <v>0</v>
      </c>
      <c r="T755" s="2">
        <v>0</v>
      </c>
      <c r="U755" s="2">
        <v>0</v>
      </c>
      <c r="V755" s="2">
        <v>0</v>
      </c>
      <c r="W755" s="70">
        <v>0</v>
      </c>
      <c r="X755" s="68">
        <v>0</v>
      </c>
      <c r="Y755" s="68">
        <v>0</v>
      </c>
      <c r="Z755" s="2">
        <v>0</v>
      </c>
      <c r="AA755" s="70">
        <v>0</v>
      </c>
      <c r="AB755" s="70">
        <v>0</v>
      </c>
    </row>
    <row r="756" spans="1:28" x14ac:dyDescent="0.3">
      <c r="A756" t="s">
        <v>339</v>
      </c>
      <c r="B756">
        <v>412</v>
      </c>
      <c r="C756">
        <v>900</v>
      </c>
      <c r="D756">
        <v>9899</v>
      </c>
      <c r="E756" t="s">
        <v>100</v>
      </c>
      <c r="F756" t="s">
        <v>2134</v>
      </c>
      <c r="G756" t="s">
        <v>1375</v>
      </c>
      <c r="H756" t="s">
        <v>1389</v>
      </c>
      <c r="I756" t="s">
        <v>1005</v>
      </c>
      <c r="J756" t="s">
        <v>2157</v>
      </c>
      <c r="K756" t="s">
        <v>844</v>
      </c>
      <c r="L756" t="s">
        <v>845</v>
      </c>
      <c r="M756" t="s">
        <v>845</v>
      </c>
      <c r="N756" t="s">
        <v>1393</v>
      </c>
      <c r="O756" s="2">
        <v>0</v>
      </c>
      <c r="P756" s="2">
        <v>36617</v>
      </c>
      <c r="Q756" s="2">
        <v>47330</v>
      </c>
      <c r="R756" s="2">
        <v>0</v>
      </c>
      <c r="S756" s="2">
        <v>0</v>
      </c>
      <c r="T756" s="2">
        <v>0</v>
      </c>
      <c r="U756" s="2">
        <v>0</v>
      </c>
      <c r="V756" s="2">
        <v>0</v>
      </c>
      <c r="W756" s="69">
        <v>49630</v>
      </c>
      <c r="X756" s="68">
        <v>0</v>
      </c>
      <c r="Y756" s="68">
        <v>-49630</v>
      </c>
      <c r="Z756" s="12">
        <v>0</v>
      </c>
      <c r="AA756" s="75">
        <v>13710</v>
      </c>
      <c r="AB756" s="75">
        <v>13710</v>
      </c>
    </row>
    <row r="757" spans="1:28" x14ac:dyDescent="0.3">
      <c r="A757" t="s">
        <v>2680</v>
      </c>
      <c r="B757">
        <v>417</v>
      </c>
      <c r="C757">
        <v>1110</v>
      </c>
      <c r="E757" t="s">
        <v>841</v>
      </c>
      <c r="F757" t="s">
        <v>2159</v>
      </c>
      <c r="G757" t="s">
        <v>842</v>
      </c>
      <c r="H757" t="s">
        <v>843</v>
      </c>
      <c r="I757" t="s">
        <v>842</v>
      </c>
      <c r="J757" t="s">
        <v>2158</v>
      </c>
      <c r="K757" t="s">
        <v>844</v>
      </c>
      <c r="L757" t="s">
        <v>910</v>
      </c>
      <c r="M757" t="s">
        <v>845</v>
      </c>
      <c r="N757" t="s">
        <v>847</v>
      </c>
      <c r="O757" s="2">
        <v>377622</v>
      </c>
      <c r="P757" s="2">
        <v>0</v>
      </c>
      <c r="Q757" s="2">
        <v>0</v>
      </c>
      <c r="R757" s="2">
        <v>0</v>
      </c>
      <c r="S757" s="2">
        <v>0</v>
      </c>
      <c r="T757" s="2">
        <v>0</v>
      </c>
      <c r="U757" s="2">
        <v>0</v>
      </c>
      <c r="V757" s="2">
        <v>0</v>
      </c>
      <c r="W757" s="70">
        <v>0</v>
      </c>
      <c r="X757" s="68">
        <v>0</v>
      </c>
      <c r="Y757" s="68">
        <v>0</v>
      </c>
      <c r="Z757" s="2">
        <v>0</v>
      </c>
      <c r="AA757" s="70">
        <v>0</v>
      </c>
      <c r="AB757" s="70">
        <v>0</v>
      </c>
    </row>
    <row r="758" spans="1:28" x14ac:dyDescent="0.3">
      <c r="A758" t="s">
        <v>2681</v>
      </c>
      <c r="B758">
        <v>417</v>
      </c>
      <c r="C758">
        <v>1115</v>
      </c>
      <c r="E758" t="s">
        <v>841</v>
      </c>
      <c r="F758" t="s">
        <v>2159</v>
      </c>
      <c r="G758" t="s">
        <v>842</v>
      </c>
      <c r="H758" t="s">
        <v>843</v>
      </c>
      <c r="I758" t="s">
        <v>842</v>
      </c>
      <c r="J758" t="s">
        <v>2161</v>
      </c>
      <c r="K758" t="s">
        <v>844</v>
      </c>
      <c r="L758" t="s">
        <v>910</v>
      </c>
      <c r="M758" t="s">
        <v>845</v>
      </c>
      <c r="N758" t="s">
        <v>850</v>
      </c>
      <c r="O758" s="2">
        <v>19768</v>
      </c>
      <c r="P758" s="2">
        <v>0</v>
      </c>
      <c r="Q758" s="2">
        <v>0</v>
      </c>
      <c r="R758" s="2">
        <v>0</v>
      </c>
      <c r="S758" s="2">
        <v>0</v>
      </c>
      <c r="T758" s="2">
        <v>0</v>
      </c>
      <c r="U758" s="2">
        <v>0</v>
      </c>
      <c r="V758" s="2">
        <v>0</v>
      </c>
      <c r="W758" s="70">
        <v>0</v>
      </c>
      <c r="X758" s="68">
        <v>0</v>
      </c>
      <c r="Y758" s="68">
        <v>0</v>
      </c>
      <c r="Z758" s="2">
        <v>0</v>
      </c>
      <c r="AA758" s="70">
        <v>0</v>
      </c>
      <c r="AB758" s="70">
        <v>0</v>
      </c>
    </row>
    <row r="759" spans="1:28" x14ac:dyDescent="0.3">
      <c r="A759" t="s">
        <v>2682</v>
      </c>
      <c r="B759">
        <v>417</v>
      </c>
      <c r="C759">
        <v>1510</v>
      </c>
      <c r="E759" t="s">
        <v>841</v>
      </c>
      <c r="F759" t="s">
        <v>2159</v>
      </c>
      <c r="G759" t="s">
        <v>862</v>
      </c>
      <c r="H759" t="s">
        <v>843</v>
      </c>
      <c r="I759" t="s">
        <v>862</v>
      </c>
      <c r="J759" t="s">
        <v>2163</v>
      </c>
      <c r="K759" t="s">
        <v>844</v>
      </c>
      <c r="L759" t="s">
        <v>910</v>
      </c>
      <c r="M759" t="s">
        <v>845</v>
      </c>
      <c r="N759" t="s">
        <v>862</v>
      </c>
      <c r="O759" s="2">
        <v>0</v>
      </c>
      <c r="P759" s="2">
        <v>0</v>
      </c>
      <c r="Q759" s="2">
        <v>0</v>
      </c>
      <c r="R759" s="2">
        <v>0</v>
      </c>
      <c r="S759" s="2">
        <v>0</v>
      </c>
      <c r="T759" s="2">
        <v>0</v>
      </c>
      <c r="U759" s="2">
        <v>0</v>
      </c>
      <c r="V759" s="2">
        <v>0</v>
      </c>
      <c r="W759" s="70">
        <v>0</v>
      </c>
      <c r="X759" s="68">
        <v>0</v>
      </c>
      <c r="Y759" s="68">
        <v>0</v>
      </c>
      <c r="Z759" s="2">
        <v>0</v>
      </c>
      <c r="AA759" s="70">
        <v>0</v>
      </c>
      <c r="AB759" s="70">
        <v>0</v>
      </c>
    </row>
    <row r="760" spans="1:28" x14ac:dyDescent="0.3">
      <c r="A760" t="s">
        <v>2683</v>
      </c>
      <c r="B760">
        <v>417</v>
      </c>
      <c r="C760">
        <v>2125</v>
      </c>
      <c r="E760" t="s">
        <v>907</v>
      </c>
      <c r="F760" t="s">
        <v>2159</v>
      </c>
      <c r="G760" t="s">
        <v>908</v>
      </c>
      <c r="H760" t="s">
        <v>909</v>
      </c>
      <c r="I760" t="s">
        <v>908</v>
      </c>
      <c r="J760" t="s">
        <v>2165</v>
      </c>
      <c r="K760" t="s">
        <v>844</v>
      </c>
      <c r="L760" t="s">
        <v>910</v>
      </c>
      <c r="M760" t="s">
        <v>845</v>
      </c>
      <c r="N760" t="s">
        <v>908</v>
      </c>
      <c r="O760" s="2">
        <v>0</v>
      </c>
      <c r="P760" s="2">
        <v>0</v>
      </c>
      <c r="Q760" s="2">
        <v>0</v>
      </c>
      <c r="R760" s="2">
        <v>0</v>
      </c>
      <c r="S760" s="2">
        <v>0</v>
      </c>
      <c r="T760" s="2">
        <v>0</v>
      </c>
      <c r="U760" s="2">
        <v>0</v>
      </c>
      <c r="V760" s="2">
        <v>0</v>
      </c>
      <c r="W760" s="70">
        <v>0</v>
      </c>
      <c r="X760" s="68">
        <v>0</v>
      </c>
      <c r="Y760" s="68">
        <v>0</v>
      </c>
      <c r="Z760" s="2">
        <v>0</v>
      </c>
      <c r="AA760" s="70">
        <v>0</v>
      </c>
      <c r="AB760" s="70">
        <v>0</v>
      </c>
    </row>
    <row r="761" spans="1:28" x14ac:dyDescent="0.3">
      <c r="A761" t="s">
        <v>2684</v>
      </c>
      <c r="B761">
        <v>417</v>
      </c>
      <c r="C761">
        <v>3100</v>
      </c>
      <c r="E761" t="s">
        <v>949</v>
      </c>
      <c r="F761" t="s">
        <v>2159</v>
      </c>
      <c r="G761" t="s">
        <v>950</v>
      </c>
      <c r="H761" t="s">
        <v>950</v>
      </c>
      <c r="I761" t="s">
        <v>950</v>
      </c>
      <c r="J761" t="s">
        <v>2167</v>
      </c>
      <c r="K761" t="s">
        <v>844</v>
      </c>
      <c r="L761" t="s">
        <v>910</v>
      </c>
      <c r="M761" t="s">
        <v>845</v>
      </c>
      <c r="N761" t="s">
        <v>802</v>
      </c>
      <c r="O761" s="2">
        <v>316946</v>
      </c>
      <c r="P761" s="2">
        <v>397391</v>
      </c>
      <c r="Q761" s="2">
        <v>0</v>
      </c>
      <c r="R761" s="2">
        <v>0</v>
      </c>
      <c r="S761" s="2">
        <v>0</v>
      </c>
      <c r="T761" s="2">
        <v>0</v>
      </c>
      <c r="U761" s="2">
        <v>0</v>
      </c>
      <c r="V761" s="2">
        <v>0</v>
      </c>
      <c r="W761" s="70">
        <v>0</v>
      </c>
      <c r="X761" s="68">
        <v>0</v>
      </c>
      <c r="Y761" s="68">
        <v>0</v>
      </c>
      <c r="Z761" s="2">
        <v>0</v>
      </c>
      <c r="AA761" s="69">
        <v>0</v>
      </c>
      <c r="AB761" s="69">
        <v>0</v>
      </c>
    </row>
    <row r="762" spans="1:28" x14ac:dyDescent="0.3">
      <c r="A762" t="s">
        <v>245</v>
      </c>
      <c r="B762">
        <v>417</v>
      </c>
      <c r="C762">
        <v>315</v>
      </c>
      <c r="D762">
        <v>4125</v>
      </c>
      <c r="E762" t="s">
        <v>101</v>
      </c>
      <c r="F762" t="s">
        <v>2159</v>
      </c>
      <c r="G762" t="s">
        <v>960</v>
      </c>
      <c r="H762" t="s">
        <v>101</v>
      </c>
      <c r="I762" t="s">
        <v>809</v>
      </c>
      <c r="J762" t="s">
        <v>2169</v>
      </c>
      <c r="K762" t="s">
        <v>954</v>
      </c>
      <c r="L762" t="s">
        <v>960</v>
      </c>
      <c r="M762" t="s">
        <v>910</v>
      </c>
      <c r="N762" t="s">
        <v>961</v>
      </c>
      <c r="O762" s="2">
        <v>342</v>
      </c>
      <c r="P762" s="2">
        <v>0</v>
      </c>
      <c r="Q762" s="2">
        <v>0</v>
      </c>
      <c r="R762" s="2">
        <v>0</v>
      </c>
      <c r="S762" s="2">
        <v>0</v>
      </c>
      <c r="T762" s="2">
        <v>0</v>
      </c>
      <c r="U762" s="2">
        <v>0</v>
      </c>
      <c r="V762" s="2">
        <v>0</v>
      </c>
      <c r="W762" s="70">
        <v>0</v>
      </c>
      <c r="X762" s="68">
        <v>0</v>
      </c>
      <c r="Y762" s="68">
        <v>0</v>
      </c>
      <c r="Z762" s="2">
        <v>0</v>
      </c>
      <c r="AA762" s="70">
        <v>0</v>
      </c>
      <c r="AB762" s="70">
        <v>0</v>
      </c>
    </row>
    <row r="763" spans="1:28" x14ac:dyDescent="0.3">
      <c r="A763" t="s">
        <v>2685</v>
      </c>
      <c r="B763">
        <v>417</v>
      </c>
      <c r="C763">
        <v>3250</v>
      </c>
      <c r="E763" t="s">
        <v>949</v>
      </c>
      <c r="F763" t="s">
        <v>2159</v>
      </c>
      <c r="G763" t="s">
        <v>975</v>
      </c>
      <c r="H763" t="s">
        <v>975</v>
      </c>
      <c r="I763" t="s">
        <v>975</v>
      </c>
      <c r="J763" t="s">
        <v>2170</v>
      </c>
      <c r="K763" t="s">
        <v>844</v>
      </c>
      <c r="L763" t="s">
        <v>910</v>
      </c>
      <c r="M763" t="s">
        <v>845</v>
      </c>
      <c r="N763" t="s">
        <v>977</v>
      </c>
      <c r="O763" s="2">
        <v>0</v>
      </c>
      <c r="P763" s="2">
        <v>0</v>
      </c>
      <c r="Q763" s="2">
        <v>0</v>
      </c>
      <c r="R763" s="2">
        <v>0</v>
      </c>
      <c r="S763" s="2">
        <v>0</v>
      </c>
      <c r="T763" s="2">
        <v>0</v>
      </c>
      <c r="U763" s="2">
        <v>0</v>
      </c>
      <c r="V763" s="2">
        <v>0</v>
      </c>
      <c r="W763" s="70">
        <v>0</v>
      </c>
      <c r="X763" s="68">
        <v>0</v>
      </c>
      <c r="Y763" s="68">
        <v>0</v>
      </c>
      <c r="Z763" s="2">
        <v>0</v>
      </c>
      <c r="AA763" s="70">
        <v>0</v>
      </c>
      <c r="AB763" s="70">
        <v>0</v>
      </c>
    </row>
    <row r="764" spans="1:28" x14ac:dyDescent="0.3">
      <c r="A764" t="s">
        <v>2686</v>
      </c>
      <c r="B764">
        <v>417</v>
      </c>
      <c r="C764">
        <v>3300</v>
      </c>
      <c r="E764" t="s">
        <v>949</v>
      </c>
      <c r="F764" t="s">
        <v>2159</v>
      </c>
      <c r="G764" t="s">
        <v>1005</v>
      </c>
      <c r="H764" t="s">
        <v>1005</v>
      </c>
      <c r="I764" t="s">
        <v>1005</v>
      </c>
      <c r="J764" t="s">
        <v>2172</v>
      </c>
      <c r="K764" t="s">
        <v>844</v>
      </c>
      <c r="L764" t="s">
        <v>910</v>
      </c>
      <c r="M764" t="s">
        <v>845</v>
      </c>
      <c r="N764" t="s">
        <v>1007</v>
      </c>
      <c r="O764" s="2">
        <v>0</v>
      </c>
      <c r="P764" s="2">
        <v>0</v>
      </c>
      <c r="Q764" s="2">
        <v>0</v>
      </c>
      <c r="R764" s="2">
        <v>0</v>
      </c>
      <c r="S764" s="2">
        <v>0</v>
      </c>
      <c r="T764" s="2">
        <v>0</v>
      </c>
      <c r="U764" s="2">
        <v>0</v>
      </c>
      <c r="V764" s="2">
        <v>0</v>
      </c>
      <c r="W764" s="70">
        <v>0</v>
      </c>
      <c r="X764" s="68">
        <v>0</v>
      </c>
      <c r="Y764" s="68">
        <v>0</v>
      </c>
      <c r="Z764" s="2">
        <v>0</v>
      </c>
      <c r="AA764" s="70">
        <v>0</v>
      </c>
      <c r="AB764" s="70">
        <v>0</v>
      </c>
    </row>
    <row r="765" spans="1:28" x14ac:dyDescent="0.3">
      <c r="A765" t="s">
        <v>189</v>
      </c>
      <c r="B765">
        <v>417</v>
      </c>
      <c r="C765">
        <v>345</v>
      </c>
      <c r="D765">
        <v>4510</v>
      </c>
      <c r="E765" t="s">
        <v>101</v>
      </c>
      <c r="F765" t="s">
        <v>2159</v>
      </c>
      <c r="G765" t="s">
        <v>1047</v>
      </c>
      <c r="H765" t="s">
        <v>101</v>
      </c>
      <c r="I765" t="s">
        <v>1585</v>
      </c>
      <c r="J765" t="s">
        <v>2174</v>
      </c>
      <c r="K765" t="s">
        <v>844</v>
      </c>
      <c r="L765" t="s">
        <v>910</v>
      </c>
      <c r="M765" t="s">
        <v>803</v>
      </c>
      <c r="N765" t="s">
        <v>2124</v>
      </c>
      <c r="O765" s="2">
        <v>8824</v>
      </c>
      <c r="P765" s="2">
        <v>0</v>
      </c>
      <c r="Q765" s="2">
        <v>0</v>
      </c>
      <c r="R765" s="2">
        <v>0</v>
      </c>
      <c r="S765" s="2">
        <v>0</v>
      </c>
      <c r="T765" s="2">
        <v>0</v>
      </c>
      <c r="U765" s="2">
        <v>0</v>
      </c>
      <c r="V765" s="2">
        <v>0</v>
      </c>
      <c r="W765" s="70">
        <v>0</v>
      </c>
      <c r="X765" s="68">
        <v>0</v>
      </c>
      <c r="Y765" s="68">
        <v>0</v>
      </c>
      <c r="Z765" s="2">
        <v>0</v>
      </c>
      <c r="AA765" s="70">
        <v>0</v>
      </c>
      <c r="AB765" s="70">
        <v>0</v>
      </c>
    </row>
    <row r="766" spans="1:28" x14ac:dyDescent="0.3">
      <c r="A766" t="s">
        <v>247</v>
      </c>
      <c r="B766">
        <v>417</v>
      </c>
      <c r="C766">
        <v>345</v>
      </c>
      <c r="D766">
        <v>4511</v>
      </c>
      <c r="E766" t="s">
        <v>101</v>
      </c>
      <c r="F766" t="s">
        <v>2159</v>
      </c>
      <c r="G766" t="s">
        <v>1047</v>
      </c>
      <c r="H766" t="s">
        <v>101</v>
      </c>
      <c r="I766" t="s">
        <v>1585</v>
      </c>
      <c r="J766" t="s">
        <v>2175</v>
      </c>
      <c r="K766" t="s">
        <v>844</v>
      </c>
      <c r="L766" t="s">
        <v>986</v>
      </c>
      <c r="M766" t="s">
        <v>803</v>
      </c>
      <c r="N766" t="s">
        <v>1048</v>
      </c>
      <c r="O766" s="2">
        <v>0</v>
      </c>
      <c r="P766" s="2">
        <v>0</v>
      </c>
      <c r="Q766" s="2">
        <v>0</v>
      </c>
      <c r="R766" s="2">
        <v>0</v>
      </c>
      <c r="S766" s="2">
        <v>0</v>
      </c>
      <c r="T766" s="2">
        <v>0</v>
      </c>
      <c r="U766" s="2">
        <v>0</v>
      </c>
      <c r="V766" s="2">
        <v>0</v>
      </c>
      <c r="W766" s="70">
        <v>0</v>
      </c>
      <c r="X766" s="68">
        <v>0</v>
      </c>
      <c r="Y766" s="68">
        <v>0</v>
      </c>
      <c r="Z766" s="2">
        <v>0</v>
      </c>
      <c r="AA766" s="70">
        <v>0</v>
      </c>
      <c r="AB766" s="70">
        <v>0</v>
      </c>
    </row>
    <row r="767" spans="1:28" x14ac:dyDescent="0.3">
      <c r="A767" t="s">
        <v>209</v>
      </c>
      <c r="B767">
        <v>417</v>
      </c>
      <c r="C767">
        <v>345</v>
      </c>
      <c r="D767">
        <v>4512</v>
      </c>
      <c r="E767" t="s">
        <v>101</v>
      </c>
      <c r="F767" t="s">
        <v>2159</v>
      </c>
      <c r="G767" t="s">
        <v>1047</v>
      </c>
      <c r="H767" t="s">
        <v>101</v>
      </c>
      <c r="I767" t="s">
        <v>1585</v>
      </c>
      <c r="J767" t="s">
        <v>2176</v>
      </c>
      <c r="K767" t="s">
        <v>844</v>
      </c>
      <c r="L767" t="s">
        <v>910</v>
      </c>
      <c r="M767" t="s">
        <v>803</v>
      </c>
      <c r="N767" t="s">
        <v>2150</v>
      </c>
      <c r="O767" s="2">
        <v>7682</v>
      </c>
      <c r="P767" s="2">
        <v>0</v>
      </c>
      <c r="Q767" s="2">
        <v>0</v>
      </c>
      <c r="R767" s="2">
        <v>0</v>
      </c>
      <c r="S767" s="2">
        <v>0</v>
      </c>
      <c r="T767" s="2">
        <v>0</v>
      </c>
      <c r="U767" s="2">
        <v>0</v>
      </c>
      <c r="V767" s="2">
        <v>0</v>
      </c>
      <c r="W767" s="70">
        <v>0</v>
      </c>
      <c r="X767" s="68">
        <v>0</v>
      </c>
      <c r="Y767" s="68">
        <v>0</v>
      </c>
      <c r="Z767" s="2">
        <v>0</v>
      </c>
      <c r="AA767" s="70">
        <v>0</v>
      </c>
      <c r="AB767" s="70">
        <v>0</v>
      </c>
    </row>
    <row r="768" spans="1:28" x14ac:dyDescent="0.3">
      <c r="A768" t="s">
        <v>249</v>
      </c>
      <c r="B768">
        <v>417</v>
      </c>
      <c r="C768">
        <v>345</v>
      </c>
      <c r="D768">
        <v>4530</v>
      </c>
      <c r="E768" t="s">
        <v>101</v>
      </c>
      <c r="F768" t="s">
        <v>2159</v>
      </c>
      <c r="G768" t="s">
        <v>1047</v>
      </c>
      <c r="H768" t="s">
        <v>101</v>
      </c>
      <c r="I768" t="s">
        <v>1585</v>
      </c>
      <c r="J768" t="s">
        <v>2177</v>
      </c>
      <c r="K768" t="s">
        <v>844</v>
      </c>
      <c r="L768" t="s">
        <v>910</v>
      </c>
      <c r="M768" t="s">
        <v>803</v>
      </c>
      <c r="N768" t="s">
        <v>2178</v>
      </c>
      <c r="O768" s="2">
        <v>34308</v>
      </c>
      <c r="P768" s="2">
        <v>0</v>
      </c>
      <c r="Q768" s="2">
        <v>0</v>
      </c>
      <c r="R768" s="2">
        <v>0</v>
      </c>
      <c r="S768" s="2">
        <v>0</v>
      </c>
      <c r="T768" s="2">
        <v>0</v>
      </c>
      <c r="U768" s="2">
        <v>0</v>
      </c>
      <c r="V768" s="2">
        <v>0</v>
      </c>
      <c r="W768" s="70">
        <v>0</v>
      </c>
      <c r="X768" s="68">
        <v>0</v>
      </c>
      <c r="Y768" s="68">
        <v>0</v>
      </c>
      <c r="Z768" s="2">
        <v>0</v>
      </c>
      <c r="AA768" s="70">
        <v>0</v>
      </c>
      <c r="AB768" s="70">
        <v>0</v>
      </c>
    </row>
    <row r="769" spans="1:28" x14ac:dyDescent="0.3">
      <c r="A769" t="s">
        <v>175</v>
      </c>
      <c r="B769">
        <v>417</v>
      </c>
      <c r="C769">
        <v>345</v>
      </c>
      <c r="D769">
        <v>4540</v>
      </c>
      <c r="E769" t="s">
        <v>101</v>
      </c>
      <c r="F769" t="s">
        <v>2159</v>
      </c>
      <c r="G769" t="s">
        <v>1047</v>
      </c>
      <c r="H769" t="s">
        <v>101</v>
      </c>
      <c r="I769" t="s">
        <v>1585</v>
      </c>
      <c r="J769" t="s">
        <v>2179</v>
      </c>
      <c r="K769" t="s">
        <v>844</v>
      </c>
      <c r="L769" t="s">
        <v>910</v>
      </c>
      <c r="M769" t="s">
        <v>803</v>
      </c>
      <c r="N769" t="s">
        <v>2180</v>
      </c>
      <c r="O769" s="2">
        <v>9594</v>
      </c>
      <c r="P769" s="2">
        <v>0</v>
      </c>
      <c r="Q769" s="2">
        <v>0</v>
      </c>
      <c r="R769" s="2">
        <v>0</v>
      </c>
      <c r="S769" s="2">
        <v>0</v>
      </c>
      <c r="T769" s="2">
        <v>0</v>
      </c>
      <c r="U769" s="2">
        <v>0</v>
      </c>
      <c r="V769" s="2">
        <v>0</v>
      </c>
      <c r="W769" s="70">
        <v>0</v>
      </c>
      <c r="X769" s="68">
        <v>0</v>
      </c>
      <c r="Y769" s="68">
        <v>0</v>
      </c>
      <c r="Z769" s="2">
        <v>0</v>
      </c>
      <c r="AA769" s="70">
        <v>0</v>
      </c>
      <c r="AB769" s="70">
        <v>0</v>
      </c>
    </row>
    <row r="770" spans="1:28" x14ac:dyDescent="0.3">
      <c r="A770" t="s">
        <v>251</v>
      </c>
      <c r="B770">
        <v>417</v>
      </c>
      <c r="C770">
        <v>345</v>
      </c>
      <c r="D770">
        <v>4545</v>
      </c>
      <c r="E770" t="s">
        <v>101</v>
      </c>
      <c r="F770" t="s">
        <v>2159</v>
      </c>
      <c r="G770" t="s">
        <v>1047</v>
      </c>
      <c r="H770" t="s">
        <v>101</v>
      </c>
      <c r="I770" t="s">
        <v>1585</v>
      </c>
      <c r="J770" t="s">
        <v>2181</v>
      </c>
      <c r="K770" t="s">
        <v>844</v>
      </c>
      <c r="L770" t="s">
        <v>910</v>
      </c>
      <c r="M770" t="s">
        <v>803</v>
      </c>
      <c r="N770" t="s">
        <v>2182</v>
      </c>
      <c r="O770" s="2">
        <v>6800</v>
      </c>
      <c r="P770" s="2">
        <v>0</v>
      </c>
      <c r="Q770" s="2">
        <v>0</v>
      </c>
      <c r="R770" s="2">
        <v>0</v>
      </c>
      <c r="S770" s="2">
        <v>0</v>
      </c>
      <c r="T770" s="2">
        <v>0</v>
      </c>
      <c r="U770" s="2">
        <v>0</v>
      </c>
      <c r="V770" s="2">
        <v>0</v>
      </c>
      <c r="W770" s="70">
        <v>0</v>
      </c>
      <c r="X770" s="68">
        <v>0</v>
      </c>
      <c r="Y770" s="68">
        <v>0</v>
      </c>
      <c r="Z770" s="2">
        <v>0</v>
      </c>
      <c r="AA770" s="70">
        <v>0</v>
      </c>
      <c r="AB770" s="70">
        <v>0</v>
      </c>
    </row>
    <row r="771" spans="1:28" x14ac:dyDescent="0.3">
      <c r="A771" t="s">
        <v>211</v>
      </c>
      <c r="B771">
        <v>417</v>
      </c>
      <c r="C771">
        <v>360</v>
      </c>
      <c r="D771">
        <v>4210</v>
      </c>
      <c r="E771" t="s">
        <v>101</v>
      </c>
      <c r="F771" t="s">
        <v>2159</v>
      </c>
      <c r="G771" t="s">
        <v>811</v>
      </c>
      <c r="H771" t="s">
        <v>101</v>
      </c>
      <c r="I771" t="s">
        <v>811</v>
      </c>
      <c r="J771" t="s">
        <v>2183</v>
      </c>
      <c r="K771" t="s">
        <v>954</v>
      </c>
      <c r="L771" t="s">
        <v>1074</v>
      </c>
      <c r="M771" t="s">
        <v>910</v>
      </c>
      <c r="N771" t="s">
        <v>2184</v>
      </c>
      <c r="O771" s="2">
        <v>12895</v>
      </c>
      <c r="P771" s="2">
        <v>0</v>
      </c>
      <c r="Q771" s="2">
        <v>0</v>
      </c>
      <c r="R771" s="2">
        <v>0</v>
      </c>
      <c r="S771" s="2">
        <v>0</v>
      </c>
      <c r="T771" s="2">
        <v>0</v>
      </c>
      <c r="U771" s="2">
        <v>0</v>
      </c>
      <c r="V771" s="2">
        <v>0</v>
      </c>
      <c r="W771" s="70">
        <v>0</v>
      </c>
      <c r="X771" s="68">
        <v>0</v>
      </c>
      <c r="Y771" s="68">
        <v>0</v>
      </c>
      <c r="Z771" s="2">
        <v>0</v>
      </c>
      <c r="AA771" s="70">
        <v>0</v>
      </c>
      <c r="AB771" s="70">
        <v>0</v>
      </c>
    </row>
    <row r="772" spans="1:28" x14ac:dyDescent="0.3">
      <c r="A772" t="s">
        <v>253</v>
      </c>
      <c r="B772">
        <v>417</v>
      </c>
      <c r="C772">
        <v>390</v>
      </c>
      <c r="D772">
        <v>4910</v>
      </c>
      <c r="E772" t="s">
        <v>101</v>
      </c>
      <c r="F772" t="s">
        <v>2159</v>
      </c>
      <c r="G772" t="s">
        <v>816</v>
      </c>
      <c r="H772" t="s">
        <v>101</v>
      </c>
      <c r="I772" t="s">
        <v>816</v>
      </c>
      <c r="J772" t="s">
        <v>2185</v>
      </c>
      <c r="K772" t="s">
        <v>954</v>
      </c>
      <c r="L772" t="s">
        <v>1078</v>
      </c>
      <c r="M772" t="s">
        <v>910</v>
      </c>
      <c r="N772" t="s">
        <v>1447</v>
      </c>
      <c r="O772" s="2">
        <v>0</v>
      </c>
      <c r="P772" s="2">
        <v>0</v>
      </c>
      <c r="Q772" s="2">
        <v>0</v>
      </c>
      <c r="R772" s="2">
        <v>0</v>
      </c>
      <c r="S772" s="2">
        <v>0</v>
      </c>
      <c r="T772" s="2">
        <v>0</v>
      </c>
      <c r="U772" s="2">
        <v>0</v>
      </c>
      <c r="V772" s="2">
        <v>0</v>
      </c>
      <c r="W772" s="70">
        <v>0</v>
      </c>
      <c r="X772" s="68">
        <v>0</v>
      </c>
      <c r="Y772" s="68">
        <v>0</v>
      </c>
      <c r="Z772" s="2">
        <v>0</v>
      </c>
      <c r="AA772" s="70">
        <v>0</v>
      </c>
      <c r="AB772" s="70">
        <v>0</v>
      </c>
    </row>
    <row r="773" spans="1:28" x14ac:dyDescent="0.3">
      <c r="A773" t="s">
        <v>191</v>
      </c>
      <c r="B773">
        <v>417</v>
      </c>
      <c r="C773">
        <v>390</v>
      </c>
      <c r="D773">
        <v>4912</v>
      </c>
      <c r="E773" t="s">
        <v>101</v>
      </c>
      <c r="F773" t="s">
        <v>2159</v>
      </c>
      <c r="G773" t="s">
        <v>816</v>
      </c>
      <c r="H773" t="s">
        <v>101</v>
      </c>
      <c r="I773" t="s">
        <v>816</v>
      </c>
      <c r="J773" t="s">
        <v>2186</v>
      </c>
      <c r="K773" t="s">
        <v>954</v>
      </c>
      <c r="L773" t="s">
        <v>1078</v>
      </c>
      <c r="M773" t="s">
        <v>910</v>
      </c>
      <c r="N773" t="s">
        <v>1079</v>
      </c>
      <c r="O773" s="2">
        <v>0</v>
      </c>
      <c r="P773" s="2">
        <v>0</v>
      </c>
      <c r="Q773" s="2">
        <v>0</v>
      </c>
      <c r="R773" s="2">
        <v>0</v>
      </c>
      <c r="S773" s="2">
        <v>0</v>
      </c>
      <c r="T773" s="2">
        <v>0</v>
      </c>
      <c r="U773" s="2">
        <v>0</v>
      </c>
      <c r="V773" s="2">
        <v>0</v>
      </c>
      <c r="W773" s="70">
        <v>0</v>
      </c>
      <c r="X773" s="68">
        <v>0</v>
      </c>
      <c r="Y773" s="68">
        <v>0</v>
      </c>
      <c r="Z773" s="2">
        <v>0</v>
      </c>
      <c r="AA773" s="70">
        <v>0</v>
      </c>
      <c r="AB773" s="70">
        <v>0</v>
      </c>
    </row>
    <row r="774" spans="1:28" x14ac:dyDescent="0.3">
      <c r="A774" t="s">
        <v>255</v>
      </c>
      <c r="B774">
        <v>417</v>
      </c>
      <c r="C774">
        <v>390</v>
      </c>
      <c r="D774">
        <v>4930</v>
      </c>
      <c r="E774" t="s">
        <v>101</v>
      </c>
      <c r="F774" t="s">
        <v>2159</v>
      </c>
      <c r="G774" t="s">
        <v>816</v>
      </c>
      <c r="H774" t="s">
        <v>101</v>
      </c>
      <c r="I774" t="s">
        <v>816</v>
      </c>
      <c r="J774" t="s">
        <v>2187</v>
      </c>
      <c r="K774" t="s">
        <v>844</v>
      </c>
      <c r="L774" t="s">
        <v>1078</v>
      </c>
      <c r="M774" t="s">
        <v>910</v>
      </c>
      <c r="N774" t="s">
        <v>1785</v>
      </c>
      <c r="O774" s="2">
        <v>0</v>
      </c>
      <c r="P774" s="2">
        <v>0</v>
      </c>
      <c r="Q774" s="2">
        <v>0</v>
      </c>
      <c r="R774" s="2">
        <v>0</v>
      </c>
      <c r="S774" s="2">
        <v>0</v>
      </c>
      <c r="T774" s="2">
        <v>0</v>
      </c>
      <c r="U774" s="2">
        <v>0</v>
      </c>
      <c r="V774" s="2">
        <v>0</v>
      </c>
      <c r="W774" s="70">
        <v>0</v>
      </c>
      <c r="X774" s="68">
        <v>0</v>
      </c>
      <c r="Y774" s="68">
        <v>0</v>
      </c>
      <c r="Z774" s="2">
        <v>0</v>
      </c>
      <c r="AA774" s="70">
        <v>0</v>
      </c>
      <c r="AB774" s="70">
        <v>0</v>
      </c>
    </row>
    <row r="775" spans="1:28" x14ac:dyDescent="0.3">
      <c r="A775" t="s">
        <v>213</v>
      </c>
      <c r="B775">
        <v>417</v>
      </c>
      <c r="C775">
        <v>390</v>
      </c>
      <c r="D775">
        <v>4940</v>
      </c>
      <c r="E775" t="s">
        <v>101</v>
      </c>
      <c r="F775" t="s">
        <v>2159</v>
      </c>
      <c r="G775" t="s">
        <v>816</v>
      </c>
      <c r="H775" t="s">
        <v>101</v>
      </c>
      <c r="I775" t="s">
        <v>816</v>
      </c>
      <c r="J775" t="s">
        <v>2188</v>
      </c>
      <c r="K775" t="s">
        <v>954</v>
      </c>
      <c r="L775" t="s">
        <v>1078</v>
      </c>
      <c r="M775" t="s">
        <v>910</v>
      </c>
      <c r="N775" t="s">
        <v>1600</v>
      </c>
      <c r="O775" s="2">
        <v>0</v>
      </c>
      <c r="P775" s="2">
        <v>0</v>
      </c>
      <c r="Q775" s="2">
        <v>0</v>
      </c>
      <c r="R775" s="2">
        <v>0</v>
      </c>
      <c r="S775" s="2">
        <v>0</v>
      </c>
      <c r="T775" s="2">
        <v>0</v>
      </c>
      <c r="U775" s="2">
        <v>0</v>
      </c>
      <c r="V775" s="2">
        <v>0</v>
      </c>
      <c r="W775" s="70">
        <v>0</v>
      </c>
      <c r="X775" s="68">
        <v>0</v>
      </c>
      <c r="Y775" s="68">
        <v>0</v>
      </c>
      <c r="Z775" s="2">
        <v>0</v>
      </c>
      <c r="AA775" s="70">
        <v>0</v>
      </c>
      <c r="AB775" s="70">
        <v>0</v>
      </c>
    </row>
    <row r="776" spans="1:28" x14ac:dyDescent="0.3">
      <c r="A776" t="s">
        <v>655</v>
      </c>
      <c r="B776">
        <v>417</v>
      </c>
      <c r="C776">
        <v>700</v>
      </c>
      <c r="D776">
        <v>8520</v>
      </c>
      <c r="E776" t="s">
        <v>100</v>
      </c>
      <c r="F776" t="s">
        <v>2159</v>
      </c>
      <c r="G776" t="s">
        <v>821</v>
      </c>
      <c r="H776" t="s">
        <v>821</v>
      </c>
      <c r="I776" t="s">
        <v>886</v>
      </c>
      <c r="J776" t="s">
        <v>2189</v>
      </c>
      <c r="K776" t="s">
        <v>844</v>
      </c>
      <c r="L776" t="s">
        <v>986</v>
      </c>
      <c r="M776" t="s">
        <v>845</v>
      </c>
      <c r="N776" t="s">
        <v>1234</v>
      </c>
      <c r="O776" s="2">
        <v>0</v>
      </c>
      <c r="P776" s="2">
        <v>0</v>
      </c>
      <c r="Q776" s="2">
        <v>0</v>
      </c>
      <c r="R776" s="2">
        <v>0</v>
      </c>
      <c r="S776" s="2">
        <v>0</v>
      </c>
      <c r="T776" s="2">
        <v>0</v>
      </c>
      <c r="U776" s="2">
        <v>0</v>
      </c>
      <c r="V776" s="2">
        <v>0</v>
      </c>
      <c r="W776" s="70">
        <v>0</v>
      </c>
      <c r="X776" s="68">
        <v>0</v>
      </c>
      <c r="Y776" s="68">
        <v>0</v>
      </c>
      <c r="Z776" s="2">
        <v>0</v>
      </c>
      <c r="AA776" s="70">
        <v>0</v>
      </c>
      <c r="AB776" s="70">
        <v>0</v>
      </c>
    </row>
    <row r="777" spans="1:28" x14ac:dyDescent="0.3">
      <c r="A777" t="s">
        <v>527</v>
      </c>
      <c r="B777">
        <v>417</v>
      </c>
      <c r="C777">
        <v>700</v>
      </c>
      <c r="D777">
        <v>8530</v>
      </c>
      <c r="E777" t="s">
        <v>100</v>
      </c>
      <c r="F777" t="s">
        <v>2159</v>
      </c>
      <c r="G777" t="s">
        <v>821</v>
      </c>
      <c r="H777" t="s">
        <v>821</v>
      </c>
      <c r="I777" t="s">
        <v>886</v>
      </c>
      <c r="J777" t="s">
        <v>2190</v>
      </c>
      <c r="K777" t="s">
        <v>844</v>
      </c>
      <c r="L777" t="s">
        <v>1879</v>
      </c>
      <c r="M777" t="s">
        <v>845</v>
      </c>
      <c r="N777" t="s">
        <v>1986</v>
      </c>
      <c r="O777" s="2">
        <v>0</v>
      </c>
      <c r="P777" s="2">
        <v>0</v>
      </c>
      <c r="Q777" s="2">
        <v>0</v>
      </c>
      <c r="R777" s="2">
        <v>0</v>
      </c>
      <c r="S777" s="2">
        <v>0</v>
      </c>
      <c r="T777" s="2">
        <v>0</v>
      </c>
      <c r="U777" s="2">
        <v>0</v>
      </c>
      <c r="V777" s="2">
        <v>0</v>
      </c>
      <c r="W777" s="70">
        <v>0</v>
      </c>
      <c r="X777" s="68">
        <v>0</v>
      </c>
      <c r="Y777" s="68">
        <v>0</v>
      </c>
      <c r="Z777" s="2">
        <v>0</v>
      </c>
      <c r="AA777" s="70">
        <v>0</v>
      </c>
      <c r="AB777" s="70">
        <v>0</v>
      </c>
    </row>
    <row r="778" spans="1:28" x14ac:dyDescent="0.3">
      <c r="A778" t="s">
        <v>657</v>
      </c>
      <c r="B778">
        <v>417</v>
      </c>
      <c r="C778">
        <v>700</v>
      </c>
      <c r="D778">
        <v>8540</v>
      </c>
      <c r="E778" t="s">
        <v>100</v>
      </c>
      <c r="F778" t="s">
        <v>2159</v>
      </c>
      <c r="G778" t="s">
        <v>821</v>
      </c>
      <c r="H778" t="s">
        <v>821</v>
      </c>
      <c r="I778" t="s">
        <v>886</v>
      </c>
      <c r="J778" t="s">
        <v>2191</v>
      </c>
      <c r="K778" t="s">
        <v>844</v>
      </c>
      <c r="L778" t="s">
        <v>1529</v>
      </c>
      <c r="M778" t="s">
        <v>845</v>
      </c>
      <c r="N778" t="s">
        <v>1668</v>
      </c>
      <c r="O778" s="2">
        <v>0</v>
      </c>
      <c r="P778" s="2">
        <v>0</v>
      </c>
      <c r="Q778" s="2">
        <v>0</v>
      </c>
      <c r="R778" s="2">
        <v>0</v>
      </c>
      <c r="S778" s="2">
        <v>0</v>
      </c>
      <c r="T778" s="2">
        <v>0</v>
      </c>
      <c r="U778" s="2">
        <v>0</v>
      </c>
      <c r="V778" s="2">
        <v>0</v>
      </c>
      <c r="W778" s="70">
        <v>0</v>
      </c>
      <c r="X778" s="68">
        <v>0</v>
      </c>
      <c r="Y778" s="68">
        <v>0</v>
      </c>
      <c r="Z778" s="2">
        <v>0</v>
      </c>
      <c r="AA778" s="70">
        <v>0</v>
      </c>
      <c r="AB778" s="70">
        <v>0</v>
      </c>
    </row>
    <row r="779" spans="1:28" x14ac:dyDescent="0.3">
      <c r="A779" t="s">
        <v>571</v>
      </c>
      <c r="B779">
        <v>417</v>
      </c>
      <c r="C779">
        <v>700</v>
      </c>
      <c r="D779">
        <v>8550</v>
      </c>
      <c r="E779" t="s">
        <v>100</v>
      </c>
      <c r="F779" t="s">
        <v>2159</v>
      </c>
      <c r="G779" t="s">
        <v>821</v>
      </c>
      <c r="H779" t="s">
        <v>821</v>
      </c>
      <c r="I779" t="s">
        <v>886</v>
      </c>
      <c r="J779" t="s">
        <v>2192</v>
      </c>
      <c r="K779" t="s">
        <v>844</v>
      </c>
      <c r="L779" t="s">
        <v>1700</v>
      </c>
      <c r="M779" t="s">
        <v>845</v>
      </c>
      <c r="N779" t="s">
        <v>1855</v>
      </c>
      <c r="O779" s="2">
        <v>0</v>
      </c>
      <c r="P779" s="2">
        <v>0</v>
      </c>
      <c r="Q779" s="2">
        <v>0</v>
      </c>
      <c r="R779" s="2">
        <v>0</v>
      </c>
      <c r="S779" s="2">
        <v>0</v>
      </c>
      <c r="T779" s="2">
        <v>0</v>
      </c>
      <c r="U779" s="2">
        <v>0</v>
      </c>
      <c r="V779" s="2">
        <v>0</v>
      </c>
      <c r="W779" s="70">
        <v>0</v>
      </c>
      <c r="X779" s="68">
        <v>0</v>
      </c>
      <c r="Y779" s="68">
        <v>0</v>
      </c>
      <c r="Z779" s="2">
        <v>0</v>
      </c>
      <c r="AA779" s="70">
        <v>0</v>
      </c>
      <c r="AB779" s="70">
        <v>0</v>
      </c>
    </row>
    <row r="780" spans="1:28" x14ac:dyDescent="0.3">
      <c r="A780" t="s">
        <v>659</v>
      </c>
      <c r="B780">
        <v>417</v>
      </c>
      <c r="C780">
        <v>700</v>
      </c>
      <c r="D780">
        <v>8560</v>
      </c>
      <c r="E780" t="s">
        <v>100</v>
      </c>
      <c r="F780" t="s">
        <v>2159</v>
      </c>
      <c r="G780" t="s">
        <v>821</v>
      </c>
      <c r="H780" t="s">
        <v>821</v>
      </c>
      <c r="I780" t="s">
        <v>886</v>
      </c>
      <c r="J780" t="s">
        <v>2193</v>
      </c>
      <c r="K780" t="s">
        <v>844</v>
      </c>
      <c r="L780" t="s">
        <v>1879</v>
      </c>
      <c r="M780" t="s">
        <v>845</v>
      </c>
      <c r="N780" t="s">
        <v>2194</v>
      </c>
      <c r="O780" s="2">
        <v>0</v>
      </c>
      <c r="P780" s="2">
        <v>0</v>
      </c>
      <c r="Q780" s="2">
        <v>0</v>
      </c>
      <c r="R780" s="2">
        <v>0</v>
      </c>
      <c r="S780" s="2">
        <v>0</v>
      </c>
      <c r="T780" s="2">
        <v>0</v>
      </c>
      <c r="U780" s="2">
        <v>0</v>
      </c>
      <c r="V780" s="2">
        <v>0</v>
      </c>
      <c r="W780" s="70">
        <v>0</v>
      </c>
      <c r="X780" s="68">
        <v>0</v>
      </c>
      <c r="Y780" s="68">
        <v>0</v>
      </c>
      <c r="Z780" s="2">
        <v>0</v>
      </c>
      <c r="AA780" s="70">
        <v>0</v>
      </c>
      <c r="AB780" s="70">
        <v>0</v>
      </c>
    </row>
    <row r="781" spans="1:28" x14ac:dyDescent="0.3">
      <c r="A781" t="s">
        <v>495</v>
      </c>
      <c r="B781">
        <v>417</v>
      </c>
      <c r="C781">
        <v>900</v>
      </c>
      <c r="D781">
        <v>9110</v>
      </c>
      <c r="E781" t="s">
        <v>100</v>
      </c>
      <c r="F781" t="s">
        <v>2159</v>
      </c>
      <c r="G781" t="s">
        <v>1375</v>
      </c>
      <c r="H781" t="s">
        <v>825</v>
      </c>
      <c r="I781" t="s">
        <v>825</v>
      </c>
      <c r="J781" t="s">
        <v>2195</v>
      </c>
      <c r="K781" t="s">
        <v>954</v>
      </c>
      <c r="L781" t="s">
        <v>1078</v>
      </c>
      <c r="M781" t="s">
        <v>910</v>
      </c>
      <c r="N781" t="s">
        <v>2196</v>
      </c>
      <c r="O781" s="2">
        <v>0</v>
      </c>
      <c r="P781" s="2">
        <v>37691</v>
      </c>
      <c r="Q781" s="2">
        <v>0</v>
      </c>
      <c r="R781" s="2">
        <v>0</v>
      </c>
      <c r="S781" s="2">
        <v>0</v>
      </c>
      <c r="T781" s="2">
        <v>0</v>
      </c>
      <c r="U781" s="2">
        <v>0</v>
      </c>
      <c r="V781" s="2">
        <v>0</v>
      </c>
      <c r="W781" s="70">
        <v>0</v>
      </c>
      <c r="X781" s="68">
        <v>0</v>
      </c>
      <c r="Y781" s="68">
        <v>0</v>
      </c>
      <c r="Z781" s="2">
        <v>0</v>
      </c>
      <c r="AA781" s="70">
        <v>0</v>
      </c>
      <c r="AB781" s="70">
        <v>0</v>
      </c>
    </row>
    <row r="782" spans="1:28" x14ac:dyDescent="0.3">
      <c r="A782" t="s">
        <v>661</v>
      </c>
      <c r="B782">
        <v>417</v>
      </c>
      <c r="C782">
        <v>900</v>
      </c>
      <c r="D782">
        <v>9112</v>
      </c>
      <c r="E782" t="s">
        <v>100</v>
      </c>
      <c r="F782" t="s">
        <v>2159</v>
      </c>
      <c r="G782" t="s">
        <v>1375</v>
      </c>
      <c r="H782" t="s">
        <v>825</v>
      </c>
      <c r="I782" t="s">
        <v>825</v>
      </c>
      <c r="J782" t="s">
        <v>2197</v>
      </c>
      <c r="K782" t="s">
        <v>954</v>
      </c>
      <c r="L782" t="s">
        <v>1078</v>
      </c>
      <c r="M782" t="s">
        <v>910</v>
      </c>
      <c r="N782" t="s">
        <v>2198</v>
      </c>
      <c r="O782" s="2">
        <v>0</v>
      </c>
      <c r="P782" s="2">
        <v>23187</v>
      </c>
      <c r="Q782" s="2">
        <v>0</v>
      </c>
      <c r="R782" s="2">
        <v>0</v>
      </c>
      <c r="S782" s="2">
        <v>0</v>
      </c>
      <c r="T782" s="2">
        <v>0</v>
      </c>
      <c r="U782" s="2">
        <v>0</v>
      </c>
      <c r="V782" s="2">
        <v>0</v>
      </c>
      <c r="W782" s="70">
        <v>0</v>
      </c>
      <c r="X782" s="68">
        <v>0</v>
      </c>
      <c r="Y782" s="68">
        <v>0</v>
      </c>
      <c r="Z782" s="2">
        <v>0</v>
      </c>
      <c r="AA782" s="70">
        <v>0</v>
      </c>
      <c r="AB782" s="70">
        <v>0</v>
      </c>
    </row>
    <row r="783" spans="1:28" x14ac:dyDescent="0.3">
      <c r="A783" t="s">
        <v>573</v>
      </c>
      <c r="B783">
        <v>417</v>
      </c>
      <c r="C783">
        <v>900</v>
      </c>
      <c r="D783">
        <v>9130</v>
      </c>
      <c r="E783" t="s">
        <v>100</v>
      </c>
      <c r="F783" t="s">
        <v>2159</v>
      </c>
      <c r="G783" t="s">
        <v>1375</v>
      </c>
      <c r="H783" t="s">
        <v>825</v>
      </c>
      <c r="I783" t="s">
        <v>825</v>
      </c>
      <c r="J783" t="s">
        <v>2199</v>
      </c>
      <c r="K783" t="s">
        <v>954</v>
      </c>
      <c r="L783" t="s">
        <v>1078</v>
      </c>
      <c r="M783" t="s">
        <v>910</v>
      </c>
      <c r="N783" t="s">
        <v>2200</v>
      </c>
      <c r="O783" s="2">
        <v>0</v>
      </c>
      <c r="P783" s="2">
        <v>196255</v>
      </c>
      <c r="Q783" s="2">
        <v>0</v>
      </c>
      <c r="R783" s="2">
        <v>0</v>
      </c>
      <c r="S783" s="2">
        <v>0</v>
      </c>
      <c r="T783" s="2">
        <v>0</v>
      </c>
      <c r="U783" s="2">
        <v>0</v>
      </c>
      <c r="V783" s="2">
        <v>0</v>
      </c>
      <c r="W783" s="70">
        <v>0</v>
      </c>
      <c r="X783" s="68">
        <v>0</v>
      </c>
      <c r="Y783" s="68">
        <v>0</v>
      </c>
      <c r="Z783" s="2">
        <v>0</v>
      </c>
      <c r="AA783" s="70">
        <v>0</v>
      </c>
      <c r="AB783" s="70">
        <v>0</v>
      </c>
    </row>
    <row r="784" spans="1:28" x14ac:dyDescent="0.3">
      <c r="A784" t="s">
        <v>663</v>
      </c>
      <c r="B784">
        <v>417</v>
      </c>
      <c r="C784">
        <v>900</v>
      </c>
      <c r="D784">
        <v>9140</v>
      </c>
      <c r="E784" t="s">
        <v>100</v>
      </c>
      <c r="F784" t="s">
        <v>2159</v>
      </c>
      <c r="G784" t="s">
        <v>1375</v>
      </c>
      <c r="H784" t="s">
        <v>825</v>
      </c>
      <c r="I784" t="s">
        <v>825</v>
      </c>
      <c r="J784" t="s">
        <v>2201</v>
      </c>
      <c r="K784" t="s">
        <v>954</v>
      </c>
      <c r="L784" t="s">
        <v>1078</v>
      </c>
      <c r="M784" t="s">
        <v>910</v>
      </c>
      <c r="N784" t="s">
        <v>2202</v>
      </c>
      <c r="O784" s="2">
        <v>0</v>
      </c>
      <c r="P784" s="2">
        <v>115917</v>
      </c>
      <c r="Q784" s="2">
        <v>0</v>
      </c>
      <c r="R784" s="2">
        <v>0</v>
      </c>
      <c r="S784" s="2">
        <v>0</v>
      </c>
      <c r="T784" s="2">
        <v>0</v>
      </c>
      <c r="U784" s="2">
        <v>0</v>
      </c>
      <c r="V784" s="2">
        <v>0</v>
      </c>
      <c r="W784" s="70">
        <v>0</v>
      </c>
      <c r="X784" s="68">
        <v>0</v>
      </c>
      <c r="Y784" s="68">
        <v>0</v>
      </c>
      <c r="Z784" s="2">
        <v>0</v>
      </c>
      <c r="AA784" s="70">
        <v>0</v>
      </c>
      <c r="AB784" s="70">
        <v>0</v>
      </c>
    </row>
    <row r="785" spans="1:28" x14ac:dyDescent="0.3">
      <c r="A785" t="s">
        <v>529</v>
      </c>
      <c r="B785">
        <v>417</v>
      </c>
      <c r="C785">
        <v>900</v>
      </c>
      <c r="D785">
        <v>9145</v>
      </c>
      <c r="E785" t="s">
        <v>100</v>
      </c>
      <c r="F785" t="s">
        <v>2159</v>
      </c>
      <c r="G785" t="s">
        <v>1375</v>
      </c>
      <c r="H785" t="s">
        <v>825</v>
      </c>
      <c r="I785" t="s">
        <v>825</v>
      </c>
      <c r="J785" t="s">
        <v>2203</v>
      </c>
      <c r="K785" t="s">
        <v>954</v>
      </c>
      <c r="L785" t="s">
        <v>1078</v>
      </c>
      <c r="M785" t="s">
        <v>910</v>
      </c>
      <c r="N785" t="s">
        <v>2204</v>
      </c>
      <c r="O785" s="2">
        <v>0</v>
      </c>
      <c r="P785" s="2">
        <v>24340</v>
      </c>
      <c r="Q785" s="2">
        <v>0</v>
      </c>
      <c r="R785" s="2">
        <v>0</v>
      </c>
      <c r="S785" s="2">
        <v>0</v>
      </c>
      <c r="T785" s="2">
        <v>0</v>
      </c>
      <c r="U785" s="2">
        <v>0</v>
      </c>
      <c r="V785" s="2">
        <v>0</v>
      </c>
      <c r="W785" s="70">
        <v>0</v>
      </c>
      <c r="X785" s="68">
        <v>0</v>
      </c>
      <c r="Y785" s="68">
        <v>0</v>
      </c>
      <c r="Z785" s="2">
        <v>0</v>
      </c>
      <c r="AA785" s="70">
        <v>0</v>
      </c>
      <c r="AB785" s="70">
        <v>0</v>
      </c>
    </row>
    <row r="786" spans="1:28" x14ac:dyDescent="0.3">
      <c r="A786" t="s">
        <v>665</v>
      </c>
      <c r="B786">
        <v>417</v>
      </c>
      <c r="C786">
        <v>900</v>
      </c>
      <c r="D786">
        <v>9155</v>
      </c>
      <c r="E786" t="s">
        <v>100</v>
      </c>
      <c r="F786" t="s">
        <v>2159</v>
      </c>
      <c r="G786" t="s">
        <v>1375</v>
      </c>
      <c r="H786" t="s">
        <v>825</v>
      </c>
      <c r="I786" t="s">
        <v>825</v>
      </c>
      <c r="J786" t="s">
        <v>2205</v>
      </c>
      <c r="K786" t="s">
        <v>954</v>
      </c>
      <c r="L786" t="s">
        <v>1078</v>
      </c>
      <c r="M786" t="s">
        <v>910</v>
      </c>
      <c r="N786" t="s">
        <v>2206</v>
      </c>
      <c r="O786" s="2">
        <v>0</v>
      </c>
      <c r="P786" s="2">
        <v>0</v>
      </c>
      <c r="Q786" s="2">
        <v>0</v>
      </c>
      <c r="R786" s="2">
        <v>0</v>
      </c>
      <c r="S786" s="2">
        <v>0</v>
      </c>
      <c r="T786" s="2">
        <v>0</v>
      </c>
      <c r="U786" s="2">
        <v>0</v>
      </c>
      <c r="V786" s="2">
        <v>0</v>
      </c>
      <c r="W786" s="70">
        <v>0</v>
      </c>
      <c r="X786" s="68">
        <v>0</v>
      </c>
      <c r="Y786" s="68">
        <v>0</v>
      </c>
      <c r="Z786" s="2">
        <v>0</v>
      </c>
      <c r="AA786" s="70">
        <v>0</v>
      </c>
      <c r="AB786" s="70">
        <v>0</v>
      </c>
    </row>
    <row r="787" spans="1:28" x14ac:dyDescent="0.3">
      <c r="A787" t="s">
        <v>575</v>
      </c>
      <c r="B787">
        <v>417</v>
      </c>
      <c r="C787">
        <v>900</v>
      </c>
      <c r="D787">
        <v>9893</v>
      </c>
      <c r="E787" t="s">
        <v>100</v>
      </c>
      <c r="F787" t="s">
        <v>2159</v>
      </c>
      <c r="G787" t="s">
        <v>1375</v>
      </c>
      <c r="H787" t="s">
        <v>1389</v>
      </c>
      <c r="I787" t="s">
        <v>1390</v>
      </c>
      <c r="J787" t="s">
        <v>2207</v>
      </c>
      <c r="K787" t="s">
        <v>844</v>
      </c>
      <c r="L787" t="s">
        <v>910</v>
      </c>
      <c r="M787" t="s">
        <v>845</v>
      </c>
      <c r="N787" t="s">
        <v>1697</v>
      </c>
      <c r="O787" s="2">
        <v>0</v>
      </c>
      <c r="P787" s="2">
        <v>0</v>
      </c>
      <c r="Q787" s="2">
        <v>0</v>
      </c>
      <c r="R787" s="2">
        <v>0</v>
      </c>
      <c r="S787" s="2">
        <v>0</v>
      </c>
      <c r="T787" s="2">
        <v>0</v>
      </c>
      <c r="U787" s="2">
        <v>0</v>
      </c>
      <c r="V787" s="2">
        <v>0</v>
      </c>
      <c r="W787" s="70">
        <v>0</v>
      </c>
      <c r="X787" s="68">
        <v>0</v>
      </c>
      <c r="Y787" s="68">
        <v>0</v>
      </c>
      <c r="Z787" s="2">
        <v>0</v>
      </c>
      <c r="AA787" s="70">
        <v>0</v>
      </c>
      <c r="AB787" s="70">
        <v>0</v>
      </c>
    </row>
    <row r="788" spans="1:28" x14ac:dyDescent="0.3">
      <c r="A788" t="s">
        <v>667</v>
      </c>
      <c r="B788">
        <v>417</v>
      </c>
      <c r="C788">
        <v>900</v>
      </c>
      <c r="D788">
        <v>9895</v>
      </c>
      <c r="E788" t="s">
        <v>100</v>
      </c>
      <c r="F788" t="s">
        <v>2159</v>
      </c>
      <c r="G788" t="s">
        <v>1375</v>
      </c>
      <c r="H788" t="s">
        <v>1389</v>
      </c>
      <c r="I788" t="s">
        <v>1390</v>
      </c>
      <c r="J788" t="s">
        <v>2208</v>
      </c>
      <c r="K788" t="s">
        <v>844</v>
      </c>
      <c r="L788" t="s">
        <v>910</v>
      </c>
      <c r="M788" t="s">
        <v>845</v>
      </c>
      <c r="N788" t="s">
        <v>1391</v>
      </c>
      <c r="O788" s="2">
        <v>0</v>
      </c>
      <c r="P788" s="2">
        <v>0</v>
      </c>
      <c r="Q788" s="2">
        <v>0</v>
      </c>
      <c r="R788" s="2">
        <v>0</v>
      </c>
      <c r="S788" s="2">
        <v>0</v>
      </c>
      <c r="T788" s="2">
        <v>0</v>
      </c>
      <c r="U788" s="2">
        <v>0</v>
      </c>
      <c r="V788" s="2">
        <v>0</v>
      </c>
      <c r="W788" s="70">
        <v>0</v>
      </c>
      <c r="X788" s="68">
        <v>0</v>
      </c>
      <c r="Y788" s="68">
        <v>0</v>
      </c>
      <c r="Z788" s="2">
        <v>0</v>
      </c>
      <c r="AA788" s="70">
        <v>0</v>
      </c>
      <c r="AB788" s="70">
        <v>0</v>
      </c>
    </row>
    <row r="789" spans="1:28" x14ac:dyDescent="0.3">
      <c r="A789" t="s">
        <v>507</v>
      </c>
      <c r="B789">
        <v>417</v>
      </c>
      <c r="C789">
        <v>900</v>
      </c>
      <c r="D789">
        <v>9896</v>
      </c>
      <c r="E789" t="s">
        <v>100</v>
      </c>
      <c r="F789" t="s">
        <v>2159</v>
      </c>
      <c r="G789" t="s">
        <v>1375</v>
      </c>
      <c r="H789" t="s">
        <v>1389</v>
      </c>
      <c r="I789" t="s">
        <v>1390</v>
      </c>
      <c r="J789" t="s">
        <v>2209</v>
      </c>
      <c r="K789" t="s">
        <v>844</v>
      </c>
      <c r="L789" t="s">
        <v>910</v>
      </c>
      <c r="M789" t="s">
        <v>845</v>
      </c>
      <c r="N789" t="s">
        <v>2210</v>
      </c>
      <c r="O789" s="2">
        <v>0</v>
      </c>
      <c r="P789" s="2">
        <v>0</v>
      </c>
      <c r="Q789" s="2">
        <v>0</v>
      </c>
      <c r="R789" s="2">
        <v>0</v>
      </c>
      <c r="S789" s="2">
        <v>0</v>
      </c>
      <c r="T789" s="2">
        <v>0</v>
      </c>
      <c r="U789" s="2">
        <v>0</v>
      </c>
      <c r="V789" s="2">
        <v>0</v>
      </c>
      <c r="W789" s="70">
        <v>0</v>
      </c>
      <c r="X789" s="68">
        <v>0</v>
      </c>
      <c r="Y789" s="68">
        <v>0</v>
      </c>
      <c r="Z789" s="2">
        <v>0</v>
      </c>
      <c r="AA789" s="70">
        <v>0</v>
      </c>
      <c r="AB789" s="70">
        <v>0</v>
      </c>
    </row>
    <row r="790" spans="1:28" x14ac:dyDescent="0.3">
      <c r="A790" t="s">
        <v>669</v>
      </c>
      <c r="B790">
        <v>417</v>
      </c>
      <c r="C790">
        <v>900</v>
      </c>
      <c r="D790">
        <v>9897</v>
      </c>
      <c r="E790" t="s">
        <v>100</v>
      </c>
      <c r="F790" t="s">
        <v>2159</v>
      </c>
      <c r="G790" t="s">
        <v>1375</v>
      </c>
      <c r="H790" t="s">
        <v>1389</v>
      </c>
      <c r="I790" t="s">
        <v>1390</v>
      </c>
      <c r="J790" t="s">
        <v>2211</v>
      </c>
      <c r="K790" t="s">
        <v>844</v>
      </c>
      <c r="L790" t="s">
        <v>910</v>
      </c>
      <c r="M790" t="s">
        <v>845</v>
      </c>
      <c r="N790" t="s">
        <v>1876</v>
      </c>
      <c r="O790" s="2">
        <v>0</v>
      </c>
      <c r="P790" s="2">
        <v>0</v>
      </c>
      <c r="Q790" s="2">
        <v>0</v>
      </c>
      <c r="R790" s="2">
        <v>0</v>
      </c>
      <c r="S790" s="2">
        <v>0</v>
      </c>
      <c r="T790" s="2">
        <v>0</v>
      </c>
      <c r="U790" s="2">
        <v>0</v>
      </c>
      <c r="V790" s="2">
        <v>0</v>
      </c>
      <c r="W790" s="70">
        <v>0</v>
      </c>
      <c r="X790" s="68">
        <v>0</v>
      </c>
      <c r="Y790" s="68">
        <v>0</v>
      </c>
      <c r="Z790" s="2">
        <v>0</v>
      </c>
      <c r="AA790" s="70">
        <v>0</v>
      </c>
      <c r="AB790" s="70">
        <v>0</v>
      </c>
    </row>
    <row r="791" spans="1:28" x14ac:dyDescent="0.3">
      <c r="A791" t="s">
        <v>577</v>
      </c>
      <c r="B791">
        <v>417</v>
      </c>
      <c r="C791">
        <v>900</v>
      </c>
      <c r="D791">
        <v>9898</v>
      </c>
      <c r="E791" t="s">
        <v>100</v>
      </c>
      <c r="F791" t="s">
        <v>2159</v>
      </c>
      <c r="G791" t="s">
        <v>1375</v>
      </c>
      <c r="H791" t="s">
        <v>1389</v>
      </c>
      <c r="I791" t="s">
        <v>1390</v>
      </c>
      <c r="J791" t="s">
        <v>2212</v>
      </c>
      <c r="K791" t="s">
        <v>844</v>
      </c>
      <c r="L791" t="s">
        <v>910</v>
      </c>
      <c r="M791" t="s">
        <v>845</v>
      </c>
      <c r="N791" t="s">
        <v>1999</v>
      </c>
      <c r="O791" s="2">
        <v>0</v>
      </c>
      <c r="P791" s="2">
        <v>0</v>
      </c>
      <c r="Q791" s="2">
        <v>0</v>
      </c>
      <c r="R791" s="2">
        <v>0</v>
      </c>
      <c r="S791" s="2">
        <v>0</v>
      </c>
      <c r="T791" s="2">
        <v>0</v>
      </c>
      <c r="U791" s="2">
        <v>0</v>
      </c>
      <c r="V791" s="2">
        <v>0</v>
      </c>
      <c r="W791" s="70">
        <v>0</v>
      </c>
      <c r="X791" s="68">
        <v>0</v>
      </c>
      <c r="Y791" s="68">
        <v>0</v>
      </c>
      <c r="Z791" s="2">
        <v>0</v>
      </c>
      <c r="AA791" s="70">
        <v>0</v>
      </c>
      <c r="AB791" s="70">
        <v>0</v>
      </c>
    </row>
    <row r="792" spans="1:28" x14ac:dyDescent="0.3">
      <c r="A792" t="s">
        <v>693</v>
      </c>
      <c r="B792">
        <v>417</v>
      </c>
      <c r="C792">
        <v>900</v>
      </c>
      <c r="D792">
        <v>9899</v>
      </c>
      <c r="E792" t="s">
        <v>100</v>
      </c>
      <c r="F792" t="s">
        <v>2159</v>
      </c>
      <c r="G792" t="s">
        <v>1375</v>
      </c>
      <c r="H792" t="s">
        <v>1389</v>
      </c>
      <c r="I792" t="s">
        <v>1005</v>
      </c>
      <c r="J792" t="s">
        <v>2213</v>
      </c>
      <c r="K792" t="s">
        <v>844</v>
      </c>
      <c r="L792" t="s">
        <v>845</v>
      </c>
      <c r="M792" t="s">
        <v>845</v>
      </c>
      <c r="N792" t="s">
        <v>1393</v>
      </c>
      <c r="O792" s="2">
        <v>397391</v>
      </c>
      <c r="P792" s="2">
        <v>0</v>
      </c>
      <c r="Q792" s="2">
        <v>0</v>
      </c>
      <c r="R792" s="2">
        <v>0</v>
      </c>
      <c r="S792" s="2">
        <v>0</v>
      </c>
      <c r="T792" s="2">
        <v>0</v>
      </c>
      <c r="U792" s="2">
        <v>0</v>
      </c>
      <c r="V792" s="2">
        <v>0</v>
      </c>
      <c r="W792" s="69">
        <v>0</v>
      </c>
      <c r="X792" s="68">
        <v>0</v>
      </c>
      <c r="Y792" s="68">
        <v>0</v>
      </c>
      <c r="Z792" s="12">
        <v>0</v>
      </c>
      <c r="AA792" s="75">
        <v>0</v>
      </c>
      <c r="AB792" s="75">
        <v>0</v>
      </c>
    </row>
    <row r="793" spans="1:28" x14ac:dyDescent="0.3">
      <c r="A793" t="s">
        <v>2687</v>
      </c>
      <c r="B793">
        <v>430</v>
      </c>
      <c r="C793">
        <v>1110</v>
      </c>
      <c r="E793" t="s">
        <v>841</v>
      </c>
      <c r="F793" t="s">
        <v>65</v>
      </c>
      <c r="G793" t="s">
        <v>842</v>
      </c>
      <c r="H793" t="s">
        <v>843</v>
      </c>
      <c r="I793" t="s">
        <v>842</v>
      </c>
      <c r="J793" t="s">
        <v>2214</v>
      </c>
      <c r="K793" t="s">
        <v>1395</v>
      </c>
      <c r="L793" t="s">
        <v>1529</v>
      </c>
      <c r="M793" t="s">
        <v>845</v>
      </c>
      <c r="N793" t="s">
        <v>847</v>
      </c>
      <c r="O793" s="2">
        <v>0</v>
      </c>
      <c r="P793" s="2">
        <v>4456</v>
      </c>
      <c r="Q793" s="2">
        <v>12685</v>
      </c>
      <c r="R793" s="2">
        <v>0</v>
      </c>
      <c r="S793" s="2">
        <v>0</v>
      </c>
      <c r="T793" s="2">
        <v>0</v>
      </c>
      <c r="U793" s="2">
        <v>24179</v>
      </c>
      <c r="V793" s="2">
        <v>28011</v>
      </c>
      <c r="W793" s="70">
        <v>0</v>
      </c>
      <c r="X793" s="68">
        <v>0</v>
      </c>
      <c r="Y793" s="68">
        <v>0</v>
      </c>
      <c r="Z793" s="2">
        <v>24179</v>
      </c>
      <c r="AA793" s="70">
        <v>24179</v>
      </c>
      <c r="AB793" s="70">
        <v>24179</v>
      </c>
    </row>
    <row r="794" spans="1:28" x14ac:dyDescent="0.3">
      <c r="A794" t="s">
        <v>2688</v>
      </c>
      <c r="B794">
        <v>430</v>
      </c>
      <c r="C794">
        <v>1115</v>
      </c>
      <c r="E794" t="s">
        <v>841</v>
      </c>
      <c r="F794" t="s">
        <v>65</v>
      </c>
      <c r="G794" t="s">
        <v>842</v>
      </c>
      <c r="H794" t="s">
        <v>843</v>
      </c>
      <c r="I794" t="s">
        <v>842</v>
      </c>
      <c r="J794" t="s">
        <v>2216</v>
      </c>
      <c r="K794" t="s">
        <v>1395</v>
      </c>
      <c r="L794" t="s">
        <v>1529</v>
      </c>
      <c r="M794" t="s">
        <v>845</v>
      </c>
      <c r="N794" t="s">
        <v>850</v>
      </c>
      <c r="O794" s="2">
        <v>0</v>
      </c>
      <c r="P794" s="2">
        <v>261009</v>
      </c>
      <c r="Q794" s="2">
        <v>298817</v>
      </c>
      <c r="R794" s="2">
        <v>0</v>
      </c>
      <c r="S794" s="2">
        <v>0</v>
      </c>
      <c r="T794" s="2">
        <v>0</v>
      </c>
      <c r="U794" s="2">
        <v>300615</v>
      </c>
      <c r="V794" s="2">
        <v>300916</v>
      </c>
      <c r="W794" s="70">
        <v>0</v>
      </c>
      <c r="X794" s="68">
        <v>0</v>
      </c>
      <c r="Y794" s="68">
        <v>0</v>
      </c>
      <c r="Z794" s="2">
        <v>300615</v>
      </c>
      <c r="AA794" s="70">
        <v>300615</v>
      </c>
      <c r="AB794" s="70">
        <v>300615</v>
      </c>
    </row>
    <row r="795" spans="1:28" x14ac:dyDescent="0.3">
      <c r="A795" t="s">
        <v>2689</v>
      </c>
      <c r="B795">
        <v>430</v>
      </c>
      <c r="C795">
        <v>1510</v>
      </c>
      <c r="E795" t="s">
        <v>841</v>
      </c>
      <c r="F795" t="s">
        <v>65</v>
      </c>
      <c r="G795" t="s">
        <v>862</v>
      </c>
      <c r="H795" t="s">
        <v>843</v>
      </c>
      <c r="I795" t="s">
        <v>862</v>
      </c>
      <c r="J795" t="s">
        <v>2218</v>
      </c>
      <c r="K795" t="s">
        <v>1395</v>
      </c>
      <c r="L795" t="s">
        <v>1529</v>
      </c>
      <c r="M795" t="s">
        <v>845</v>
      </c>
      <c r="N795" t="s">
        <v>862</v>
      </c>
      <c r="O795" s="2">
        <v>0</v>
      </c>
      <c r="P795" s="2">
        <v>0</v>
      </c>
      <c r="Q795" s="2">
        <v>0</v>
      </c>
      <c r="R795" s="2">
        <v>0</v>
      </c>
      <c r="S795" s="2">
        <v>0</v>
      </c>
      <c r="T795" s="2">
        <v>0</v>
      </c>
      <c r="U795" s="2">
        <v>0</v>
      </c>
      <c r="V795" s="2">
        <v>0</v>
      </c>
      <c r="W795" s="70">
        <v>0</v>
      </c>
      <c r="X795" s="68">
        <v>0</v>
      </c>
      <c r="Y795" s="68">
        <v>0</v>
      </c>
      <c r="Z795" s="2">
        <v>0</v>
      </c>
      <c r="AA795" s="70">
        <v>0</v>
      </c>
      <c r="AB795" s="70">
        <v>0</v>
      </c>
    </row>
    <row r="796" spans="1:28" x14ac:dyDescent="0.3">
      <c r="A796" t="s">
        <v>2690</v>
      </c>
      <c r="B796">
        <v>430</v>
      </c>
      <c r="C796">
        <v>2125</v>
      </c>
      <c r="E796" t="s">
        <v>907</v>
      </c>
      <c r="F796" t="s">
        <v>65</v>
      </c>
      <c r="G796" t="s">
        <v>908</v>
      </c>
      <c r="H796" t="s">
        <v>909</v>
      </c>
      <c r="I796" t="s">
        <v>908</v>
      </c>
      <c r="J796" t="s">
        <v>2220</v>
      </c>
      <c r="K796" t="s">
        <v>1395</v>
      </c>
      <c r="L796" t="s">
        <v>1529</v>
      </c>
      <c r="M796" t="s">
        <v>845</v>
      </c>
      <c r="N796" t="s">
        <v>908</v>
      </c>
      <c r="O796" s="2">
        <v>0</v>
      </c>
      <c r="P796" s="2">
        <v>0</v>
      </c>
      <c r="Q796" s="2">
        <v>0</v>
      </c>
      <c r="R796" s="2">
        <v>0</v>
      </c>
      <c r="S796" s="2">
        <v>0</v>
      </c>
      <c r="T796" s="2">
        <v>0</v>
      </c>
      <c r="U796" s="2">
        <v>0</v>
      </c>
      <c r="V796" s="2">
        <v>0</v>
      </c>
      <c r="W796" s="70">
        <v>0</v>
      </c>
      <c r="X796" s="68">
        <v>0</v>
      </c>
      <c r="Y796" s="68">
        <v>0</v>
      </c>
      <c r="Z796" s="2">
        <v>0</v>
      </c>
      <c r="AA796" s="70">
        <v>0</v>
      </c>
      <c r="AB796" s="70">
        <v>0</v>
      </c>
    </row>
    <row r="797" spans="1:28" x14ac:dyDescent="0.3">
      <c r="A797" t="s">
        <v>2691</v>
      </c>
      <c r="B797">
        <v>430</v>
      </c>
      <c r="C797">
        <v>3100</v>
      </c>
      <c r="E797" t="s">
        <v>949</v>
      </c>
      <c r="F797" t="s">
        <v>65</v>
      </c>
      <c r="G797" t="s">
        <v>950</v>
      </c>
      <c r="H797" t="s">
        <v>950</v>
      </c>
      <c r="I797" t="s">
        <v>950</v>
      </c>
      <c r="J797" t="s">
        <v>2222</v>
      </c>
      <c r="K797" t="s">
        <v>1395</v>
      </c>
      <c r="L797" t="s">
        <v>1529</v>
      </c>
      <c r="M797" t="s">
        <v>845</v>
      </c>
      <c r="N797" t="s">
        <v>802</v>
      </c>
      <c r="O797" s="2">
        <v>0</v>
      </c>
      <c r="P797" s="2">
        <v>0</v>
      </c>
      <c r="Q797" s="2">
        <v>265465</v>
      </c>
      <c r="R797" s="2">
        <v>320027</v>
      </c>
      <c r="S797" s="2">
        <v>0</v>
      </c>
      <c r="T797" s="2">
        <v>0</v>
      </c>
      <c r="U797" s="2">
        <v>311502</v>
      </c>
      <c r="V797" s="2">
        <v>311502</v>
      </c>
      <c r="W797" s="70">
        <v>311502</v>
      </c>
      <c r="X797" s="68">
        <v>0</v>
      </c>
      <c r="Y797" s="68">
        <v>-311502</v>
      </c>
      <c r="Z797" s="2">
        <v>311502</v>
      </c>
      <c r="AA797" s="69">
        <v>328502</v>
      </c>
      <c r="AB797" s="69">
        <v>328502</v>
      </c>
    </row>
    <row r="798" spans="1:28" x14ac:dyDescent="0.3">
      <c r="A798" t="s">
        <v>158</v>
      </c>
      <c r="B798">
        <v>430</v>
      </c>
      <c r="C798">
        <v>315</v>
      </c>
      <c r="D798">
        <v>4125</v>
      </c>
      <c r="E798" t="s">
        <v>101</v>
      </c>
      <c r="F798" t="s">
        <v>65</v>
      </c>
      <c r="G798" t="s">
        <v>960</v>
      </c>
      <c r="H798" t="s">
        <v>101</v>
      </c>
      <c r="I798" t="s">
        <v>809</v>
      </c>
      <c r="J798" t="s">
        <v>2224</v>
      </c>
      <c r="K798" t="s">
        <v>954</v>
      </c>
      <c r="L798" t="s">
        <v>960</v>
      </c>
      <c r="M798" t="s">
        <v>1435</v>
      </c>
      <c r="N798" t="s">
        <v>961</v>
      </c>
      <c r="O798" s="2">
        <v>0</v>
      </c>
      <c r="P798" s="2">
        <v>270</v>
      </c>
      <c r="Q798" s="2">
        <v>5822</v>
      </c>
      <c r="R798" s="2">
        <v>6400</v>
      </c>
      <c r="S798" s="2">
        <v>6400</v>
      </c>
      <c r="T798" s="2">
        <v>6400</v>
      </c>
      <c r="U798" s="2">
        <v>1803</v>
      </c>
      <c r="V798" s="2">
        <v>2105</v>
      </c>
      <c r="W798" s="70">
        <v>2000</v>
      </c>
      <c r="X798" s="68">
        <v>2247</v>
      </c>
      <c r="Y798" s="68">
        <v>247</v>
      </c>
      <c r="Z798" s="2">
        <v>6400</v>
      </c>
      <c r="AA798" s="70">
        <v>1000</v>
      </c>
      <c r="AB798" s="70">
        <v>1000</v>
      </c>
    </row>
    <row r="799" spans="1:28" x14ac:dyDescent="0.3">
      <c r="A799" t="s">
        <v>2692</v>
      </c>
      <c r="B799">
        <v>430</v>
      </c>
      <c r="C799">
        <v>3250</v>
      </c>
      <c r="E799" t="s">
        <v>949</v>
      </c>
      <c r="F799" t="s">
        <v>65</v>
      </c>
      <c r="G799" t="s">
        <v>975</v>
      </c>
      <c r="H799" t="s">
        <v>975</v>
      </c>
      <c r="I799" t="s">
        <v>975</v>
      </c>
      <c r="J799" t="s">
        <v>2225</v>
      </c>
      <c r="K799" t="s">
        <v>1395</v>
      </c>
      <c r="L799" t="s">
        <v>1529</v>
      </c>
      <c r="M799" t="s">
        <v>845</v>
      </c>
      <c r="N799" t="s">
        <v>977</v>
      </c>
      <c r="O799" s="2">
        <v>0</v>
      </c>
      <c r="P799" s="2">
        <v>0</v>
      </c>
      <c r="Q799" s="2">
        <v>0</v>
      </c>
      <c r="R799" s="2">
        <v>0</v>
      </c>
      <c r="S799" s="2">
        <v>0</v>
      </c>
      <c r="T799" s="2">
        <v>0</v>
      </c>
      <c r="U799" s="2">
        <v>0</v>
      </c>
      <c r="V799" s="2">
        <v>0</v>
      </c>
      <c r="W799" s="70">
        <v>0</v>
      </c>
      <c r="X799" s="68">
        <v>0</v>
      </c>
      <c r="Y799" s="68">
        <v>0</v>
      </c>
      <c r="Z799" s="2">
        <v>0</v>
      </c>
      <c r="AA799" s="70">
        <v>0</v>
      </c>
      <c r="AB799" s="70">
        <v>0</v>
      </c>
    </row>
    <row r="800" spans="1:28" x14ac:dyDescent="0.3">
      <c r="A800" t="s">
        <v>2693</v>
      </c>
      <c r="B800">
        <v>430</v>
      </c>
      <c r="C800">
        <v>3400</v>
      </c>
      <c r="E800" t="s">
        <v>949</v>
      </c>
      <c r="F800" t="s">
        <v>65</v>
      </c>
      <c r="G800" t="s">
        <v>1005</v>
      </c>
      <c r="H800" t="s">
        <v>1005</v>
      </c>
      <c r="I800" t="s">
        <v>1005</v>
      </c>
      <c r="J800" t="s">
        <v>2227</v>
      </c>
      <c r="K800" t="s">
        <v>1395</v>
      </c>
      <c r="L800" t="s">
        <v>1529</v>
      </c>
      <c r="M800" t="s">
        <v>845</v>
      </c>
      <c r="N800" t="s">
        <v>1007</v>
      </c>
      <c r="O800" s="2">
        <v>0</v>
      </c>
      <c r="P800" s="2">
        <v>0</v>
      </c>
      <c r="Q800" s="2">
        <v>0</v>
      </c>
      <c r="R800" s="2">
        <v>0</v>
      </c>
      <c r="S800" s="2">
        <v>0</v>
      </c>
      <c r="T800" s="2">
        <v>0</v>
      </c>
      <c r="U800" s="2">
        <v>0</v>
      </c>
      <c r="V800" s="2">
        <v>0</v>
      </c>
      <c r="W800" s="70">
        <v>0</v>
      </c>
      <c r="X800" s="68">
        <v>0</v>
      </c>
      <c r="Y800" s="68">
        <v>0</v>
      </c>
      <c r="Z800" s="2">
        <v>0</v>
      </c>
      <c r="AA800" s="70">
        <v>0</v>
      </c>
      <c r="AB800" s="70">
        <v>0</v>
      </c>
    </row>
    <row r="801" spans="1:29" x14ac:dyDescent="0.3">
      <c r="A801" t="s">
        <v>119</v>
      </c>
      <c r="B801">
        <v>430</v>
      </c>
      <c r="C801">
        <v>345</v>
      </c>
      <c r="D801">
        <v>4530</v>
      </c>
      <c r="E801" t="s">
        <v>101</v>
      </c>
      <c r="F801" t="s">
        <v>65</v>
      </c>
      <c r="G801" t="s">
        <v>1047</v>
      </c>
      <c r="H801" t="s">
        <v>101</v>
      </c>
      <c r="I801" t="s">
        <v>1585</v>
      </c>
      <c r="J801" t="s">
        <v>2229</v>
      </c>
      <c r="K801" t="s">
        <v>1395</v>
      </c>
      <c r="L801" t="s">
        <v>1529</v>
      </c>
      <c r="M801" t="s">
        <v>803</v>
      </c>
      <c r="N801" t="s">
        <v>2178</v>
      </c>
      <c r="O801" s="2">
        <v>0</v>
      </c>
      <c r="P801" s="2">
        <v>68940</v>
      </c>
      <c r="Q801" s="2">
        <v>40215</v>
      </c>
      <c r="R801" s="2">
        <v>57450</v>
      </c>
      <c r="S801" s="2">
        <v>57450</v>
      </c>
      <c r="T801" s="2">
        <v>57450</v>
      </c>
      <c r="U801" s="2">
        <v>11490</v>
      </c>
      <c r="V801" s="2">
        <v>15320</v>
      </c>
      <c r="W801" s="70">
        <v>15000</v>
      </c>
      <c r="X801" s="68">
        <v>16351</v>
      </c>
      <c r="Y801" s="68">
        <v>1351</v>
      </c>
      <c r="Z801" s="2">
        <v>57450</v>
      </c>
      <c r="AA801" s="70">
        <v>57450</v>
      </c>
      <c r="AB801" s="70">
        <v>57450</v>
      </c>
      <c r="AC801" s="2" t="s">
        <v>2125</v>
      </c>
    </row>
    <row r="802" spans="1:29" x14ac:dyDescent="0.3">
      <c r="A802" t="s">
        <v>259</v>
      </c>
      <c r="B802">
        <v>430</v>
      </c>
      <c r="C802">
        <v>390</v>
      </c>
      <c r="D802">
        <v>4917</v>
      </c>
      <c r="E802" t="s">
        <v>101</v>
      </c>
      <c r="F802" t="s">
        <v>65</v>
      </c>
      <c r="G802" t="s">
        <v>816</v>
      </c>
      <c r="H802" t="s">
        <v>101</v>
      </c>
      <c r="I802" t="s">
        <v>816</v>
      </c>
      <c r="J802" t="s">
        <v>2230</v>
      </c>
      <c r="K802" t="s">
        <v>954</v>
      </c>
      <c r="L802" t="s">
        <v>1078</v>
      </c>
      <c r="M802" t="s">
        <v>1435</v>
      </c>
      <c r="N802" t="s">
        <v>1083</v>
      </c>
      <c r="O802" s="2">
        <v>0</v>
      </c>
      <c r="P802" s="2">
        <v>196255</v>
      </c>
      <c r="Q802" s="2">
        <v>0</v>
      </c>
      <c r="R802" s="2">
        <v>0</v>
      </c>
      <c r="S802" s="2">
        <v>0</v>
      </c>
      <c r="T802" s="2">
        <v>0</v>
      </c>
      <c r="U802" s="2">
        <v>0</v>
      </c>
      <c r="V802" s="2">
        <v>0</v>
      </c>
      <c r="W802" s="70">
        <v>0</v>
      </c>
      <c r="X802" s="68">
        <v>0</v>
      </c>
      <c r="Y802" s="68">
        <v>0</v>
      </c>
      <c r="Z802" s="2">
        <v>0</v>
      </c>
      <c r="AA802" s="70">
        <v>0</v>
      </c>
      <c r="AB802" s="70">
        <v>0</v>
      </c>
    </row>
    <row r="803" spans="1:29" x14ac:dyDescent="0.3">
      <c r="A803" t="s">
        <v>306</v>
      </c>
      <c r="B803">
        <v>430</v>
      </c>
      <c r="C803">
        <v>490</v>
      </c>
      <c r="D803">
        <v>6128</v>
      </c>
      <c r="E803" t="s">
        <v>100</v>
      </c>
      <c r="F803" t="s">
        <v>65</v>
      </c>
      <c r="G803" t="s">
        <v>1449</v>
      </c>
      <c r="H803" t="s">
        <v>820</v>
      </c>
      <c r="I803" t="s">
        <v>1108</v>
      </c>
      <c r="J803" t="s">
        <v>2231</v>
      </c>
      <c r="K803" t="s">
        <v>1395</v>
      </c>
      <c r="L803" t="s">
        <v>1529</v>
      </c>
      <c r="M803" t="s">
        <v>1089</v>
      </c>
      <c r="N803" t="s">
        <v>1121</v>
      </c>
      <c r="O803" s="2">
        <v>0</v>
      </c>
      <c r="P803" s="2">
        <v>0</v>
      </c>
      <c r="Q803" s="2">
        <v>0</v>
      </c>
      <c r="R803" s="2">
        <v>2000</v>
      </c>
      <c r="S803" s="2">
        <v>2000</v>
      </c>
      <c r="T803" s="2">
        <v>2000</v>
      </c>
      <c r="U803" s="2">
        <v>0</v>
      </c>
      <c r="V803" s="2">
        <v>0</v>
      </c>
      <c r="W803" s="70">
        <v>0</v>
      </c>
      <c r="X803" s="68">
        <v>0</v>
      </c>
      <c r="Y803" s="68">
        <v>0</v>
      </c>
      <c r="Z803" s="2">
        <v>2000</v>
      </c>
      <c r="AA803" s="70">
        <v>102446</v>
      </c>
      <c r="AB803" s="70">
        <v>102446</v>
      </c>
      <c r="AC803" s="2" t="s">
        <v>2232</v>
      </c>
    </row>
    <row r="804" spans="1:29" x14ac:dyDescent="0.3">
      <c r="A804" t="s">
        <v>531</v>
      </c>
      <c r="B804">
        <v>430</v>
      </c>
      <c r="C804">
        <v>490</v>
      </c>
      <c r="D804">
        <v>6714</v>
      </c>
      <c r="E804" t="s">
        <v>100</v>
      </c>
      <c r="F804" t="s">
        <v>65</v>
      </c>
      <c r="G804" t="s">
        <v>1449</v>
      </c>
      <c r="H804" t="s">
        <v>820</v>
      </c>
      <c r="I804" t="s">
        <v>1182</v>
      </c>
      <c r="J804" t="s">
        <v>2233</v>
      </c>
      <c r="K804" t="s">
        <v>1395</v>
      </c>
      <c r="L804" t="s">
        <v>1529</v>
      </c>
      <c r="M804" t="s">
        <v>1089</v>
      </c>
      <c r="N804" t="s">
        <v>820</v>
      </c>
      <c r="O804" s="2">
        <v>0</v>
      </c>
      <c r="P804" s="2">
        <v>0</v>
      </c>
      <c r="Q804" s="2">
        <v>0</v>
      </c>
      <c r="R804" s="2">
        <v>0</v>
      </c>
      <c r="S804" s="2">
        <v>0</v>
      </c>
      <c r="T804" s="2">
        <v>0</v>
      </c>
      <c r="U804" s="2">
        <v>0</v>
      </c>
      <c r="V804" s="2">
        <v>0</v>
      </c>
      <c r="W804" s="70">
        <v>0</v>
      </c>
      <c r="X804" s="68">
        <v>0</v>
      </c>
      <c r="Y804" s="68">
        <v>0</v>
      </c>
      <c r="Z804" s="2">
        <v>0</v>
      </c>
      <c r="AA804" s="70">
        <v>0</v>
      </c>
      <c r="AB804" s="70">
        <v>0</v>
      </c>
    </row>
    <row r="805" spans="1:29" x14ac:dyDescent="0.3">
      <c r="A805" t="s">
        <v>327</v>
      </c>
      <c r="B805">
        <v>430</v>
      </c>
      <c r="C805">
        <v>700</v>
      </c>
      <c r="D805">
        <v>8540</v>
      </c>
      <c r="E805" t="s">
        <v>100</v>
      </c>
      <c r="F805" t="s">
        <v>65</v>
      </c>
      <c r="G805" t="s">
        <v>821</v>
      </c>
      <c r="H805" t="s">
        <v>821</v>
      </c>
      <c r="I805" t="s">
        <v>886</v>
      </c>
      <c r="J805" t="s">
        <v>2234</v>
      </c>
      <c r="K805" t="s">
        <v>1395</v>
      </c>
      <c r="L805" t="s">
        <v>1529</v>
      </c>
      <c r="M805" t="s">
        <v>845</v>
      </c>
      <c r="N805" t="s">
        <v>1668</v>
      </c>
      <c r="O805" s="2">
        <v>0</v>
      </c>
      <c r="P805" s="2">
        <v>0</v>
      </c>
      <c r="Q805" s="2">
        <v>0</v>
      </c>
      <c r="R805" s="2">
        <v>381877</v>
      </c>
      <c r="S805" s="2">
        <v>381877</v>
      </c>
      <c r="T805" s="2">
        <v>381877</v>
      </c>
      <c r="U805" s="2">
        <v>0</v>
      </c>
      <c r="V805" s="2">
        <v>0</v>
      </c>
      <c r="W805" s="70">
        <v>0</v>
      </c>
      <c r="X805" s="68">
        <v>0</v>
      </c>
      <c r="Y805" s="68">
        <v>0</v>
      </c>
      <c r="Z805" s="2">
        <v>381877</v>
      </c>
      <c r="AA805" s="70">
        <v>0</v>
      </c>
      <c r="AB805" s="70">
        <v>0</v>
      </c>
    </row>
    <row r="806" spans="1:29" x14ac:dyDescent="0.3">
      <c r="A806" t="s">
        <v>673</v>
      </c>
      <c r="B806">
        <v>430</v>
      </c>
      <c r="C806">
        <v>900</v>
      </c>
      <c r="D806">
        <v>9893</v>
      </c>
      <c r="E806" t="s">
        <v>100</v>
      </c>
      <c r="F806" t="s">
        <v>65</v>
      </c>
      <c r="G806" t="s">
        <v>1375</v>
      </c>
      <c r="H806" t="s">
        <v>1389</v>
      </c>
      <c r="I806" t="s">
        <v>1390</v>
      </c>
      <c r="J806" t="s">
        <v>2235</v>
      </c>
      <c r="K806" t="s">
        <v>1395</v>
      </c>
      <c r="L806" t="s">
        <v>1529</v>
      </c>
      <c r="M806" t="s">
        <v>845</v>
      </c>
      <c r="N806" t="s">
        <v>1697</v>
      </c>
      <c r="O806" s="2">
        <v>0</v>
      </c>
      <c r="P806" s="2">
        <v>0</v>
      </c>
      <c r="Q806" s="2">
        <v>0</v>
      </c>
      <c r="R806" s="2">
        <v>0</v>
      </c>
      <c r="S806" s="2">
        <v>0</v>
      </c>
      <c r="T806" s="2">
        <v>0</v>
      </c>
      <c r="U806" s="2">
        <v>0</v>
      </c>
      <c r="V806" s="2">
        <v>0</v>
      </c>
      <c r="W806" s="70">
        <v>0</v>
      </c>
      <c r="X806" s="68">
        <v>0</v>
      </c>
      <c r="Y806" s="68">
        <v>0</v>
      </c>
      <c r="Z806" s="2">
        <v>0</v>
      </c>
      <c r="AA806" s="70">
        <v>0</v>
      </c>
      <c r="AB806" s="70">
        <v>0</v>
      </c>
    </row>
    <row r="807" spans="1:29" x14ac:dyDescent="0.3">
      <c r="A807" t="s">
        <v>329</v>
      </c>
      <c r="B807">
        <v>430</v>
      </c>
      <c r="C807">
        <v>900</v>
      </c>
      <c r="D807">
        <v>9899</v>
      </c>
      <c r="E807" t="s">
        <v>100</v>
      </c>
      <c r="F807" t="s">
        <v>65</v>
      </c>
      <c r="G807" t="s">
        <v>1375</v>
      </c>
      <c r="H807" t="s">
        <v>1389</v>
      </c>
      <c r="I807" t="s">
        <v>1005</v>
      </c>
      <c r="J807" t="s">
        <v>2236</v>
      </c>
      <c r="K807" t="s">
        <v>844</v>
      </c>
      <c r="L807" t="s">
        <v>845</v>
      </c>
      <c r="M807" t="s">
        <v>845</v>
      </c>
      <c r="N807" t="s">
        <v>1393</v>
      </c>
      <c r="O807" s="2">
        <v>0</v>
      </c>
      <c r="P807" s="2">
        <v>265465</v>
      </c>
      <c r="Q807" s="2">
        <v>311502</v>
      </c>
      <c r="R807" s="2">
        <v>0</v>
      </c>
      <c r="S807" s="2">
        <v>0</v>
      </c>
      <c r="T807" s="2">
        <v>0</v>
      </c>
      <c r="U807" s="2">
        <v>0</v>
      </c>
      <c r="V807" s="2">
        <v>0</v>
      </c>
      <c r="W807" s="69">
        <v>328502</v>
      </c>
      <c r="X807" s="68">
        <v>0</v>
      </c>
      <c r="Y807" s="68">
        <v>-328502</v>
      </c>
      <c r="Z807" s="12">
        <v>0</v>
      </c>
      <c r="AA807" s="75">
        <v>284506</v>
      </c>
      <c r="AB807" s="75">
        <v>284506</v>
      </c>
    </row>
    <row r="808" spans="1:29" x14ac:dyDescent="0.3">
      <c r="A808" t="s">
        <v>2694</v>
      </c>
      <c r="B808">
        <v>440</v>
      </c>
      <c r="C808">
        <v>1110</v>
      </c>
      <c r="E808" t="s">
        <v>841</v>
      </c>
      <c r="F808" t="s">
        <v>68</v>
      </c>
      <c r="G808" t="s">
        <v>842</v>
      </c>
      <c r="H808" t="s">
        <v>843</v>
      </c>
      <c r="I808" t="s">
        <v>842</v>
      </c>
      <c r="J808" t="s">
        <v>2237</v>
      </c>
      <c r="K808" t="s">
        <v>1395</v>
      </c>
      <c r="L808" t="s">
        <v>1700</v>
      </c>
      <c r="M808" t="s">
        <v>845</v>
      </c>
      <c r="N808" t="s">
        <v>847</v>
      </c>
      <c r="O808" s="2">
        <v>0</v>
      </c>
      <c r="P808" s="2">
        <v>9105</v>
      </c>
      <c r="Q808" s="2">
        <v>8195</v>
      </c>
      <c r="R808" s="2">
        <v>0</v>
      </c>
      <c r="S808" s="2">
        <v>0</v>
      </c>
      <c r="T808" s="2">
        <v>0</v>
      </c>
      <c r="U808" s="2">
        <v>12481</v>
      </c>
      <c r="V808" s="2">
        <v>13553</v>
      </c>
      <c r="W808" s="70">
        <v>0</v>
      </c>
      <c r="X808" s="68">
        <v>0</v>
      </c>
      <c r="Y808" s="68">
        <v>0</v>
      </c>
      <c r="Z808" s="2">
        <v>12481</v>
      </c>
      <c r="AA808" s="70">
        <v>12481</v>
      </c>
      <c r="AB808" s="70">
        <v>12481</v>
      </c>
    </row>
    <row r="809" spans="1:29" x14ac:dyDescent="0.3">
      <c r="A809" t="s">
        <v>2695</v>
      </c>
      <c r="B809">
        <v>440</v>
      </c>
      <c r="C809">
        <v>1115</v>
      </c>
      <c r="E809" t="s">
        <v>841</v>
      </c>
      <c r="F809" t="s">
        <v>68</v>
      </c>
      <c r="G809" t="s">
        <v>842</v>
      </c>
      <c r="H809" t="s">
        <v>843</v>
      </c>
      <c r="I809" t="s">
        <v>842</v>
      </c>
      <c r="J809" t="s">
        <v>2239</v>
      </c>
      <c r="K809" t="s">
        <v>1395</v>
      </c>
      <c r="L809" t="s">
        <v>1700</v>
      </c>
      <c r="M809" t="s">
        <v>845</v>
      </c>
      <c r="N809" t="s">
        <v>850</v>
      </c>
      <c r="O809" s="2">
        <v>0</v>
      </c>
      <c r="P809" s="2">
        <v>118912</v>
      </c>
      <c r="Q809" s="2">
        <v>131550</v>
      </c>
      <c r="R809" s="2">
        <v>0</v>
      </c>
      <c r="S809" s="2">
        <v>0</v>
      </c>
      <c r="T809" s="2">
        <v>0</v>
      </c>
      <c r="U809" s="2">
        <v>132342</v>
      </c>
      <c r="V809" s="2">
        <v>132474</v>
      </c>
      <c r="W809" s="70">
        <v>0</v>
      </c>
      <c r="X809" s="68">
        <v>0</v>
      </c>
      <c r="Y809" s="68">
        <v>0</v>
      </c>
      <c r="Z809" s="2">
        <v>132342</v>
      </c>
      <c r="AA809" s="70">
        <v>132342</v>
      </c>
      <c r="AB809" s="70">
        <v>132342</v>
      </c>
    </row>
    <row r="810" spans="1:29" x14ac:dyDescent="0.3">
      <c r="A810" t="s">
        <v>2696</v>
      </c>
      <c r="B810">
        <v>440</v>
      </c>
      <c r="C810">
        <v>2125</v>
      </c>
      <c r="E810" t="s">
        <v>907</v>
      </c>
      <c r="F810" t="s">
        <v>68</v>
      </c>
      <c r="G810" t="s">
        <v>908</v>
      </c>
      <c r="H810" t="s">
        <v>909</v>
      </c>
      <c r="I810" t="s">
        <v>908</v>
      </c>
      <c r="J810" t="s">
        <v>2241</v>
      </c>
      <c r="K810" t="s">
        <v>1395</v>
      </c>
      <c r="L810" t="s">
        <v>1700</v>
      </c>
      <c r="M810" t="s">
        <v>845</v>
      </c>
      <c r="N810" t="s">
        <v>908</v>
      </c>
      <c r="O810" s="2">
        <v>0</v>
      </c>
      <c r="P810" s="2">
        <v>0</v>
      </c>
      <c r="Q810" s="2">
        <v>0</v>
      </c>
      <c r="R810" s="2">
        <v>0</v>
      </c>
      <c r="S810" s="2">
        <v>0</v>
      </c>
      <c r="T810" s="2">
        <v>0</v>
      </c>
      <c r="U810" s="2">
        <v>0</v>
      </c>
      <c r="V810" s="2">
        <v>0</v>
      </c>
      <c r="W810" s="70">
        <v>0</v>
      </c>
      <c r="X810" s="68">
        <v>0</v>
      </c>
      <c r="Y810" s="68">
        <v>0</v>
      </c>
      <c r="Z810" s="2">
        <v>0</v>
      </c>
      <c r="AA810" s="70">
        <v>0</v>
      </c>
      <c r="AB810" s="70">
        <v>0</v>
      </c>
    </row>
    <row r="811" spans="1:29" x14ac:dyDescent="0.3">
      <c r="A811" t="s">
        <v>2697</v>
      </c>
      <c r="B811">
        <v>440</v>
      </c>
      <c r="C811">
        <v>3100</v>
      </c>
      <c r="E811" t="s">
        <v>949</v>
      </c>
      <c r="F811" t="s">
        <v>68</v>
      </c>
      <c r="G811" t="s">
        <v>950</v>
      </c>
      <c r="H811" t="s">
        <v>950</v>
      </c>
      <c r="I811" t="s">
        <v>950</v>
      </c>
      <c r="J811" t="s">
        <v>2243</v>
      </c>
      <c r="K811" t="s">
        <v>1395</v>
      </c>
      <c r="L811" t="s">
        <v>1700</v>
      </c>
      <c r="M811" t="s">
        <v>845</v>
      </c>
      <c r="N811" t="s">
        <v>802</v>
      </c>
      <c r="O811" s="2">
        <v>0</v>
      </c>
      <c r="P811" s="2">
        <v>0</v>
      </c>
      <c r="Q811" s="2">
        <v>128017</v>
      </c>
      <c r="R811" s="2">
        <v>140454</v>
      </c>
      <c r="S811" s="2">
        <v>0</v>
      </c>
      <c r="T811" s="2">
        <v>0</v>
      </c>
      <c r="U811" s="2">
        <v>139745</v>
      </c>
      <c r="V811" s="2">
        <v>139745</v>
      </c>
      <c r="W811" s="70">
        <v>139745</v>
      </c>
      <c r="X811" s="68">
        <v>0</v>
      </c>
      <c r="Y811" s="68">
        <v>-139745</v>
      </c>
      <c r="Z811" s="2">
        <v>139745</v>
      </c>
      <c r="AA811" s="69">
        <v>145745</v>
      </c>
      <c r="AB811" s="69">
        <v>145745</v>
      </c>
    </row>
    <row r="812" spans="1:29" x14ac:dyDescent="0.3">
      <c r="A812" t="s">
        <v>159</v>
      </c>
      <c r="B812">
        <v>440</v>
      </c>
      <c r="C812">
        <v>315</v>
      </c>
      <c r="D812">
        <v>4125</v>
      </c>
      <c r="E812" t="s">
        <v>101</v>
      </c>
      <c r="F812" t="s">
        <v>68</v>
      </c>
      <c r="G812" t="s">
        <v>960</v>
      </c>
      <c r="H812" t="s">
        <v>101</v>
      </c>
      <c r="I812" t="s">
        <v>809</v>
      </c>
      <c r="J812" t="s">
        <v>2245</v>
      </c>
      <c r="K812" t="s">
        <v>954</v>
      </c>
      <c r="L812" t="s">
        <v>960</v>
      </c>
      <c r="M812" t="s">
        <v>1435</v>
      </c>
      <c r="N812" t="s">
        <v>961</v>
      </c>
      <c r="O812" s="2">
        <v>0</v>
      </c>
      <c r="P812" s="2">
        <v>158</v>
      </c>
      <c r="Q812" s="2">
        <v>2646</v>
      </c>
      <c r="R812" s="2">
        <v>1975</v>
      </c>
      <c r="S812" s="2">
        <v>1975</v>
      </c>
      <c r="T812" s="2">
        <v>1975</v>
      </c>
      <c r="U812" s="2">
        <v>794</v>
      </c>
      <c r="V812" s="2">
        <v>927</v>
      </c>
      <c r="W812" s="70">
        <v>1000</v>
      </c>
      <c r="X812" s="68">
        <v>990</v>
      </c>
      <c r="Y812" s="68">
        <v>-10</v>
      </c>
      <c r="Z812" s="2">
        <v>1975</v>
      </c>
      <c r="AA812" s="70">
        <v>1000</v>
      </c>
      <c r="AB812" s="70">
        <v>1000</v>
      </c>
    </row>
    <row r="813" spans="1:29" x14ac:dyDescent="0.3">
      <c r="A813" t="s">
        <v>2698</v>
      </c>
      <c r="B813">
        <v>440</v>
      </c>
      <c r="C813">
        <v>3250</v>
      </c>
      <c r="E813" t="s">
        <v>949</v>
      </c>
      <c r="F813" t="s">
        <v>68</v>
      </c>
      <c r="G813" t="s">
        <v>975</v>
      </c>
      <c r="H813" t="s">
        <v>975</v>
      </c>
      <c r="I813" t="s">
        <v>975</v>
      </c>
      <c r="J813" t="s">
        <v>2246</v>
      </c>
      <c r="K813" t="s">
        <v>1395</v>
      </c>
      <c r="L813" t="s">
        <v>1700</v>
      </c>
      <c r="M813" t="s">
        <v>845</v>
      </c>
      <c r="N813" t="s">
        <v>977</v>
      </c>
      <c r="O813" s="2">
        <v>0</v>
      </c>
      <c r="P813" s="2">
        <v>0</v>
      </c>
      <c r="Q813" s="2">
        <v>0</v>
      </c>
      <c r="R813" s="2">
        <v>0</v>
      </c>
      <c r="S813" s="2">
        <v>0</v>
      </c>
      <c r="T813" s="2">
        <v>0</v>
      </c>
      <c r="U813" s="2">
        <v>0</v>
      </c>
      <c r="V813" s="2">
        <v>0</v>
      </c>
      <c r="W813" s="70">
        <v>0</v>
      </c>
      <c r="X813" s="68">
        <v>0</v>
      </c>
      <c r="Y813" s="68">
        <v>0</v>
      </c>
      <c r="Z813" s="2">
        <v>0</v>
      </c>
      <c r="AA813" s="70">
        <v>0</v>
      </c>
      <c r="AB813" s="70">
        <v>0</v>
      </c>
    </row>
    <row r="814" spans="1:29" x14ac:dyDescent="0.3">
      <c r="A814" t="s">
        <v>2699</v>
      </c>
      <c r="B814">
        <v>440</v>
      </c>
      <c r="C814">
        <v>3400</v>
      </c>
      <c r="E814" t="s">
        <v>949</v>
      </c>
      <c r="F814" t="s">
        <v>68</v>
      </c>
      <c r="G814" t="s">
        <v>1005</v>
      </c>
      <c r="H814" t="s">
        <v>1005</v>
      </c>
      <c r="I814" t="s">
        <v>1005</v>
      </c>
      <c r="J814" t="s">
        <v>2248</v>
      </c>
      <c r="K814" t="s">
        <v>1395</v>
      </c>
      <c r="L814" t="s">
        <v>1700</v>
      </c>
      <c r="M814" t="s">
        <v>845</v>
      </c>
      <c r="N814" t="s">
        <v>1007</v>
      </c>
      <c r="O814" s="2">
        <v>0</v>
      </c>
      <c r="P814" s="2">
        <v>0</v>
      </c>
      <c r="Q814" s="2">
        <v>0</v>
      </c>
      <c r="R814" s="2">
        <v>0</v>
      </c>
      <c r="S814" s="2">
        <v>0</v>
      </c>
      <c r="T814" s="2">
        <v>0</v>
      </c>
      <c r="U814" s="2">
        <v>0</v>
      </c>
      <c r="V814" s="2">
        <v>0</v>
      </c>
      <c r="W814" s="70">
        <v>0</v>
      </c>
      <c r="X814" s="68">
        <v>0</v>
      </c>
      <c r="Y814" s="68">
        <v>0</v>
      </c>
      <c r="Z814" s="2">
        <v>0</v>
      </c>
      <c r="AA814" s="70">
        <v>0</v>
      </c>
      <c r="AB814" s="70">
        <v>0</v>
      </c>
    </row>
    <row r="815" spans="1:29" x14ac:dyDescent="0.3">
      <c r="A815" t="s">
        <v>127</v>
      </c>
      <c r="B815">
        <v>440</v>
      </c>
      <c r="C815">
        <v>345</v>
      </c>
      <c r="D815">
        <v>4540</v>
      </c>
      <c r="E815" t="s">
        <v>101</v>
      </c>
      <c r="F815" t="s">
        <v>68</v>
      </c>
      <c r="G815" t="s">
        <v>1047</v>
      </c>
      <c r="H815" t="s">
        <v>101</v>
      </c>
      <c r="I815" t="s">
        <v>1585</v>
      </c>
      <c r="J815" t="s">
        <v>2250</v>
      </c>
      <c r="K815" t="s">
        <v>1395</v>
      </c>
      <c r="L815" t="s">
        <v>1700</v>
      </c>
      <c r="M815" t="s">
        <v>803</v>
      </c>
      <c r="N815" t="s">
        <v>2180</v>
      </c>
      <c r="O815" s="2">
        <v>0</v>
      </c>
      <c r="P815" s="2">
        <v>11942</v>
      </c>
      <c r="Q815" s="2">
        <v>9082</v>
      </c>
      <c r="R815" s="2">
        <v>16065</v>
      </c>
      <c r="S815" s="2">
        <v>16065</v>
      </c>
      <c r="T815" s="2">
        <v>16065</v>
      </c>
      <c r="U815" s="2">
        <v>4284</v>
      </c>
      <c r="V815" s="2">
        <v>5355</v>
      </c>
      <c r="W815" s="70">
        <v>5000</v>
      </c>
      <c r="X815" s="68">
        <v>5716</v>
      </c>
      <c r="Y815" s="68">
        <v>716</v>
      </c>
      <c r="Z815" s="2">
        <v>16065</v>
      </c>
      <c r="AA815" s="70">
        <v>16065</v>
      </c>
      <c r="AB815" s="70">
        <v>16065</v>
      </c>
      <c r="AC815" s="2" t="s">
        <v>2125</v>
      </c>
    </row>
    <row r="816" spans="1:29" x14ac:dyDescent="0.3">
      <c r="A816" t="s">
        <v>262</v>
      </c>
      <c r="B816">
        <v>440</v>
      </c>
      <c r="C816">
        <v>390</v>
      </c>
      <c r="D816">
        <v>4917</v>
      </c>
      <c r="E816" t="s">
        <v>101</v>
      </c>
      <c r="F816" t="s">
        <v>68</v>
      </c>
      <c r="G816" t="s">
        <v>816</v>
      </c>
      <c r="H816" t="s">
        <v>101</v>
      </c>
      <c r="I816" t="s">
        <v>816</v>
      </c>
      <c r="J816" t="s">
        <v>2251</v>
      </c>
      <c r="K816" t="s">
        <v>954</v>
      </c>
      <c r="L816" t="s">
        <v>1078</v>
      </c>
      <c r="M816" t="s">
        <v>1435</v>
      </c>
      <c r="N816" t="s">
        <v>1083</v>
      </c>
      <c r="O816" s="2">
        <v>0</v>
      </c>
      <c r="P816" s="2">
        <v>115917</v>
      </c>
      <c r="Q816" s="2">
        <v>0</v>
      </c>
      <c r="R816" s="2">
        <v>0</v>
      </c>
      <c r="S816" s="2">
        <v>0</v>
      </c>
      <c r="T816" s="2">
        <v>0</v>
      </c>
      <c r="U816" s="2">
        <v>0</v>
      </c>
      <c r="V816" s="2">
        <v>0</v>
      </c>
      <c r="W816" s="70">
        <v>0</v>
      </c>
      <c r="X816" s="68">
        <v>0</v>
      </c>
      <c r="Y816" s="68">
        <v>0</v>
      </c>
      <c r="Z816" s="2">
        <v>0</v>
      </c>
      <c r="AA816" s="70">
        <v>0</v>
      </c>
      <c r="AB816" s="70">
        <v>0</v>
      </c>
    </row>
    <row r="817" spans="1:29" x14ac:dyDescent="0.3">
      <c r="A817" t="s">
        <v>308</v>
      </c>
      <c r="B817">
        <v>440</v>
      </c>
      <c r="C817">
        <v>490</v>
      </c>
      <c r="D817">
        <v>6128</v>
      </c>
      <c r="E817" t="s">
        <v>100</v>
      </c>
      <c r="F817" t="s">
        <v>68</v>
      </c>
      <c r="G817" t="s">
        <v>1449</v>
      </c>
      <c r="H817" t="s">
        <v>820</v>
      </c>
      <c r="I817" t="s">
        <v>1108</v>
      </c>
      <c r="J817" t="s">
        <v>2252</v>
      </c>
      <c r="K817" t="s">
        <v>1395</v>
      </c>
      <c r="L817" t="s">
        <v>1700</v>
      </c>
      <c r="M817" t="s">
        <v>1089</v>
      </c>
      <c r="N817" t="s">
        <v>1121</v>
      </c>
      <c r="O817" s="2">
        <v>0</v>
      </c>
      <c r="P817" s="2">
        <v>0</v>
      </c>
      <c r="Q817" s="2">
        <v>0</v>
      </c>
      <c r="R817" s="2">
        <v>2000</v>
      </c>
      <c r="S817" s="2">
        <v>2000</v>
      </c>
      <c r="T817" s="2">
        <v>2000</v>
      </c>
      <c r="U817" s="2">
        <v>0</v>
      </c>
      <c r="V817" s="2">
        <v>0</v>
      </c>
      <c r="W817" s="70">
        <v>0</v>
      </c>
      <c r="X817" s="68">
        <v>0</v>
      </c>
      <c r="Y817" s="68">
        <v>0</v>
      </c>
      <c r="Z817" s="2">
        <v>2000</v>
      </c>
      <c r="AA817" s="70">
        <v>53616</v>
      </c>
      <c r="AB817" s="70">
        <v>53616</v>
      </c>
      <c r="AC817" s="2" t="s">
        <v>2232</v>
      </c>
    </row>
    <row r="818" spans="1:29" x14ac:dyDescent="0.3">
      <c r="A818" t="s">
        <v>675</v>
      </c>
      <c r="B818">
        <v>440</v>
      </c>
      <c r="C818">
        <v>490</v>
      </c>
      <c r="D818">
        <v>6714</v>
      </c>
      <c r="E818" t="s">
        <v>100</v>
      </c>
      <c r="F818" t="s">
        <v>68</v>
      </c>
      <c r="G818" t="s">
        <v>1449</v>
      </c>
      <c r="H818" t="s">
        <v>820</v>
      </c>
      <c r="I818" t="s">
        <v>1182</v>
      </c>
      <c r="J818" t="s">
        <v>2253</v>
      </c>
      <c r="K818" t="s">
        <v>1395</v>
      </c>
      <c r="L818" t="s">
        <v>1700</v>
      </c>
      <c r="M818" t="s">
        <v>1089</v>
      </c>
      <c r="N818" t="s">
        <v>820</v>
      </c>
      <c r="O818" s="2">
        <v>0</v>
      </c>
      <c r="P818" s="2">
        <v>0</v>
      </c>
      <c r="Q818" s="2">
        <v>0</v>
      </c>
      <c r="R818" s="2">
        <v>0</v>
      </c>
      <c r="S818" s="2">
        <v>0</v>
      </c>
      <c r="T818" s="2">
        <v>0</v>
      </c>
      <c r="U818" s="2">
        <v>0</v>
      </c>
      <c r="V818" s="2">
        <v>0</v>
      </c>
      <c r="W818" s="70">
        <v>0</v>
      </c>
      <c r="X818" s="68">
        <v>0</v>
      </c>
      <c r="Y818" s="68">
        <v>0</v>
      </c>
      <c r="Z818" s="2">
        <v>0</v>
      </c>
      <c r="AA818" s="70">
        <v>0</v>
      </c>
      <c r="AB818" s="70">
        <v>0</v>
      </c>
    </row>
    <row r="819" spans="1:29" x14ac:dyDescent="0.3">
      <c r="A819" t="s">
        <v>325</v>
      </c>
      <c r="B819">
        <v>440</v>
      </c>
      <c r="C819">
        <v>700</v>
      </c>
      <c r="D819">
        <v>8550</v>
      </c>
      <c r="E819" t="s">
        <v>100</v>
      </c>
      <c r="F819" t="s">
        <v>68</v>
      </c>
      <c r="G819" t="s">
        <v>821</v>
      </c>
      <c r="H819" t="s">
        <v>821</v>
      </c>
      <c r="I819" t="s">
        <v>886</v>
      </c>
      <c r="J819" t="s">
        <v>2254</v>
      </c>
      <c r="K819" t="s">
        <v>1395</v>
      </c>
      <c r="L819" t="s">
        <v>1700</v>
      </c>
      <c r="M819" t="s">
        <v>845</v>
      </c>
      <c r="N819" t="s">
        <v>1855</v>
      </c>
      <c r="O819" s="2">
        <v>0</v>
      </c>
      <c r="P819" s="2">
        <v>0</v>
      </c>
      <c r="Q819" s="2">
        <v>0</v>
      </c>
      <c r="R819" s="2">
        <v>156494</v>
      </c>
      <c r="S819" s="2">
        <v>156494</v>
      </c>
      <c r="T819" s="2">
        <v>156494</v>
      </c>
      <c r="U819" s="2">
        <v>0</v>
      </c>
      <c r="V819" s="2">
        <v>0</v>
      </c>
      <c r="W819" s="70">
        <v>0</v>
      </c>
      <c r="X819" s="68">
        <v>0</v>
      </c>
      <c r="Y819" s="68">
        <v>0</v>
      </c>
      <c r="Z819" s="2">
        <v>156494</v>
      </c>
      <c r="AA819" s="70">
        <v>0</v>
      </c>
      <c r="AB819" s="70">
        <v>0</v>
      </c>
    </row>
    <row r="820" spans="1:29" x14ac:dyDescent="0.3">
      <c r="A820" t="s">
        <v>488</v>
      </c>
      <c r="B820">
        <v>440</v>
      </c>
      <c r="C820">
        <v>900</v>
      </c>
      <c r="D820">
        <v>9897</v>
      </c>
      <c r="E820" t="s">
        <v>100</v>
      </c>
      <c r="F820" t="s">
        <v>68</v>
      </c>
      <c r="G820" t="s">
        <v>1375</v>
      </c>
      <c r="H820" t="s">
        <v>1389</v>
      </c>
      <c r="I820" t="s">
        <v>1390</v>
      </c>
      <c r="J820" t="s">
        <v>2255</v>
      </c>
      <c r="K820" t="s">
        <v>1395</v>
      </c>
      <c r="L820" t="s">
        <v>1700</v>
      </c>
      <c r="M820" t="s">
        <v>1089</v>
      </c>
      <c r="N820" t="s">
        <v>1876</v>
      </c>
      <c r="O820" s="2">
        <v>0</v>
      </c>
      <c r="P820" s="2">
        <v>0</v>
      </c>
      <c r="Q820" s="2">
        <v>0</v>
      </c>
      <c r="R820" s="2">
        <v>0</v>
      </c>
      <c r="S820" s="2">
        <v>0</v>
      </c>
      <c r="T820" s="2">
        <v>0</v>
      </c>
      <c r="U820" s="2">
        <v>0</v>
      </c>
      <c r="V820" s="2">
        <v>0</v>
      </c>
      <c r="W820" s="70">
        <v>0</v>
      </c>
      <c r="X820" s="68">
        <v>0</v>
      </c>
      <c r="Y820" s="68">
        <v>0</v>
      </c>
      <c r="Z820" s="2">
        <v>0</v>
      </c>
      <c r="AA820" s="70">
        <v>0</v>
      </c>
      <c r="AB820" s="70">
        <v>0</v>
      </c>
    </row>
    <row r="821" spans="1:29" x14ac:dyDescent="0.3">
      <c r="A821" t="s">
        <v>332</v>
      </c>
      <c r="B821">
        <v>440</v>
      </c>
      <c r="C821">
        <v>900</v>
      </c>
      <c r="D821">
        <v>9899</v>
      </c>
      <c r="E821" t="s">
        <v>100</v>
      </c>
      <c r="F821" t="s">
        <v>68</v>
      </c>
      <c r="G821" t="s">
        <v>1375</v>
      </c>
      <c r="H821" t="s">
        <v>1389</v>
      </c>
      <c r="I821" t="s">
        <v>1005</v>
      </c>
      <c r="J821" t="s">
        <v>2256</v>
      </c>
      <c r="K821" t="s">
        <v>844</v>
      </c>
      <c r="L821" t="s">
        <v>845</v>
      </c>
      <c r="M821" t="s">
        <v>845</v>
      </c>
      <c r="N821" t="s">
        <v>1393</v>
      </c>
      <c r="O821" s="2">
        <v>0</v>
      </c>
      <c r="P821" s="2">
        <v>128017</v>
      </c>
      <c r="Q821" s="2">
        <v>139745</v>
      </c>
      <c r="R821" s="2">
        <v>0</v>
      </c>
      <c r="S821" s="2">
        <v>0</v>
      </c>
      <c r="T821" s="2">
        <v>0</v>
      </c>
      <c r="U821" s="2">
        <v>0</v>
      </c>
      <c r="V821" s="2">
        <v>0</v>
      </c>
      <c r="W821" s="69">
        <v>145745</v>
      </c>
      <c r="X821" s="68">
        <v>0</v>
      </c>
      <c r="Y821" s="68">
        <v>-145745</v>
      </c>
      <c r="Z821" s="12">
        <v>0</v>
      </c>
      <c r="AA821" s="75">
        <v>109194</v>
      </c>
      <c r="AB821" s="75">
        <v>109194</v>
      </c>
    </row>
    <row r="822" spans="1:29" x14ac:dyDescent="0.3">
      <c r="A822" t="s">
        <v>2700</v>
      </c>
      <c r="B822">
        <v>445</v>
      </c>
      <c r="C822">
        <v>1110</v>
      </c>
      <c r="E822" t="s">
        <v>841</v>
      </c>
      <c r="F822" t="s">
        <v>82</v>
      </c>
      <c r="G822" t="s">
        <v>842</v>
      </c>
      <c r="H822" t="s">
        <v>843</v>
      </c>
      <c r="I822" t="s">
        <v>842</v>
      </c>
      <c r="J822" t="s">
        <v>2257</v>
      </c>
      <c r="K822" t="s">
        <v>844</v>
      </c>
      <c r="L822" t="s">
        <v>1879</v>
      </c>
      <c r="M822" t="s">
        <v>845</v>
      </c>
      <c r="N822" t="s">
        <v>847</v>
      </c>
      <c r="O822" s="2">
        <v>0</v>
      </c>
      <c r="P822" s="2">
        <v>8137</v>
      </c>
      <c r="Q822" s="2">
        <v>7160</v>
      </c>
      <c r="R822" s="2">
        <v>0</v>
      </c>
      <c r="S822" s="2">
        <v>0</v>
      </c>
      <c r="T822" s="2">
        <v>0</v>
      </c>
      <c r="U822" s="2">
        <v>9180</v>
      </c>
      <c r="V822" s="2">
        <v>9854</v>
      </c>
      <c r="W822" s="70">
        <v>0</v>
      </c>
      <c r="X822" s="68">
        <v>0</v>
      </c>
      <c r="Y822" s="68">
        <v>0</v>
      </c>
      <c r="Z822" s="2">
        <v>9180</v>
      </c>
      <c r="AA822" s="70">
        <v>9180</v>
      </c>
      <c r="AB822" s="70">
        <v>9180</v>
      </c>
    </row>
    <row r="823" spans="1:29" x14ac:dyDescent="0.3">
      <c r="A823" t="s">
        <v>2701</v>
      </c>
      <c r="B823">
        <v>445</v>
      </c>
      <c r="C823">
        <v>1115</v>
      </c>
      <c r="E823" t="s">
        <v>841</v>
      </c>
      <c r="F823" t="s">
        <v>82</v>
      </c>
      <c r="G823" t="s">
        <v>842</v>
      </c>
      <c r="H823" t="s">
        <v>843</v>
      </c>
      <c r="I823" t="s">
        <v>842</v>
      </c>
      <c r="J823" t="s">
        <v>2259</v>
      </c>
      <c r="K823" t="s">
        <v>844</v>
      </c>
      <c r="L823" t="s">
        <v>1879</v>
      </c>
      <c r="M823" t="s">
        <v>845</v>
      </c>
      <c r="N823" t="s">
        <v>850</v>
      </c>
      <c r="O823" s="2">
        <v>0</v>
      </c>
      <c r="P823" s="2">
        <v>25241</v>
      </c>
      <c r="Q823" s="2">
        <v>37818</v>
      </c>
      <c r="R823" s="2">
        <v>0</v>
      </c>
      <c r="S823" s="2">
        <v>0</v>
      </c>
      <c r="T823" s="2">
        <v>0</v>
      </c>
      <c r="U823" s="2">
        <v>38046</v>
      </c>
      <c r="V823" s="2">
        <v>38084</v>
      </c>
      <c r="W823" s="70">
        <v>0</v>
      </c>
      <c r="X823" s="68">
        <v>0</v>
      </c>
      <c r="Y823" s="68">
        <v>0</v>
      </c>
      <c r="Z823" s="2">
        <v>38046</v>
      </c>
      <c r="AA823" s="70">
        <v>38046</v>
      </c>
      <c r="AB823" s="70">
        <v>38046</v>
      </c>
    </row>
    <row r="824" spans="1:29" x14ac:dyDescent="0.3">
      <c r="A824" t="s">
        <v>2702</v>
      </c>
      <c r="B824">
        <v>445</v>
      </c>
      <c r="C824">
        <v>1510</v>
      </c>
      <c r="E824" t="s">
        <v>841</v>
      </c>
      <c r="F824" t="s">
        <v>82</v>
      </c>
      <c r="G824" t="s">
        <v>862</v>
      </c>
      <c r="H824" t="s">
        <v>843</v>
      </c>
      <c r="I824" t="s">
        <v>862</v>
      </c>
      <c r="J824" t="s">
        <v>2261</v>
      </c>
      <c r="K824" t="s">
        <v>1395</v>
      </c>
      <c r="L824" t="s">
        <v>1700</v>
      </c>
      <c r="M824" t="s">
        <v>845</v>
      </c>
      <c r="N824" t="s">
        <v>862</v>
      </c>
      <c r="O824" s="2">
        <v>0</v>
      </c>
      <c r="P824" s="2">
        <v>0</v>
      </c>
      <c r="Q824" s="2">
        <v>0</v>
      </c>
      <c r="R824" s="2">
        <v>0</v>
      </c>
      <c r="S824" s="2">
        <v>0</v>
      </c>
      <c r="T824" s="2">
        <v>0</v>
      </c>
      <c r="U824" s="2">
        <v>0</v>
      </c>
      <c r="V824" s="2">
        <v>0</v>
      </c>
      <c r="W824" s="70">
        <v>0</v>
      </c>
      <c r="X824" s="68">
        <v>0</v>
      </c>
      <c r="Y824" s="68">
        <v>0</v>
      </c>
      <c r="Z824" s="2">
        <v>0</v>
      </c>
      <c r="AA824" s="70">
        <v>0</v>
      </c>
      <c r="AB824" s="70">
        <v>0</v>
      </c>
    </row>
    <row r="825" spans="1:29" x14ac:dyDescent="0.3">
      <c r="A825" t="s">
        <v>2703</v>
      </c>
      <c r="B825">
        <v>445</v>
      </c>
      <c r="C825">
        <v>1610</v>
      </c>
      <c r="E825" t="s">
        <v>841</v>
      </c>
      <c r="F825" t="s">
        <v>82</v>
      </c>
      <c r="G825" t="s">
        <v>862</v>
      </c>
      <c r="H825" t="s">
        <v>843</v>
      </c>
      <c r="I825" t="s">
        <v>862</v>
      </c>
      <c r="J825" t="s">
        <v>2263</v>
      </c>
      <c r="K825" t="s">
        <v>844</v>
      </c>
      <c r="L825" t="s">
        <v>1879</v>
      </c>
      <c r="M825" t="s">
        <v>845</v>
      </c>
      <c r="N825" t="s">
        <v>862</v>
      </c>
      <c r="O825" s="2">
        <v>0</v>
      </c>
      <c r="P825" s="2">
        <v>0</v>
      </c>
      <c r="Q825" s="2">
        <v>0</v>
      </c>
      <c r="R825" s="2">
        <v>0</v>
      </c>
      <c r="S825" s="2">
        <v>0</v>
      </c>
      <c r="T825" s="2">
        <v>0</v>
      </c>
      <c r="U825" s="2">
        <v>0</v>
      </c>
      <c r="V825" s="2">
        <v>0</v>
      </c>
      <c r="W825" s="70">
        <v>0</v>
      </c>
      <c r="X825" s="68">
        <v>0</v>
      </c>
      <c r="Y825" s="68">
        <v>0</v>
      </c>
      <c r="Z825" s="2">
        <v>0</v>
      </c>
      <c r="AA825" s="70">
        <v>0</v>
      </c>
      <c r="AB825" s="70">
        <v>0</v>
      </c>
    </row>
    <row r="826" spans="1:29" x14ac:dyDescent="0.3">
      <c r="A826" t="s">
        <v>2704</v>
      </c>
      <c r="B826">
        <v>445</v>
      </c>
      <c r="C826">
        <v>2125</v>
      </c>
      <c r="E826" t="s">
        <v>907</v>
      </c>
      <c r="F826" t="s">
        <v>82</v>
      </c>
      <c r="G826" t="s">
        <v>908</v>
      </c>
      <c r="H826" t="s">
        <v>909</v>
      </c>
      <c r="I826" t="s">
        <v>908</v>
      </c>
      <c r="J826" t="s">
        <v>2265</v>
      </c>
      <c r="K826" t="s">
        <v>844</v>
      </c>
      <c r="L826" t="s">
        <v>1879</v>
      </c>
      <c r="M826" t="s">
        <v>845</v>
      </c>
      <c r="N826" t="s">
        <v>908</v>
      </c>
      <c r="O826" s="2">
        <v>0</v>
      </c>
      <c r="P826" s="2">
        <v>0</v>
      </c>
      <c r="Q826" s="2">
        <v>0</v>
      </c>
      <c r="R826" s="2">
        <v>0</v>
      </c>
      <c r="S826" s="2">
        <v>0</v>
      </c>
      <c r="T826" s="2">
        <v>0</v>
      </c>
      <c r="U826" s="2">
        <v>0</v>
      </c>
      <c r="V826" s="2">
        <v>0</v>
      </c>
      <c r="W826" s="70">
        <v>0</v>
      </c>
      <c r="X826" s="68">
        <v>0</v>
      </c>
      <c r="Y826" s="68">
        <v>0</v>
      </c>
      <c r="Z826" s="2">
        <v>0</v>
      </c>
      <c r="AA826" s="70">
        <v>0</v>
      </c>
      <c r="AB826" s="70">
        <v>0</v>
      </c>
    </row>
    <row r="827" spans="1:29" x14ac:dyDescent="0.3">
      <c r="A827" t="s">
        <v>2705</v>
      </c>
      <c r="B827">
        <v>445</v>
      </c>
      <c r="C827">
        <v>3100</v>
      </c>
      <c r="E827" t="s">
        <v>949</v>
      </c>
      <c r="F827" t="s">
        <v>82</v>
      </c>
      <c r="G827" t="s">
        <v>950</v>
      </c>
      <c r="H827" t="s">
        <v>950</v>
      </c>
      <c r="I827" t="s">
        <v>950</v>
      </c>
      <c r="J827" t="s">
        <v>2267</v>
      </c>
      <c r="K827" t="s">
        <v>844</v>
      </c>
      <c r="L827" t="s">
        <v>1879</v>
      </c>
      <c r="M827" t="s">
        <v>845</v>
      </c>
      <c r="N827" t="s">
        <v>802</v>
      </c>
      <c r="O827" s="2">
        <v>0</v>
      </c>
      <c r="P827" s="2">
        <v>0</v>
      </c>
      <c r="Q827" s="2">
        <v>33379</v>
      </c>
      <c r="R827" s="2">
        <v>45113</v>
      </c>
      <c r="S827" s="2">
        <v>0</v>
      </c>
      <c r="T827" s="2">
        <v>0</v>
      </c>
      <c r="U827" s="2">
        <v>44978</v>
      </c>
      <c r="V827" s="2">
        <v>44978</v>
      </c>
      <c r="W827" s="70">
        <v>44978</v>
      </c>
      <c r="X827" s="68">
        <v>0</v>
      </c>
      <c r="Y827" s="68">
        <v>-44978</v>
      </c>
      <c r="Z827" s="2">
        <v>44978</v>
      </c>
      <c r="AA827" s="69">
        <v>48278</v>
      </c>
      <c r="AB827" s="69">
        <v>48278</v>
      </c>
    </row>
    <row r="828" spans="1:29" x14ac:dyDescent="0.3">
      <c r="A828" t="s">
        <v>162</v>
      </c>
      <c r="B828">
        <v>445</v>
      </c>
      <c r="C828">
        <v>315</v>
      </c>
      <c r="D828">
        <v>4125</v>
      </c>
      <c r="E828" t="s">
        <v>101</v>
      </c>
      <c r="F828" t="s">
        <v>82</v>
      </c>
      <c r="G828" t="s">
        <v>960</v>
      </c>
      <c r="H828" t="s">
        <v>101</v>
      </c>
      <c r="I828" t="s">
        <v>809</v>
      </c>
      <c r="J828" t="s">
        <v>2269</v>
      </c>
      <c r="K828" t="s">
        <v>954</v>
      </c>
      <c r="L828" t="s">
        <v>960</v>
      </c>
      <c r="M828" t="s">
        <v>910</v>
      </c>
      <c r="N828" t="s">
        <v>961</v>
      </c>
      <c r="O828" s="2">
        <v>0</v>
      </c>
      <c r="P828" s="2">
        <v>34</v>
      </c>
      <c r="Q828" s="2">
        <v>585</v>
      </c>
      <c r="R828" s="2">
        <v>635</v>
      </c>
      <c r="S828" s="2">
        <v>635</v>
      </c>
      <c r="T828" s="2">
        <v>635</v>
      </c>
      <c r="U828" s="2">
        <v>229</v>
      </c>
      <c r="V828" s="2">
        <v>268</v>
      </c>
      <c r="W828" s="70">
        <v>300</v>
      </c>
      <c r="X828" s="68">
        <v>287</v>
      </c>
      <c r="Y828" s="68">
        <v>-13</v>
      </c>
      <c r="Z828" s="2">
        <v>635</v>
      </c>
      <c r="AA828" s="70">
        <v>635</v>
      </c>
      <c r="AB828" s="70">
        <v>635</v>
      </c>
    </row>
    <row r="829" spans="1:29" x14ac:dyDescent="0.3">
      <c r="A829" t="s">
        <v>2706</v>
      </c>
      <c r="B829">
        <v>445</v>
      </c>
      <c r="C829">
        <v>3250</v>
      </c>
      <c r="E829" t="s">
        <v>949</v>
      </c>
      <c r="F829" t="s">
        <v>82</v>
      </c>
      <c r="G829" t="s">
        <v>975</v>
      </c>
      <c r="H829" t="s">
        <v>975</v>
      </c>
      <c r="I829" t="s">
        <v>975</v>
      </c>
      <c r="J829" t="s">
        <v>2270</v>
      </c>
      <c r="K829" t="s">
        <v>844</v>
      </c>
      <c r="L829" t="s">
        <v>1879</v>
      </c>
      <c r="M829" t="s">
        <v>845</v>
      </c>
      <c r="N829" t="s">
        <v>977</v>
      </c>
      <c r="O829" s="2">
        <v>0</v>
      </c>
      <c r="P829" s="2">
        <v>0</v>
      </c>
      <c r="Q829" s="2">
        <v>0</v>
      </c>
      <c r="R829" s="2">
        <v>0</v>
      </c>
      <c r="S829" s="2">
        <v>0</v>
      </c>
      <c r="T829" s="2">
        <v>0</v>
      </c>
      <c r="U829" s="2">
        <v>0</v>
      </c>
      <c r="V829" s="2">
        <v>0</v>
      </c>
      <c r="W829" s="70">
        <v>0</v>
      </c>
      <c r="X829" s="68">
        <v>0</v>
      </c>
      <c r="Y829" s="68">
        <v>0</v>
      </c>
      <c r="Z829" s="2">
        <v>0</v>
      </c>
      <c r="AA829" s="70">
        <v>0</v>
      </c>
      <c r="AB829" s="70">
        <v>0</v>
      </c>
    </row>
    <row r="830" spans="1:29" x14ac:dyDescent="0.3">
      <c r="A830" t="s">
        <v>2707</v>
      </c>
      <c r="B830">
        <v>445</v>
      </c>
      <c r="C830">
        <v>3400</v>
      </c>
      <c r="E830" t="s">
        <v>949</v>
      </c>
      <c r="F830" t="s">
        <v>82</v>
      </c>
      <c r="G830" t="s">
        <v>1005</v>
      </c>
      <c r="H830" t="s">
        <v>1005</v>
      </c>
      <c r="I830" t="s">
        <v>1005</v>
      </c>
      <c r="J830" t="s">
        <v>2272</v>
      </c>
      <c r="K830" t="s">
        <v>844</v>
      </c>
      <c r="L830" t="s">
        <v>1879</v>
      </c>
      <c r="M830" t="s">
        <v>845</v>
      </c>
      <c r="N830" t="s">
        <v>1007</v>
      </c>
      <c r="O830" s="2">
        <v>0</v>
      </c>
      <c r="P830" s="2">
        <v>0</v>
      </c>
      <c r="Q830" s="2">
        <v>0</v>
      </c>
      <c r="R830" s="2">
        <v>0</v>
      </c>
      <c r="S830" s="2">
        <v>0</v>
      </c>
      <c r="T830" s="2">
        <v>0</v>
      </c>
      <c r="U830" s="2">
        <v>0</v>
      </c>
      <c r="V830" s="2">
        <v>0</v>
      </c>
      <c r="W830" s="70">
        <v>0</v>
      </c>
      <c r="X830" s="68">
        <v>0</v>
      </c>
      <c r="Y830" s="68">
        <v>0</v>
      </c>
      <c r="Z830" s="2">
        <v>0</v>
      </c>
      <c r="AA830" s="70">
        <v>0</v>
      </c>
      <c r="AB830" s="70">
        <v>0</v>
      </c>
    </row>
    <row r="831" spans="1:29" x14ac:dyDescent="0.3">
      <c r="A831" t="s">
        <v>132</v>
      </c>
      <c r="B831">
        <v>445</v>
      </c>
      <c r="C831">
        <v>345</v>
      </c>
      <c r="D831">
        <v>4545</v>
      </c>
      <c r="E831" t="s">
        <v>101</v>
      </c>
      <c r="F831" t="s">
        <v>82</v>
      </c>
      <c r="G831" t="s">
        <v>1047</v>
      </c>
      <c r="H831" t="s">
        <v>101</v>
      </c>
      <c r="I831" t="s">
        <v>1585</v>
      </c>
      <c r="J831" t="s">
        <v>2274</v>
      </c>
      <c r="K831" t="s">
        <v>844</v>
      </c>
      <c r="L831" t="s">
        <v>1879</v>
      </c>
      <c r="M831" t="s">
        <v>803</v>
      </c>
      <c r="N831" t="s">
        <v>2182</v>
      </c>
      <c r="O831" s="2">
        <v>0</v>
      </c>
      <c r="P831" s="2">
        <v>9005</v>
      </c>
      <c r="Q831" s="2">
        <v>11014</v>
      </c>
      <c r="R831" s="2">
        <v>10095</v>
      </c>
      <c r="S831" s="2">
        <v>10095</v>
      </c>
      <c r="T831" s="2">
        <v>10095</v>
      </c>
      <c r="U831" s="2">
        <v>2019</v>
      </c>
      <c r="V831" s="2">
        <v>2692</v>
      </c>
      <c r="W831" s="70">
        <v>3000</v>
      </c>
      <c r="X831" s="68">
        <v>2874</v>
      </c>
      <c r="Y831" s="68">
        <v>-126</v>
      </c>
      <c r="Z831" s="2">
        <v>10095</v>
      </c>
      <c r="AA831" s="70">
        <v>10095</v>
      </c>
      <c r="AB831" s="70">
        <v>10095</v>
      </c>
      <c r="AC831" s="2" t="s">
        <v>2125</v>
      </c>
    </row>
    <row r="832" spans="1:29" x14ac:dyDescent="0.3">
      <c r="A832" t="s">
        <v>217</v>
      </c>
      <c r="B832">
        <v>445</v>
      </c>
      <c r="C832">
        <v>390</v>
      </c>
      <c r="D832">
        <v>4917</v>
      </c>
      <c r="E832" t="s">
        <v>101</v>
      </c>
      <c r="F832" t="s">
        <v>82</v>
      </c>
      <c r="G832" t="s">
        <v>816</v>
      </c>
      <c r="H832" t="s">
        <v>101</v>
      </c>
      <c r="I832" t="s">
        <v>816</v>
      </c>
      <c r="J832" t="s">
        <v>2275</v>
      </c>
      <c r="K832" t="s">
        <v>954</v>
      </c>
      <c r="L832" t="s">
        <v>1078</v>
      </c>
      <c r="M832" t="s">
        <v>910</v>
      </c>
      <c r="N832" t="s">
        <v>1083</v>
      </c>
      <c r="O832" s="2">
        <v>0</v>
      </c>
      <c r="P832" s="2">
        <v>24340</v>
      </c>
      <c r="Q832" s="2">
        <v>0</v>
      </c>
      <c r="R832" s="2">
        <v>0</v>
      </c>
      <c r="S832" s="2">
        <v>0</v>
      </c>
      <c r="T832" s="2">
        <v>0</v>
      </c>
      <c r="U832" s="2">
        <v>0</v>
      </c>
      <c r="V832" s="2">
        <v>0</v>
      </c>
      <c r="W832" s="70">
        <v>0</v>
      </c>
      <c r="X832" s="68">
        <v>0</v>
      </c>
      <c r="Y832" s="68">
        <v>0</v>
      </c>
      <c r="Z832" s="2">
        <v>0</v>
      </c>
      <c r="AA832" s="70">
        <v>0</v>
      </c>
      <c r="AB832" s="70">
        <v>0</v>
      </c>
    </row>
    <row r="833" spans="1:28" x14ac:dyDescent="0.3">
      <c r="A833" t="s">
        <v>771</v>
      </c>
      <c r="B833">
        <v>445</v>
      </c>
      <c r="C833">
        <v>490</v>
      </c>
      <c r="D833">
        <v>6128</v>
      </c>
      <c r="E833" t="s">
        <v>100</v>
      </c>
      <c r="F833" t="s">
        <v>82</v>
      </c>
      <c r="G833" t="s">
        <v>1449</v>
      </c>
      <c r="H833" t="s">
        <v>820</v>
      </c>
      <c r="I833" t="s">
        <v>1108</v>
      </c>
      <c r="J833" t="s">
        <v>2276</v>
      </c>
      <c r="K833" t="s">
        <v>844</v>
      </c>
      <c r="L833" t="s">
        <v>1879</v>
      </c>
      <c r="M833" t="s">
        <v>1089</v>
      </c>
      <c r="N833" t="s">
        <v>1121</v>
      </c>
      <c r="O833" s="2">
        <v>0</v>
      </c>
      <c r="P833" s="2">
        <v>0</v>
      </c>
      <c r="Q833" s="2">
        <v>0</v>
      </c>
      <c r="R833" s="2">
        <v>2000</v>
      </c>
      <c r="S833" s="2">
        <v>2000</v>
      </c>
      <c r="T833" s="2">
        <v>2000</v>
      </c>
      <c r="U833" s="2">
        <v>0</v>
      </c>
      <c r="V833" s="2">
        <v>0</v>
      </c>
      <c r="W833" s="70">
        <v>0</v>
      </c>
      <c r="X833" s="68">
        <v>0</v>
      </c>
      <c r="Y833" s="68">
        <v>0</v>
      </c>
      <c r="Z833" s="2">
        <v>2000</v>
      </c>
      <c r="AA833" s="70">
        <v>0</v>
      </c>
      <c r="AB833" s="70">
        <v>0</v>
      </c>
    </row>
    <row r="834" spans="1:28" x14ac:dyDescent="0.3">
      <c r="A834" t="s">
        <v>677</v>
      </c>
      <c r="B834">
        <v>445</v>
      </c>
      <c r="C834">
        <v>490</v>
      </c>
      <c r="D834">
        <v>6714</v>
      </c>
      <c r="E834" t="s">
        <v>100</v>
      </c>
      <c r="F834" t="s">
        <v>82</v>
      </c>
      <c r="G834" t="s">
        <v>1449</v>
      </c>
      <c r="H834" t="s">
        <v>820</v>
      </c>
      <c r="I834" t="s">
        <v>1182</v>
      </c>
      <c r="J834" t="s">
        <v>2277</v>
      </c>
      <c r="K834" t="s">
        <v>844</v>
      </c>
      <c r="L834" t="s">
        <v>1879</v>
      </c>
      <c r="M834" t="s">
        <v>1089</v>
      </c>
      <c r="N834" t="s">
        <v>820</v>
      </c>
      <c r="O834" s="2">
        <v>0</v>
      </c>
      <c r="P834" s="2">
        <v>0</v>
      </c>
      <c r="Q834" s="2">
        <v>0</v>
      </c>
      <c r="R834" s="2">
        <v>0</v>
      </c>
      <c r="S834" s="2">
        <v>0</v>
      </c>
      <c r="T834" s="2">
        <v>0</v>
      </c>
      <c r="U834" s="2">
        <v>0</v>
      </c>
      <c r="V834" s="2">
        <v>0</v>
      </c>
      <c r="W834" s="70">
        <v>0</v>
      </c>
      <c r="X834" s="68">
        <v>0</v>
      </c>
      <c r="Y834" s="68">
        <v>0</v>
      </c>
      <c r="Z834" s="2">
        <v>0</v>
      </c>
      <c r="AA834" s="70">
        <v>0</v>
      </c>
      <c r="AB834" s="70">
        <v>0</v>
      </c>
    </row>
    <row r="835" spans="1:28" x14ac:dyDescent="0.3">
      <c r="A835" t="s">
        <v>323</v>
      </c>
      <c r="B835">
        <v>445</v>
      </c>
      <c r="C835">
        <v>700</v>
      </c>
      <c r="D835">
        <v>8560</v>
      </c>
      <c r="E835" t="s">
        <v>100</v>
      </c>
      <c r="F835" t="s">
        <v>82</v>
      </c>
      <c r="G835" t="s">
        <v>821</v>
      </c>
      <c r="H835" t="s">
        <v>821</v>
      </c>
      <c r="I835" t="s">
        <v>886</v>
      </c>
      <c r="J835" t="s">
        <v>2278</v>
      </c>
      <c r="K835" t="s">
        <v>844</v>
      </c>
      <c r="L835" t="s">
        <v>1879</v>
      </c>
      <c r="M835" t="s">
        <v>845</v>
      </c>
      <c r="N835" t="s">
        <v>2194</v>
      </c>
      <c r="O835" s="2">
        <v>0</v>
      </c>
      <c r="P835" s="2">
        <v>0</v>
      </c>
      <c r="Q835" s="2">
        <v>0</v>
      </c>
      <c r="R835" s="2">
        <v>53843</v>
      </c>
      <c r="S835" s="2">
        <v>53843</v>
      </c>
      <c r="T835" s="2">
        <v>53843</v>
      </c>
      <c r="U835" s="2">
        <v>0</v>
      </c>
      <c r="V835" s="2">
        <v>0</v>
      </c>
      <c r="W835" s="70">
        <v>0</v>
      </c>
      <c r="X835" s="68">
        <v>0</v>
      </c>
      <c r="Y835" s="68">
        <v>0</v>
      </c>
      <c r="Z835" s="2">
        <v>53843</v>
      </c>
      <c r="AA835" s="70">
        <v>0</v>
      </c>
      <c r="AB835" s="70">
        <v>0</v>
      </c>
    </row>
    <row r="836" spans="1:28" x14ac:dyDescent="0.3">
      <c r="A836" t="s">
        <v>581</v>
      </c>
      <c r="B836">
        <v>445</v>
      </c>
      <c r="C836">
        <v>900</v>
      </c>
      <c r="D836">
        <v>9897</v>
      </c>
      <c r="E836" t="s">
        <v>100</v>
      </c>
      <c r="F836" t="s">
        <v>82</v>
      </c>
      <c r="G836" t="s">
        <v>1375</v>
      </c>
      <c r="H836" t="s">
        <v>1389</v>
      </c>
      <c r="I836" t="s">
        <v>1390</v>
      </c>
      <c r="J836" t="s">
        <v>2279</v>
      </c>
      <c r="K836" t="s">
        <v>844</v>
      </c>
      <c r="L836" t="s">
        <v>1879</v>
      </c>
      <c r="M836" t="s">
        <v>845</v>
      </c>
      <c r="N836" t="s">
        <v>1876</v>
      </c>
      <c r="O836" s="2">
        <v>0</v>
      </c>
      <c r="P836" s="2">
        <v>0</v>
      </c>
      <c r="Q836" s="2">
        <v>0</v>
      </c>
      <c r="R836" s="2">
        <v>0</v>
      </c>
      <c r="S836" s="2">
        <v>0</v>
      </c>
      <c r="T836" s="2">
        <v>0</v>
      </c>
      <c r="U836" s="2">
        <v>0</v>
      </c>
      <c r="V836" s="2">
        <v>0</v>
      </c>
      <c r="W836" s="70">
        <v>0</v>
      </c>
      <c r="X836" s="68">
        <v>0</v>
      </c>
      <c r="Y836" s="68">
        <v>0</v>
      </c>
      <c r="Z836" s="2">
        <v>0</v>
      </c>
      <c r="AA836" s="70">
        <v>0</v>
      </c>
      <c r="AB836" s="70">
        <v>0</v>
      </c>
    </row>
    <row r="837" spans="1:28" x14ac:dyDescent="0.3">
      <c r="A837" t="s">
        <v>335</v>
      </c>
      <c r="B837">
        <v>445</v>
      </c>
      <c r="C837">
        <v>900</v>
      </c>
      <c r="D837">
        <v>9899</v>
      </c>
      <c r="E837" t="s">
        <v>100</v>
      </c>
      <c r="F837" t="s">
        <v>82</v>
      </c>
      <c r="G837" t="s">
        <v>1375</v>
      </c>
      <c r="H837" t="s">
        <v>1389</v>
      </c>
      <c r="I837" t="s">
        <v>1005</v>
      </c>
      <c r="J837" t="s">
        <v>2280</v>
      </c>
      <c r="K837" t="s">
        <v>844</v>
      </c>
      <c r="L837" t="s">
        <v>845</v>
      </c>
      <c r="M837" t="s">
        <v>845</v>
      </c>
      <c r="N837" t="s">
        <v>1393</v>
      </c>
      <c r="O837" s="2">
        <v>0</v>
      </c>
      <c r="P837" s="2">
        <v>33379</v>
      </c>
      <c r="Q837" s="2">
        <v>44978</v>
      </c>
      <c r="R837" s="2">
        <v>0</v>
      </c>
      <c r="S837" s="2">
        <v>0</v>
      </c>
      <c r="T837" s="2">
        <v>0</v>
      </c>
      <c r="U837" s="2">
        <v>0</v>
      </c>
      <c r="V837" s="2">
        <v>0</v>
      </c>
      <c r="W837" s="69">
        <v>48278</v>
      </c>
      <c r="X837" s="68">
        <v>0</v>
      </c>
      <c r="Y837" s="68">
        <v>-48278</v>
      </c>
      <c r="Z837" s="12">
        <v>0</v>
      </c>
      <c r="AA837" s="75">
        <v>59008</v>
      </c>
      <c r="AB837" s="75">
        <v>59008</v>
      </c>
    </row>
    <row r="838" spans="1:28" x14ac:dyDescent="0.3">
      <c r="A838" t="s">
        <v>2708</v>
      </c>
      <c r="B838">
        <v>520</v>
      </c>
      <c r="C838">
        <v>1110</v>
      </c>
      <c r="E838" t="s">
        <v>841</v>
      </c>
      <c r="F838" t="s">
        <v>52</v>
      </c>
      <c r="G838" t="s">
        <v>842</v>
      </c>
      <c r="H838" t="s">
        <v>843</v>
      </c>
      <c r="I838" t="s">
        <v>842</v>
      </c>
      <c r="J838" t="s">
        <v>2281</v>
      </c>
      <c r="K838" t="s">
        <v>1395</v>
      </c>
      <c r="L838" t="s">
        <v>1529</v>
      </c>
      <c r="M838" t="s">
        <v>845</v>
      </c>
      <c r="N838" t="s">
        <v>847</v>
      </c>
      <c r="O838" s="2">
        <v>15752</v>
      </c>
      <c r="P838" s="2">
        <v>19692</v>
      </c>
      <c r="Q838" s="2">
        <v>23643</v>
      </c>
      <c r="R838" s="2">
        <v>0</v>
      </c>
      <c r="S838" s="2">
        <v>0</v>
      </c>
      <c r="T838" s="2">
        <v>0</v>
      </c>
      <c r="U838" s="2">
        <v>39391</v>
      </c>
      <c r="V838" s="2">
        <v>39393</v>
      </c>
      <c r="W838" s="70">
        <v>0</v>
      </c>
      <c r="X838" s="68">
        <v>0</v>
      </c>
      <c r="Y838" s="68">
        <v>0</v>
      </c>
      <c r="Z838" s="2">
        <v>39391</v>
      </c>
      <c r="AA838" s="70">
        <v>39391</v>
      </c>
      <c r="AB838" s="70">
        <v>39391</v>
      </c>
    </row>
    <row r="839" spans="1:28" x14ac:dyDescent="0.3">
      <c r="A839" t="s">
        <v>2709</v>
      </c>
      <c r="B839">
        <v>520</v>
      </c>
      <c r="C839">
        <v>1510</v>
      </c>
      <c r="E839" t="s">
        <v>841</v>
      </c>
      <c r="F839" t="s">
        <v>52</v>
      </c>
      <c r="G839" t="s">
        <v>862</v>
      </c>
      <c r="H839" t="s">
        <v>843</v>
      </c>
      <c r="I839" t="s">
        <v>862</v>
      </c>
      <c r="J839" t="s">
        <v>2283</v>
      </c>
      <c r="K839" t="s">
        <v>1395</v>
      </c>
      <c r="L839" t="s">
        <v>1529</v>
      </c>
      <c r="M839" t="s">
        <v>845</v>
      </c>
      <c r="N839" t="s">
        <v>862</v>
      </c>
      <c r="O839" s="2">
        <v>0</v>
      </c>
      <c r="P839" s="2">
        <v>0</v>
      </c>
      <c r="Q839" s="2">
        <v>0</v>
      </c>
      <c r="R839" s="2">
        <v>0</v>
      </c>
      <c r="S839" s="2">
        <v>0</v>
      </c>
      <c r="T839" s="2">
        <v>0</v>
      </c>
      <c r="U839" s="2">
        <v>0</v>
      </c>
      <c r="V839" s="2">
        <v>0</v>
      </c>
      <c r="W839" s="70">
        <v>0</v>
      </c>
      <c r="X839" s="68">
        <v>0</v>
      </c>
      <c r="Y839" s="68">
        <v>0</v>
      </c>
      <c r="Z839" s="2">
        <v>0</v>
      </c>
      <c r="AA839" s="70">
        <v>0</v>
      </c>
      <c r="AB839" s="70">
        <v>0</v>
      </c>
    </row>
    <row r="840" spans="1:28" x14ac:dyDescent="0.3">
      <c r="A840" t="s">
        <v>2710</v>
      </c>
      <c r="B840">
        <v>520</v>
      </c>
      <c r="C840">
        <v>2125</v>
      </c>
      <c r="E840" t="s">
        <v>907</v>
      </c>
      <c r="F840" t="s">
        <v>52</v>
      </c>
      <c r="G840" t="s">
        <v>908</v>
      </c>
      <c r="H840" t="s">
        <v>909</v>
      </c>
      <c r="I840" t="s">
        <v>908</v>
      </c>
      <c r="J840" t="s">
        <v>2285</v>
      </c>
      <c r="K840" t="s">
        <v>1395</v>
      </c>
      <c r="L840" t="s">
        <v>1529</v>
      </c>
      <c r="M840" t="s">
        <v>845</v>
      </c>
      <c r="N840" t="s">
        <v>908</v>
      </c>
      <c r="O840" s="2">
        <v>0</v>
      </c>
      <c r="P840" s="2">
        <v>0</v>
      </c>
      <c r="Q840" s="2">
        <v>0</v>
      </c>
      <c r="R840" s="2">
        <v>0</v>
      </c>
      <c r="S840" s="2">
        <v>0</v>
      </c>
      <c r="T840" s="2">
        <v>0</v>
      </c>
      <c r="U840" s="2">
        <v>0</v>
      </c>
      <c r="V840" s="2">
        <v>0</v>
      </c>
      <c r="W840" s="70">
        <v>0</v>
      </c>
      <c r="X840" s="68">
        <v>0</v>
      </c>
      <c r="Y840" s="68">
        <v>0</v>
      </c>
      <c r="Z840" s="2">
        <v>0</v>
      </c>
      <c r="AA840" s="70">
        <v>0</v>
      </c>
      <c r="AB840" s="70">
        <v>0</v>
      </c>
    </row>
    <row r="841" spans="1:28" x14ac:dyDescent="0.3">
      <c r="A841" t="s">
        <v>2711</v>
      </c>
      <c r="B841">
        <v>520</v>
      </c>
      <c r="C841">
        <v>3100</v>
      </c>
      <c r="E841" t="s">
        <v>949</v>
      </c>
      <c r="F841" t="s">
        <v>52</v>
      </c>
      <c r="G841" t="s">
        <v>950</v>
      </c>
      <c r="H841" t="s">
        <v>950</v>
      </c>
      <c r="I841" t="s">
        <v>950</v>
      </c>
      <c r="J841" t="s">
        <v>2287</v>
      </c>
      <c r="K841" t="s">
        <v>1395</v>
      </c>
      <c r="L841" t="s">
        <v>1529</v>
      </c>
      <c r="M841" t="s">
        <v>845</v>
      </c>
      <c r="N841" t="s">
        <v>802</v>
      </c>
      <c r="O841" s="2">
        <v>11814</v>
      </c>
      <c r="P841" s="2">
        <v>15752</v>
      </c>
      <c r="Q841" s="2">
        <v>19692</v>
      </c>
      <c r="R841" s="2">
        <v>23647</v>
      </c>
      <c r="S841" s="2">
        <v>0</v>
      </c>
      <c r="T841" s="2">
        <v>0</v>
      </c>
      <c r="U841" s="2">
        <v>23643</v>
      </c>
      <c r="V841" s="2">
        <v>23643</v>
      </c>
      <c r="W841" s="70">
        <v>23643</v>
      </c>
      <c r="X841" s="68">
        <v>0</v>
      </c>
      <c r="Y841" s="68">
        <v>-23643</v>
      </c>
      <c r="Z841" s="2">
        <v>23643</v>
      </c>
      <c r="AA841" s="69">
        <v>39398</v>
      </c>
      <c r="AB841" s="69">
        <v>39398</v>
      </c>
    </row>
    <row r="842" spans="1:28" x14ac:dyDescent="0.3">
      <c r="A842" t="s">
        <v>266</v>
      </c>
      <c r="B842">
        <v>520</v>
      </c>
      <c r="C842">
        <v>315</v>
      </c>
      <c r="D842">
        <v>4125</v>
      </c>
      <c r="E842" t="s">
        <v>101</v>
      </c>
      <c r="F842" t="s">
        <v>52</v>
      </c>
      <c r="G842" t="s">
        <v>960</v>
      </c>
      <c r="H842" t="s">
        <v>101</v>
      </c>
      <c r="I842" t="s">
        <v>809</v>
      </c>
      <c r="J842" t="s">
        <v>2289</v>
      </c>
      <c r="K842" t="s">
        <v>954</v>
      </c>
      <c r="L842" t="s">
        <v>960</v>
      </c>
      <c r="M842" t="s">
        <v>1435</v>
      </c>
      <c r="N842" t="s">
        <v>961</v>
      </c>
      <c r="O842" s="2">
        <v>0</v>
      </c>
      <c r="P842" s="2">
        <v>2</v>
      </c>
      <c r="Q842" s="2">
        <v>13</v>
      </c>
      <c r="R842" s="2">
        <v>15</v>
      </c>
      <c r="S842" s="2">
        <v>15</v>
      </c>
      <c r="T842" s="2">
        <v>15</v>
      </c>
      <c r="U842" s="2">
        <v>8</v>
      </c>
      <c r="V842" s="2">
        <v>10</v>
      </c>
      <c r="W842" s="70">
        <v>15</v>
      </c>
      <c r="X842" s="68">
        <v>11</v>
      </c>
      <c r="Y842" s="68">
        <v>-4</v>
      </c>
      <c r="Z842" s="2">
        <v>15</v>
      </c>
      <c r="AA842" s="70">
        <v>4</v>
      </c>
      <c r="AB842" s="70">
        <v>4</v>
      </c>
    </row>
    <row r="843" spans="1:28" x14ac:dyDescent="0.3">
      <c r="A843" t="s">
        <v>2712</v>
      </c>
      <c r="B843">
        <v>520</v>
      </c>
      <c r="C843">
        <v>3250</v>
      </c>
      <c r="E843" t="s">
        <v>949</v>
      </c>
      <c r="F843" t="s">
        <v>52</v>
      </c>
      <c r="G843" t="s">
        <v>975</v>
      </c>
      <c r="H843" t="s">
        <v>975</v>
      </c>
      <c r="I843" t="s">
        <v>975</v>
      </c>
      <c r="J843" t="s">
        <v>2290</v>
      </c>
      <c r="K843" t="s">
        <v>1395</v>
      </c>
      <c r="L843" t="s">
        <v>1529</v>
      </c>
      <c r="M843" t="s">
        <v>845</v>
      </c>
      <c r="N843" t="s">
        <v>977</v>
      </c>
      <c r="O843" s="2">
        <v>0</v>
      </c>
      <c r="P843" s="2">
        <v>0</v>
      </c>
      <c r="Q843" s="2">
        <v>0</v>
      </c>
      <c r="R843" s="2">
        <v>0</v>
      </c>
      <c r="S843" s="2">
        <v>0</v>
      </c>
      <c r="T843" s="2">
        <v>0</v>
      </c>
      <c r="U843" s="2">
        <v>0</v>
      </c>
      <c r="V843" s="2">
        <v>0</v>
      </c>
      <c r="W843" s="70">
        <v>0</v>
      </c>
      <c r="X843" s="68">
        <v>0</v>
      </c>
      <c r="Y843" s="68">
        <v>0</v>
      </c>
      <c r="Z843" s="2">
        <v>0</v>
      </c>
      <c r="AA843" s="70">
        <v>0</v>
      </c>
      <c r="AB843" s="70">
        <v>0</v>
      </c>
    </row>
    <row r="844" spans="1:28" x14ac:dyDescent="0.3">
      <c r="A844" t="s">
        <v>2713</v>
      </c>
      <c r="B844">
        <v>520</v>
      </c>
      <c r="C844">
        <v>3300</v>
      </c>
      <c r="E844" t="s">
        <v>949</v>
      </c>
      <c r="F844" t="s">
        <v>52</v>
      </c>
      <c r="G844" t="s">
        <v>1005</v>
      </c>
      <c r="H844" t="s">
        <v>1005</v>
      </c>
      <c r="I844" t="s">
        <v>1005</v>
      </c>
      <c r="J844" t="s">
        <v>2292</v>
      </c>
      <c r="K844" t="s">
        <v>1395</v>
      </c>
      <c r="L844" t="s">
        <v>1529</v>
      </c>
      <c r="M844" t="s">
        <v>845</v>
      </c>
      <c r="N844" t="s">
        <v>1007</v>
      </c>
      <c r="O844" s="2">
        <v>0</v>
      </c>
      <c r="P844" s="2">
        <v>0</v>
      </c>
      <c r="Q844" s="2">
        <v>0</v>
      </c>
      <c r="R844" s="2">
        <v>0</v>
      </c>
      <c r="S844" s="2">
        <v>0</v>
      </c>
      <c r="T844" s="2">
        <v>0</v>
      </c>
      <c r="U844" s="2">
        <v>0</v>
      </c>
      <c r="V844" s="2">
        <v>0</v>
      </c>
      <c r="W844" s="70">
        <v>0</v>
      </c>
      <c r="X844" s="68">
        <v>0</v>
      </c>
      <c r="Y844" s="68">
        <v>0</v>
      </c>
      <c r="Z844" s="2">
        <v>0</v>
      </c>
      <c r="AA844" s="70">
        <v>0</v>
      </c>
      <c r="AB844" s="70">
        <v>0</v>
      </c>
    </row>
    <row r="845" spans="1:28" x14ac:dyDescent="0.3">
      <c r="A845" t="s">
        <v>174</v>
      </c>
      <c r="B845">
        <v>520</v>
      </c>
      <c r="C845">
        <v>390</v>
      </c>
      <c r="D845">
        <v>4930</v>
      </c>
      <c r="E845" t="s">
        <v>101</v>
      </c>
      <c r="F845" t="s">
        <v>52</v>
      </c>
      <c r="G845" t="s">
        <v>816</v>
      </c>
      <c r="H845" t="s">
        <v>101</v>
      </c>
      <c r="I845" t="s">
        <v>816</v>
      </c>
      <c r="J845" t="s">
        <v>2294</v>
      </c>
      <c r="K845" t="s">
        <v>954</v>
      </c>
      <c r="L845" t="s">
        <v>1078</v>
      </c>
      <c r="M845" t="s">
        <v>1435</v>
      </c>
      <c r="N845" t="s">
        <v>1785</v>
      </c>
      <c r="O845" s="2">
        <v>3938</v>
      </c>
      <c r="P845" s="2">
        <v>3938</v>
      </c>
      <c r="Q845" s="2">
        <v>3938</v>
      </c>
      <c r="R845" s="2">
        <v>15740</v>
      </c>
      <c r="S845" s="2">
        <v>15740</v>
      </c>
      <c r="T845" s="2">
        <v>15740</v>
      </c>
      <c r="U845" s="2">
        <v>15740</v>
      </c>
      <c r="V845" s="2">
        <v>15740</v>
      </c>
      <c r="W845" s="70">
        <v>15740</v>
      </c>
      <c r="X845" s="68">
        <v>16799</v>
      </c>
      <c r="Y845" s="68">
        <v>1059</v>
      </c>
      <c r="Z845" s="2">
        <v>15740</v>
      </c>
      <c r="AA845" s="70">
        <v>0</v>
      </c>
      <c r="AB845" s="70">
        <v>0</v>
      </c>
    </row>
    <row r="846" spans="1:28" x14ac:dyDescent="0.3">
      <c r="A846" t="s">
        <v>679</v>
      </c>
      <c r="B846">
        <v>520</v>
      </c>
      <c r="C846">
        <v>900</v>
      </c>
      <c r="D846">
        <v>9130</v>
      </c>
      <c r="E846" t="s">
        <v>100</v>
      </c>
      <c r="F846" t="s">
        <v>52</v>
      </c>
      <c r="G846" t="s">
        <v>1375</v>
      </c>
      <c r="H846" t="s">
        <v>825</v>
      </c>
      <c r="I846" t="s">
        <v>825</v>
      </c>
      <c r="J846" t="s">
        <v>2295</v>
      </c>
      <c r="K846" t="s">
        <v>954</v>
      </c>
      <c r="L846" t="s">
        <v>1078</v>
      </c>
      <c r="M846" t="s">
        <v>1435</v>
      </c>
      <c r="N846" t="s">
        <v>1380</v>
      </c>
      <c r="O846" s="2">
        <v>0</v>
      </c>
      <c r="P846" s="2">
        <v>0</v>
      </c>
      <c r="Q846" s="2">
        <v>0</v>
      </c>
      <c r="R846" s="2">
        <v>0</v>
      </c>
      <c r="S846" s="2">
        <v>0</v>
      </c>
      <c r="T846" s="2">
        <v>0</v>
      </c>
      <c r="U846" s="2">
        <v>0</v>
      </c>
      <c r="V846" s="2">
        <v>0</v>
      </c>
      <c r="W846" s="70">
        <v>0</v>
      </c>
      <c r="X846" s="68">
        <v>0</v>
      </c>
      <c r="Y846" s="68">
        <v>0</v>
      </c>
      <c r="Z846" s="2">
        <v>0</v>
      </c>
      <c r="AA846" s="70">
        <v>0</v>
      </c>
      <c r="AB846" s="70">
        <v>0</v>
      </c>
    </row>
    <row r="847" spans="1:28" x14ac:dyDescent="0.3">
      <c r="A847" t="s">
        <v>322</v>
      </c>
      <c r="B847">
        <v>520</v>
      </c>
      <c r="C847">
        <v>900</v>
      </c>
      <c r="D847">
        <v>9892</v>
      </c>
      <c r="E847" t="s">
        <v>100</v>
      </c>
      <c r="F847" t="s">
        <v>52</v>
      </c>
      <c r="G847" t="s">
        <v>1375</v>
      </c>
      <c r="H847" t="s">
        <v>1389</v>
      </c>
      <c r="I847" t="s">
        <v>1390</v>
      </c>
      <c r="J847" t="s">
        <v>2296</v>
      </c>
      <c r="K847" t="s">
        <v>1395</v>
      </c>
      <c r="L847" t="s">
        <v>1529</v>
      </c>
      <c r="M847" t="s">
        <v>845</v>
      </c>
      <c r="N847" t="s">
        <v>2297</v>
      </c>
      <c r="O847" s="2">
        <v>0</v>
      </c>
      <c r="P847" s="2">
        <v>0</v>
      </c>
      <c r="Q847" s="2">
        <v>0</v>
      </c>
      <c r="R847" s="2">
        <v>39402</v>
      </c>
      <c r="S847" s="2">
        <v>39402</v>
      </c>
      <c r="T847" s="2">
        <v>39402</v>
      </c>
      <c r="U847" s="2">
        <v>0</v>
      </c>
      <c r="V847" s="2">
        <v>0</v>
      </c>
      <c r="W847" s="70">
        <v>0</v>
      </c>
      <c r="X847" s="68">
        <v>0</v>
      </c>
      <c r="Y847" s="68">
        <v>0</v>
      </c>
      <c r="Z847" s="2">
        <v>39402</v>
      </c>
      <c r="AA847" s="70">
        <v>39402</v>
      </c>
      <c r="AB847" s="70">
        <v>39402</v>
      </c>
    </row>
    <row r="848" spans="1:28" x14ac:dyDescent="0.3">
      <c r="A848" t="s">
        <v>337</v>
      </c>
      <c r="B848">
        <v>520</v>
      </c>
      <c r="C848">
        <v>900</v>
      </c>
      <c r="D848">
        <v>9899</v>
      </c>
      <c r="E848" t="s">
        <v>100</v>
      </c>
      <c r="F848" t="s">
        <v>52</v>
      </c>
      <c r="G848" t="s">
        <v>1375</v>
      </c>
      <c r="H848" t="s">
        <v>1389</v>
      </c>
      <c r="I848" t="s">
        <v>1005</v>
      </c>
      <c r="J848" t="s">
        <v>2298</v>
      </c>
      <c r="K848" t="s">
        <v>844</v>
      </c>
      <c r="L848" t="s">
        <v>845</v>
      </c>
      <c r="M848" t="s">
        <v>845</v>
      </c>
      <c r="N848" t="s">
        <v>1393</v>
      </c>
      <c r="O848" s="2">
        <v>15752</v>
      </c>
      <c r="P848" s="2">
        <v>19692</v>
      </c>
      <c r="Q848" s="2">
        <v>23643</v>
      </c>
      <c r="R848" s="2">
        <v>0</v>
      </c>
      <c r="S848" s="2">
        <v>0</v>
      </c>
      <c r="T848" s="2">
        <v>0</v>
      </c>
      <c r="U848" s="2">
        <v>0</v>
      </c>
      <c r="V848" s="2">
        <v>0</v>
      </c>
      <c r="W848" s="69">
        <v>39398</v>
      </c>
      <c r="X848" s="68">
        <v>0</v>
      </c>
      <c r="Y848" s="68">
        <v>-39398</v>
      </c>
      <c r="Z848" s="12">
        <v>0</v>
      </c>
      <c r="AA848" s="75">
        <v>0</v>
      </c>
      <c r="AB848" s="75">
        <v>0</v>
      </c>
    </row>
    <row r="849" spans="1:28" x14ac:dyDescent="0.3">
      <c r="A849" t="s">
        <v>2714</v>
      </c>
      <c r="B849">
        <v>521</v>
      </c>
      <c r="C849">
        <v>1110</v>
      </c>
      <c r="E849" t="s">
        <v>841</v>
      </c>
      <c r="F849" t="s">
        <v>78</v>
      </c>
      <c r="G849" t="s">
        <v>842</v>
      </c>
      <c r="H849" t="s">
        <v>843</v>
      </c>
      <c r="I849" t="s">
        <v>842</v>
      </c>
      <c r="J849" t="s">
        <v>2299</v>
      </c>
      <c r="K849" t="s">
        <v>1395</v>
      </c>
      <c r="L849" t="s">
        <v>1700</v>
      </c>
      <c r="M849" t="s">
        <v>845</v>
      </c>
      <c r="N849" t="s">
        <v>847</v>
      </c>
      <c r="O849" s="2">
        <v>6670</v>
      </c>
      <c r="P849" s="2">
        <v>8246</v>
      </c>
      <c r="Q849" s="2">
        <v>9826</v>
      </c>
      <c r="R849" s="2">
        <v>0</v>
      </c>
      <c r="S849" s="2">
        <v>0</v>
      </c>
      <c r="T849" s="2">
        <v>0</v>
      </c>
      <c r="U849" s="2">
        <v>15749</v>
      </c>
      <c r="V849" s="2">
        <v>15750</v>
      </c>
      <c r="W849" s="70">
        <v>0</v>
      </c>
      <c r="X849" s="68">
        <v>0</v>
      </c>
      <c r="Y849" s="68">
        <v>0</v>
      </c>
      <c r="Z849" s="2">
        <v>15749</v>
      </c>
      <c r="AA849" s="70">
        <v>15749</v>
      </c>
      <c r="AB849" s="70">
        <v>15749</v>
      </c>
    </row>
    <row r="850" spans="1:28" x14ac:dyDescent="0.3">
      <c r="A850" t="s">
        <v>2715</v>
      </c>
      <c r="B850">
        <v>521</v>
      </c>
      <c r="C850">
        <v>1510</v>
      </c>
      <c r="E850" t="s">
        <v>841</v>
      </c>
      <c r="F850" t="s">
        <v>78</v>
      </c>
      <c r="G850" t="s">
        <v>862</v>
      </c>
      <c r="H850" t="s">
        <v>843</v>
      </c>
      <c r="I850" t="s">
        <v>862</v>
      </c>
      <c r="J850" t="s">
        <v>2301</v>
      </c>
      <c r="K850" t="s">
        <v>1395</v>
      </c>
      <c r="L850" t="s">
        <v>1700</v>
      </c>
      <c r="M850" t="s">
        <v>845</v>
      </c>
      <c r="N850" t="s">
        <v>862</v>
      </c>
      <c r="O850" s="2">
        <v>0</v>
      </c>
      <c r="P850" s="2">
        <v>0</v>
      </c>
      <c r="Q850" s="2">
        <v>0</v>
      </c>
      <c r="R850" s="2">
        <v>0</v>
      </c>
      <c r="S850" s="2">
        <v>0</v>
      </c>
      <c r="T850" s="2">
        <v>0</v>
      </c>
      <c r="U850" s="2">
        <v>0</v>
      </c>
      <c r="V850" s="2">
        <v>0</v>
      </c>
      <c r="W850" s="70">
        <v>0</v>
      </c>
      <c r="X850" s="68">
        <v>0</v>
      </c>
      <c r="Y850" s="68">
        <v>0</v>
      </c>
      <c r="Z850" s="2">
        <v>0</v>
      </c>
      <c r="AA850" s="70">
        <v>0</v>
      </c>
      <c r="AB850" s="70">
        <v>0</v>
      </c>
    </row>
    <row r="851" spans="1:28" x14ac:dyDescent="0.3">
      <c r="A851" t="s">
        <v>2716</v>
      </c>
      <c r="B851">
        <v>521</v>
      </c>
      <c r="C851">
        <v>2125</v>
      </c>
      <c r="E851" t="s">
        <v>907</v>
      </c>
      <c r="F851" t="s">
        <v>78</v>
      </c>
      <c r="G851" t="s">
        <v>908</v>
      </c>
      <c r="H851" t="s">
        <v>909</v>
      </c>
      <c r="I851" t="s">
        <v>908</v>
      </c>
      <c r="J851" t="s">
        <v>2303</v>
      </c>
      <c r="K851" t="s">
        <v>1395</v>
      </c>
      <c r="L851" t="s">
        <v>1700</v>
      </c>
      <c r="M851" t="s">
        <v>845</v>
      </c>
      <c r="N851" t="s">
        <v>908</v>
      </c>
      <c r="O851" s="2">
        <v>0</v>
      </c>
      <c r="P851" s="2">
        <v>0</v>
      </c>
      <c r="Q851" s="2">
        <v>0</v>
      </c>
      <c r="R851" s="2">
        <v>0</v>
      </c>
      <c r="S851" s="2">
        <v>0</v>
      </c>
      <c r="T851" s="2">
        <v>0</v>
      </c>
      <c r="U851" s="2">
        <v>0</v>
      </c>
      <c r="V851" s="2">
        <v>0</v>
      </c>
      <c r="W851" s="70">
        <v>0</v>
      </c>
      <c r="X851" s="68">
        <v>0</v>
      </c>
      <c r="Y851" s="68">
        <v>0</v>
      </c>
      <c r="Z851" s="2">
        <v>0</v>
      </c>
      <c r="AA851" s="70">
        <v>0</v>
      </c>
      <c r="AB851" s="70">
        <v>0</v>
      </c>
    </row>
    <row r="852" spans="1:28" x14ac:dyDescent="0.3">
      <c r="A852" t="s">
        <v>2717</v>
      </c>
      <c r="B852">
        <v>521</v>
      </c>
      <c r="C852">
        <v>3100</v>
      </c>
      <c r="E852" t="s">
        <v>949</v>
      </c>
      <c r="F852" t="s">
        <v>78</v>
      </c>
      <c r="G852" t="s">
        <v>950</v>
      </c>
      <c r="H852" t="s">
        <v>950</v>
      </c>
      <c r="I852" t="s">
        <v>950</v>
      </c>
      <c r="J852" t="s">
        <v>2305</v>
      </c>
      <c r="K852" t="s">
        <v>1395</v>
      </c>
      <c r="L852" t="s">
        <v>1700</v>
      </c>
      <c r="M852" t="s">
        <v>845</v>
      </c>
      <c r="N852" t="s">
        <v>802</v>
      </c>
      <c r="O852" s="2">
        <v>5095</v>
      </c>
      <c r="P852" s="2">
        <v>6670</v>
      </c>
      <c r="Q852" s="2">
        <v>8246</v>
      </c>
      <c r="R852" s="2">
        <v>9828</v>
      </c>
      <c r="S852" s="2">
        <v>0</v>
      </c>
      <c r="T852" s="2">
        <v>0</v>
      </c>
      <c r="U852" s="2">
        <v>9826</v>
      </c>
      <c r="V852" s="2">
        <v>9826</v>
      </c>
      <c r="W852" s="70">
        <v>9826</v>
      </c>
      <c r="X852" s="68">
        <v>0</v>
      </c>
      <c r="Y852" s="68">
        <v>-9826</v>
      </c>
      <c r="Z852" s="2">
        <v>9826</v>
      </c>
      <c r="AA852" s="69">
        <v>15754</v>
      </c>
      <c r="AB852" s="69">
        <v>15754</v>
      </c>
    </row>
    <row r="853" spans="1:28" x14ac:dyDescent="0.3">
      <c r="A853" t="s">
        <v>268</v>
      </c>
      <c r="B853">
        <v>521</v>
      </c>
      <c r="C853">
        <v>315</v>
      </c>
      <c r="D853">
        <v>4125</v>
      </c>
      <c r="E853" t="s">
        <v>101</v>
      </c>
      <c r="F853" t="s">
        <v>78</v>
      </c>
      <c r="G853" t="s">
        <v>960</v>
      </c>
      <c r="H853" t="s">
        <v>101</v>
      </c>
      <c r="I853" t="s">
        <v>809</v>
      </c>
      <c r="J853" t="s">
        <v>2307</v>
      </c>
      <c r="K853" t="s">
        <v>954</v>
      </c>
      <c r="L853" t="s">
        <v>960</v>
      </c>
      <c r="M853" t="s">
        <v>1435</v>
      </c>
      <c r="N853" t="s">
        <v>961</v>
      </c>
      <c r="O853" s="2">
        <v>0</v>
      </c>
      <c r="P853" s="2">
        <v>1</v>
      </c>
      <c r="Q853" s="2">
        <v>6</v>
      </c>
      <c r="R853" s="2">
        <v>8</v>
      </c>
      <c r="S853" s="2">
        <v>8</v>
      </c>
      <c r="T853" s="2">
        <v>8</v>
      </c>
      <c r="U853" s="2">
        <v>3</v>
      </c>
      <c r="V853" s="2">
        <v>4</v>
      </c>
      <c r="W853" s="70">
        <v>8</v>
      </c>
      <c r="X853" s="68">
        <v>5</v>
      </c>
      <c r="Y853" s="68">
        <v>-3</v>
      </c>
      <c r="Z853" s="2">
        <v>8</v>
      </c>
      <c r="AA853" s="70">
        <v>2</v>
      </c>
      <c r="AB853" s="70">
        <v>2</v>
      </c>
    </row>
    <row r="854" spans="1:28" x14ac:dyDescent="0.3">
      <c r="A854" t="s">
        <v>2718</v>
      </c>
      <c r="B854">
        <v>521</v>
      </c>
      <c r="C854">
        <v>3250</v>
      </c>
      <c r="E854" t="s">
        <v>949</v>
      </c>
      <c r="F854" t="s">
        <v>78</v>
      </c>
      <c r="G854" t="s">
        <v>975</v>
      </c>
      <c r="H854" t="s">
        <v>975</v>
      </c>
      <c r="I854" t="s">
        <v>975</v>
      </c>
      <c r="J854" t="s">
        <v>2308</v>
      </c>
      <c r="K854" t="s">
        <v>1395</v>
      </c>
      <c r="L854" t="s">
        <v>1700</v>
      </c>
      <c r="M854" t="s">
        <v>845</v>
      </c>
      <c r="N854" t="s">
        <v>977</v>
      </c>
      <c r="O854" s="2">
        <v>0</v>
      </c>
      <c r="P854" s="2">
        <v>0</v>
      </c>
      <c r="Q854" s="2">
        <v>0</v>
      </c>
      <c r="R854" s="2">
        <v>0</v>
      </c>
      <c r="S854" s="2">
        <v>0</v>
      </c>
      <c r="T854" s="2">
        <v>0</v>
      </c>
      <c r="U854" s="2">
        <v>0</v>
      </c>
      <c r="V854" s="2">
        <v>0</v>
      </c>
      <c r="W854" s="70">
        <v>0</v>
      </c>
      <c r="X854" s="68">
        <v>0</v>
      </c>
      <c r="Y854" s="68">
        <v>0</v>
      </c>
      <c r="Z854" s="2">
        <v>0</v>
      </c>
      <c r="AA854" s="70">
        <v>0</v>
      </c>
      <c r="AB854" s="70">
        <v>0</v>
      </c>
    </row>
    <row r="855" spans="1:28" x14ac:dyDescent="0.3">
      <c r="A855" t="s">
        <v>2719</v>
      </c>
      <c r="B855">
        <v>521</v>
      </c>
      <c r="C855">
        <v>3300</v>
      </c>
      <c r="E855" t="s">
        <v>949</v>
      </c>
      <c r="F855" t="s">
        <v>78</v>
      </c>
      <c r="G855" t="s">
        <v>1005</v>
      </c>
      <c r="H855" t="s">
        <v>1005</v>
      </c>
      <c r="I855" t="s">
        <v>1005</v>
      </c>
      <c r="J855" t="s">
        <v>2310</v>
      </c>
      <c r="K855" t="s">
        <v>1395</v>
      </c>
      <c r="L855" t="s">
        <v>1700</v>
      </c>
      <c r="M855" t="s">
        <v>845</v>
      </c>
      <c r="N855" t="s">
        <v>1007</v>
      </c>
      <c r="O855" s="2">
        <v>0</v>
      </c>
      <c r="P855" s="2">
        <v>0</v>
      </c>
      <c r="Q855" s="2">
        <v>0</v>
      </c>
      <c r="R855" s="2">
        <v>0</v>
      </c>
      <c r="S855" s="2">
        <v>0</v>
      </c>
      <c r="T855" s="2">
        <v>0</v>
      </c>
      <c r="U855" s="2">
        <v>0</v>
      </c>
      <c r="V855" s="2">
        <v>0</v>
      </c>
      <c r="W855" s="70">
        <v>0</v>
      </c>
      <c r="X855" s="68">
        <v>0</v>
      </c>
      <c r="Y855" s="68">
        <v>0</v>
      </c>
      <c r="Z855" s="2">
        <v>0</v>
      </c>
      <c r="AA855" s="70">
        <v>0</v>
      </c>
      <c r="AB855" s="70">
        <v>0</v>
      </c>
    </row>
    <row r="856" spans="1:28" x14ac:dyDescent="0.3">
      <c r="A856" t="s">
        <v>219</v>
      </c>
      <c r="B856">
        <v>521</v>
      </c>
      <c r="C856">
        <v>390</v>
      </c>
      <c r="D856">
        <v>4940</v>
      </c>
      <c r="E856" t="s">
        <v>101</v>
      </c>
      <c r="F856" t="s">
        <v>78</v>
      </c>
      <c r="G856" t="s">
        <v>816</v>
      </c>
      <c r="H856" t="s">
        <v>101</v>
      </c>
      <c r="I856" t="s">
        <v>816</v>
      </c>
      <c r="J856" t="s">
        <v>2312</v>
      </c>
      <c r="K856" t="s">
        <v>954</v>
      </c>
      <c r="L856" t="s">
        <v>1078</v>
      </c>
      <c r="M856" t="s">
        <v>1435</v>
      </c>
      <c r="N856" t="s">
        <v>1600</v>
      </c>
      <c r="O856" s="2">
        <v>1575</v>
      </c>
      <c r="P856" s="2">
        <v>1575</v>
      </c>
      <c r="Q856" s="2">
        <v>1575</v>
      </c>
      <c r="R856" s="2">
        <v>5920</v>
      </c>
      <c r="S856" s="2">
        <v>5920</v>
      </c>
      <c r="T856" s="2">
        <v>5920</v>
      </c>
      <c r="U856" s="2">
        <v>5920</v>
      </c>
      <c r="V856" s="2">
        <v>5920</v>
      </c>
      <c r="W856" s="70">
        <v>5920</v>
      </c>
      <c r="X856" s="68">
        <v>6319</v>
      </c>
      <c r="Y856" s="68">
        <v>399</v>
      </c>
      <c r="Z856" s="2">
        <v>5920</v>
      </c>
      <c r="AA856" s="70">
        <v>0</v>
      </c>
      <c r="AB856" s="70">
        <v>0</v>
      </c>
    </row>
    <row r="857" spans="1:28" x14ac:dyDescent="0.3">
      <c r="A857" t="s">
        <v>533</v>
      </c>
      <c r="B857">
        <v>521</v>
      </c>
      <c r="C857">
        <v>900</v>
      </c>
      <c r="D857">
        <v>9140</v>
      </c>
      <c r="E857" t="s">
        <v>100</v>
      </c>
      <c r="F857" t="s">
        <v>78</v>
      </c>
      <c r="G857" t="s">
        <v>1375</v>
      </c>
      <c r="H857" t="s">
        <v>825</v>
      </c>
      <c r="I857" t="s">
        <v>825</v>
      </c>
      <c r="J857" t="s">
        <v>2313</v>
      </c>
      <c r="K857" t="s">
        <v>954</v>
      </c>
      <c r="L857" t="s">
        <v>1078</v>
      </c>
      <c r="M857" t="s">
        <v>1435</v>
      </c>
      <c r="N857" t="s">
        <v>1382</v>
      </c>
      <c r="O857" s="2">
        <v>0</v>
      </c>
      <c r="P857" s="2">
        <v>0</v>
      </c>
      <c r="Q857" s="2">
        <v>0</v>
      </c>
      <c r="R857" s="2">
        <v>0</v>
      </c>
      <c r="S857" s="2">
        <v>0</v>
      </c>
      <c r="T857" s="2">
        <v>0</v>
      </c>
      <c r="U857" s="2">
        <v>0</v>
      </c>
      <c r="V857" s="2">
        <v>0</v>
      </c>
      <c r="W857" s="70">
        <v>0</v>
      </c>
      <c r="X857" s="68">
        <v>0</v>
      </c>
      <c r="Y857" s="68">
        <v>0</v>
      </c>
      <c r="Z857" s="2">
        <v>0</v>
      </c>
      <c r="AA857" s="70">
        <v>0</v>
      </c>
      <c r="AB857" s="70">
        <v>0</v>
      </c>
    </row>
    <row r="858" spans="1:28" x14ac:dyDescent="0.3">
      <c r="A858" t="s">
        <v>319</v>
      </c>
      <c r="B858">
        <v>521</v>
      </c>
      <c r="C858">
        <v>900</v>
      </c>
      <c r="D858">
        <v>9892</v>
      </c>
      <c r="E858" t="s">
        <v>100</v>
      </c>
      <c r="F858" t="s">
        <v>78</v>
      </c>
      <c r="G858" t="s">
        <v>1375</v>
      </c>
      <c r="H858" t="s">
        <v>1389</v>
      </c>
      <c r="I858" t="s">
        <v>1390</v>
      </c>
      <c r="J858" t="s">
        <v>2314</v>
      </c>
      <c r="K858" t="s">
        <v>1395</v>
      </c>
      <c r="L858" t="s">
        <v>1700</v>
      </c>
      <c r="M858" t="s">
        <v>845</v>
      </c>
      <c r="N858" t="s">
        <v>2315</v>
      </c>
      <c r="O858" s="2">
        <v>0</v>
      </c>
      <c r="P858" s="2">
        <v>0</v>
      </c>
      <c r="Q858" s="2">
        <v>0</v>
      </c>
      <c r="R858" s="2">
        <v>15756</v>
      </c>
      <c r="S858" s="2">
        <v>15756</v>
      </c>
      <c r="T858" s="2">
        <v>15756</v>
      </c>
      <c r="U858" s="2">
        <v>0</v>
      </c>
      <c r="V858" s="2">
        <v>0</v>
      </c>
      <c r="W858" s="70">
        <v>0</v>
      </c>
      <c r="X858" s="68">
        <v>0</v>
      </c>
      <c r="Y858" s="68">
        <v>0</v>
      </c>
      <c r="Z858" s="2">
        <v>15756</v>
      </c>
      <c r="AA858" s="70">
        <v>15756</v>
      </c>
      <c r="AB858" s="70">
        <v>15756</v>
      </c>
    </row>
    <row r="859" spans="1:28" x14ac:dyDescent="0.3">
      <c r="A859" t="s">
        <v>338</v>
      </c>
      <c r="B859">
        <v>521</v>
      </c>
      <c r="C859">
        <v>900</v>
      </c>
      <c r="D859">
        <v>9899</v>
      </c>
      <c r="E859" t="s">
        <v>100</v>
      </c>
      <c r="F859" t="s">
        <v>78</v>
      </c>
      <c r="G859" t="s">
        <v>1375</v>
      </c>
      <c r="H859" t="s">
        <v>1389</v>
      </c>
      <c r="I859" t="s">
        <v>1005</v>
      </c>
      <c r="J859" t="s">
        <v>2316</v>
      </c>
      <c r="K859" t="s">
        <v>844</v>
      </c>
      <c r="L859" t="s">
        <v>845</v>
      </c>
      <c r="M859" t="s">
        <v>845</v>
      </c>
      <c r="N859" t="s">
        <v>1393</v>
      </c>
      <c r="O859" s="2">
        <v>6670</v>
      </c>
      <c r="P859" s="2">
        <v>8246</v>
      </c>
      <c r="Q859" s="2">
        <v>9827</v>
      </c>
      <c r="R859" s="2">
        <v>0</v>
      </c>
      <c r="S859" s="2">
        <v>0</v>
      </c>
      <c r="T859" s="2">
        <v>0</v>
      </c>
      <c r="U859" s="2">
        <v>0</v>
      </c>
      <c r="V859" s="2">
        <v>0</v>
      </c>
      <c r="W859" s="69">
        <v>15754</v>
      </c>
      <c r="X859" s="68">
        <v>0</v>
      </c>
      <c r="Y859" s="68">
        <v>-15754</v>
      </c>
      <c r="Z859" s="12">
        <v>0</v>
      </c>
      <c r="AA859" s="75">
        <v>0</v>
      </c>
      <c r="AB859" s="75">
        <v>0</v>
      </c>
    </row>
    <row r="860" spans="1:28" x14ac:dyDescent="0.3">
      <c r="A860" t="s">
        <v>2720</v>
      </c>
      <c r="B860">
        <v>550</v>
      </c>
      <c r="C860">
        <v>1110</v>
      </c>
      <c r="E860" t="s">
        <v>841</v>
      </c>
      <c r="F860" t="s">
        <v>2318</v>
      </c>
      <c r="G860" t="s">
        <v>842</v>
      </c>
      <c r="H860" t="s">
        <v>843</v>
      </c>
      <c r="I860" t="s">
        <v>842</v>
      </c>
      <c r="J860" t="s">
        <v>2317</v>
      </c>
      <c r="K860" t="s">
        <v>844</v>
      </c>
      <c r="L860" t="s">
        <v>910</v>
      </c>
      <c r="M860" t="s">
        <v>845</v>
      </c>
      <c r="N860" t="s">
        <v>847</v>
      </c>
      <c r="O860" s="2">
        <v>43614</v>
      </c>
      <c r="P860" s="2">
        <v>174</v>
      </c>
      <c r="Q860" s="2">
        <v>22181</v>
      </c>
      <c r="R860" s="2">
        <v>0</v>
      </c>
      <c r="S860" s="2">
        <v>0</v>
      </c>
      <c r="T860" s="2">
        <v>0</v>
      </c>
      <c r="U860" s="2">
        <v>0</v>
      </c>
      <c r="V860" s="2">
        <v>0</v>
      </c>
      <c r="W860" s="70">
        <v>0</v>
      </c>
      <c r="X860" s="68">
        <v>0</v>
      </c>
      <c r="Y860" s="68">
        <v>0</v>
      </c>
      <c r="Z860" s="2">
        <v>0</v>
      </c>
      <c r="AA860" s="70">
        <v>0</v>
      </c>
      <c r="AB860" s="70">
        <v>0</v>
      </c>
    </row>
    <row r="861" spans="1:28" x14ac:dyDescent="0.3">
      <c r="A861" t="s">
        <v>2721</v>
      </c>
      <c r="B861">
        <v>550</v>
      </c>
      <c r="C861">
        <v>1510</v>
      </c>
      <c r="E861" t="s">
        <v>841</v>
      </c>
      <c r="F861" t="s">
        <v>2318</v>
      </c>
      <c r="G861" t="s">
        <v>862</v>
      </c>
      <c r="H861" t="s">
        <v>843</v>
      </c>
      <c r="I861" t="s">
        <v>862</v>
      </c>
      <c r="J861" t="s">
        <v>2320</v>
      </c>
      <c r="K861" t="s">
        <v>844</v>
      </c>
      <c r="L861" t="s">
        <v>910</v>
      </c>
      <c r="M861" t="s">
        <v>845</v>
      </c>
      <c r="N861" t="s">
        <v>862</v>
      </c>
      <c r="O861" s="2">
        <v>0</v>
      </c>
      <c r="P861" s="2">
        <v>0</v>
      </c>
      <c r="Q861" s="2">
        <v>0</v>
      </c>
      <c r="R861" s="2">
        <v>0</v>
      </c>
      <c r="S861" s="2">
        <v>0</v>
      </c>
      <c r="T861" s="2">
        <v>0</v>
      </c>
      <c r="U861" s="2">
        <v>0</v>
      </c>
      <c r="V861" s="2">
        <v>0</v>
      </c>
      <c r="W861" s="70">
        <v>0</v>
      </c>
      <c r="X861" s="68">
        <v>0</v>
      </c>
      <c r="Y861" s="68">
        <v>0</v>
      </c>
      <c r="Z861" s="2">
        <v>0</v>
      </c>
      <c r="AA861" s="70">
        <v>0</v>
      </c>
      <c r="AB861" s="70">
        <v>0</v>
      </c>
    </row>
    <row r="862" spans="1:28" x14ac:dyDescent="0.3">
      <c r="A862" t="s">
        <v>2722</v>
      </c>
      <c r="B862">
        <v>550</v>
      </c>
      <c r="C862">
        <v>2125</v>
      </c>
      <c r="E862" t="s">
        <v>907</v>
      </c>
      <c r="F862" t="s">
        <v>2318</v>
      </c>
      <c r="G862" t="s">
        <v>908</v>
      </c>
      <c r="H862" t="s">
        <v>909</v>
      </c>
      <c r="I862" t="s">
        <v>908</v>
      </c>
      <c r="J862" t="s">
        <v>2322</v>
      </c>
      <c r="K862" t="s">
        <v>844</v>
      </c>
      <c r="L862" t="s">
        <v>910</v>
      </c>
      <c r="M862" t="s">
        <v>845</v>
      </c>
      <c r="N862" t="s">
        <v>908</v>
      </c>
      <c r="O862" s="2">
        <v>0</v>
      </c>
      <c r="P862" s="2">
        <v>0</v>
      </c>
      <c r="Q862" s="2">
        <v>0</v>
      </c>
      <c r="R862" s="2">
        <v>0</v>
      </c>
      <c r="S862" s="2">
        <v>0</v>
      </c>
      <c r="T862" s="2">
        <v>0</v>
      </c>
      <c r="U862" s="2">
        <v>0</v>
      </c>
      <c r="V862" s="2">
        <v>0</v>
      </c>
      <c r="W862" s="70">
        <v>0</v>
      </c>
      <c r="X862" s="68">
        <v>0</v>
      </c>
      <c r="Y862" s="68">
        <v>0</v>
      </c>
      <c r="Z862" s="2">
        <v>0</v>
      </c>
      <c r="AA862" s="70">
        <v>0</v>
      </c>
      <c r="AB862" s="70">
        <v>0</v>
      </c>
    </row>
    <row r="863" spans="1:28" x14ac:dyDescent="0.3">
      <c r="A863" t="s">
        <v>2723</v>
      </c>
      <c r="B863">
        <v>550</v>
      </c>
      <c r="C863">
        <v>3100</v>
      </c>
      <c r="E863" t="s">
        <v>949</v>
      </c>
      <c r="F863" t="s">
        <v>2318</v>
      </c>
      <c r="G863" t="s">
        <v>950</v>
      </c>
      <c r="H863" t="s">
        <v>950</v>
      </c>
      <c r="I863" t="s">
        <v>950</v>
      </c>
      <c r="J863" t="s">
        <v>2324</v>
      </c>
      <c r="K863" t="s">
        <v>844</v>
      </c>
      <c r="L863" t="s">
        <v>910</v>
      </c>
      <c r="M863" t="s">
        <v>845</v>
      </c>
      <c r="N863" t="s">
        <v>802</v>
      </c>
      <c r="O863" s="2">
        <v>17195</v>
      </c>
      <c r="P863" s="2">
        <v>43614</v>
      </c>
      <c r="Q863" s="2">
        <v>174</v>
      </c>
      <c r="R863" s="2">
        <v>0</v>
      </c>
      <c r="S863" s="2">
        <v>0</v>
      </c>
      <c r="T863" s="2">
        <v>0</v>
      </c>
      <c r="U863" s="2">
        <v>22181</v>
      </c>
      <c r="V863" s="2">
        <v>22181</v>
      </c>
      <c r="W863" s="70">
        <v>22181</v>
      </c>
      <c r="X863" s="68">
        <v>0</v>
      </c>
      <c r="Y863" s="68">
        <v>-22181</v>
      </c>
      <c r="Z863" s="2">
        <v>0</v>
      </c>
      <c r="AA863" s="69">
        <v>1</v>
      </c>
      <c r="AB863" s="69">
        <v>1</v>
      </c>
    </row>
    <row r="864" spans="1:28" x14ac:dyDescent="0.3">
      <c r="A864" t="s">
        <v>270</v>
      </c>
      <c r="B864">
        <v>550</v>
      </c>
      <c r="C864">
        <v>315</v>
      </c>
      <c r="D864">
        <v>4125</v>
      </c>
      <c r="E864" t="s">
        <v>101</v>
      </c>
      <c r="F864" t="s">
        <v>2318</v>
      </c>
      <c r="G864" t="s">
        <v>960</v>
      </c>
      <c r="H864" t="s">
        <v>101</v>
      </c>
      <c r="I864" t="s">
        <v>809</v>
      </c>
      <c r="J864" t="s">
        <v>2326</v>
      </c>
      <c r="K864" t="s">
        <v>954</v>
      </c>
      <c r="L864" t="s">
        <v>960</v>
      </c>
      <c r="M864" t="s">
        <v>910</v>
      </c>
      <c r="N864" t="s">
        <v>961</v>
      </c>
      <c r="O864" s="2">
        <v>0</v>
      </c>
      <c r="P864" s="2">
        <v>2</v>
      </c>
      <c r="Q864" s="2">
        <v>7</v>
      </c>
      <c r="R864" s="2">
        <v>0</v>
      </c>
      <c r="S864" s="2">
        <v>0</v>
      </c>
      <c r="T864" s="2">
        <v>0</v>
      </c>
      <c r="U864" s="2">
        <v>0</v>
      </c>
      <c r="V864" s="2">
        <v>0</v>
      </c>
      <c r="W864" s="70">
        <v>0</v>
      </c>
      <c r="X864" s="68">
        <v>0</v>
      </c>
      <c r="Y864" s="68">
        <v>0</v>
      </c>
      <c r="Z864" s="2">
        <v>0</v>
      </c>
      <c r="AA864" s="70">
        <v>0</v>
      </c>
      <c r="AB864" s="70">
        <v>0</v>
      </c>
    </row>
    <row r="865" spans="1:28" x14ac:dyDescent="0.3">
      <c r="A865" t="s">
        <v>2724</v>
      </c>
      <c r="B865">
        <v>550</v>
      </c>
      <c r="C865">
        <v>3250</v>
      </c>
      <c r="E865" t="s">
        <v>949</v>
      </c>
      <c r="F865" t="s">
        <v>2318</v>
      </c>
      <c r="G865" t="s">
        <v>975</v>
      </c>
      <c r="H865" t="s">
        <v>975</v>
      </c>
      <c r="I865" t="s">
        <v>975</v>
      </c>
      <c r="J865" t="s">
        <v>2327</v>
      </c>
      <c r="K865" t="s">
        <v>844</v>
      </c>
      <c r="L865" t="s">
        <v>910</v>
      </c>
      <c r="M865" t="s">
        <v>845</v>
      </c>
      <c r="N865" t="s">
        <v>977</v>
      </c>
      <c r="O865" s="2">
        <v>0</v>
      </c>
      <c r="P865" s="2">
        <v>0</v>
      </c>
      <c r="Q865" s="2">
        <v>0</v>
      </c>
      <c r="R865" s="2">
        <v>0</v>
      </c>
      <c r="S865" s="2">
        <v>0</v>
      </c>
      <c r="T865" s="2">
        <v>0</v>
      </c>
      <c r="U865" s="2">
        <v>0</v>
      </c>
      <c r="V865" s="2">
        <v>0</v>
      </c>
      <c r="W865" s="70">
        <v>0</v>
      </c>
      <c r="X865" s="68">
        <v>0</v>
      </c>
      <c r="Y865" s="68">
        <v>0</v>
      </c>
      <c r="Z865" s="2">
        <v>0</v>
      </c>
      <c r="AA865" s="70">
        <v>0</v>
      </c>
      <c r="AB865" s="70">
        <v>0</v>
      </c>
    </row>
    <row r="866" spans="1:28" x14ac:dyDescent="0.3">
      <c r="A866" t="s">
        <v>2725</v>
      </c>
      <c r="B866">
        <v>550</v>
      </c>
      <c r="C866">
        <v>3300</v>
      </c>
      <c r="E866" t="s">
        <v>949</v>
      </c>
      <c r="F866" t="s">
        <v>2318</v>
      </c>
      <c r="G866" t="s">
        <v>1005</v>
      </c>
      <c r="H866" t="s">
        <v>1005</v>
      </c>
      <c r="I866" t="s">
        <v>1005</v>
      </c>
      <c r="J866" t="s">
        <v>2329</v>
      </c>
      <c r="K866" t="s">
        <v>844</v>
      </c>
      <c r="L866" t="s">
        <v>910</v>
      </c>
      <c r="M866" t="s">
        <v>845</v>
      </c>
      <c r="N866" t="s">
        <v>1007</v>
      </c>
      <c r="O866" s="2">
        <v>0</v>
      </c>
      <c r="P866" s="2">
        <v>0</v>
      </c>
      <c r="Q866" s="2">
        <v>0</v>
      </c>
      <c r="R866" s="2">
        <v>0</v>
      </c>
      <c r="S866" s="2">
        <v>0</v>
      </c>
      <c r="T866" s="2">
        <v>0</v>
      </c>
      <c r="U866" s="2">
        <v>0</v>
      </c>
      <c r="V866" s="2">
        <v>0</v>
      </c>
      <c r="W866" s="70">
        <v>0</v>
      </c>
      <c r="X866" s="68">
        <v>0</v>
      </c>
      <c r="Y866" s="68">
        <v>0</v>
      </c>
      <c r="Z866" s="2">
        <v>0</v>
      </c>
      <c r="AA866" s="70">
        <v>0</v>
      </c>
      <c r="AB866" s="70">
        <v>0</v>
      </c>
    </row>
    <row r="867" spans="1:28" x14ac:dyDescent="0.3">
      <c r="A867" t="s">
        <v>195</v>
      </c>
      <c r="B867">
        <v>550</v>
      </c>
      <c r="C867">
        <v>370</v>
      </c>
      <c r="D867">
        <v>4849</v>
      </c>
      <c r="E867" t="s">
        <v>101</v>
      </c>
      <c r="F867" t="s">
        <v>2318</v>
      </c>
      <c r="G867" t="s">
        <v>1059</v>
      </c>
      <c r="H867" t="s">
        <v>101</v>
      </c>
      <c r="I867" t="s">
        <v>813</v>
      </c>
      <c r="J867" t="s">
        <v>2331</v>
      </c>
      <c r="K867" t="s">
        <v>954</v>
      </c>
      <c r="L867" t="s">
        <v>1066</v>
      </c>
      <c r="M867" t="s">
        <v>910</v>
      </c>
      <c r="N867" t="s">
        <v>1067</v>
      </c>
      <c r="O867" s="2">
        <v>16419</v>
      </c>
      <c r="P867" s="2">
        <v>0</v>
      </c>
      <c r="Q867" s="2">
        <v>0</v>
      </c>
      <c r="R867" s="2">
        <v>0</v>
      </c>
      <c r="S867" s="2">
        <v>0</v>
      </c>
      <c r="T867" s="2">
        <v>0</v>
      </c>
      <c r="U867" s="2">
        <v>0</v>
      </c>
      <c r="V867" s="2">
        <v>0</v>
      </c>
      <c r="W867" s="70">
        <v>0</v>
      </c>
      <c r="X867" s="68">
        <v>0</v>
      </c>
      <c r="Y867" s="68">
        <v>0</v>
      </c>
      <c r="Z867" s="2">
        <v>0</v>
      </c>
      <c r="AA867" s="70">
        <v>0</v>
      </c>
      <c r="AB867" s="70">
        <v>0</v>
      </c>
    </row>
    <row r="868" spans="1:28" x14ac:dyDescent="0.3">
      <c r="A868" t="s">
        <v>272</v>
      </c>
      <c r="B868">
        <v>550</v>
      </c>
      <c r="C868">
        <v>390</v>
      </c>
      <c r="D868">
        <v>4910</v>
      </c>
      <c r="E868" t="s">
        <v>101</v>
      </c>
      <c r="F868" t="s">
        <v>2318</v>
      </c>
      <c r="G868" t="s">
        <v>816</v>
      </c>
      <c r="H868" t="s">
        <v>101</v>
      </c>
      <c r="I868" t="s">
        <v>816</v>
      </c>
      <c r="J868" t="s">
        <v>2332</v>
      </c>
      <c r="K868" t="s">
        <v>954</v>
      </c>
      <c r="L868" t="s">
        <v>1078</v>
      </c>
      <c r="M868" t="s">
        <v>910</v>
      </c>
      <c r="N868" t="s">
        <v>1447</v>
      </c>
      <c r="O868" s="2">
        <v>2000</v>
      </c>
      <c r="P868" s="2">
        <v>2000</v>
      </c>
      <c r="Q868" s="2">
        <v>6000</v>
      </c>
      <c r="R868" s="2">
        <v>0</v>
      </c>
      <c r="S868" s="2">
        <v>0</v>
      </c>
      <c r="T868" s="2">
        <v>0</v>
      </c>
      <c r="U868" s="2">
        <v>0</v>
      </c>
      <c r="V868" s="2">
        <v>0</v>
      </c>
      <c r="W868" s="70">
        <v>0</v>
      </c>
      <c r="X868" s="68">
        <v>0</v>
      </c>
      <c r="Y868" s="68">
        <v>0</v>
      </c>
      <c r="Z868" s="2">
        <v>0</v>
      </c>
      <c r="AA868" s="70">
        <v>0</v>
      </c>
      <c r="AB868" s="70">
        <v>0</v>
      </c>
    </row>
    <row r="869" spans="1:28" x14ac:dyDescent="0.3">
      <c r="A869" t="s">
        <v>221</v>
      </c>
      <c r="B869">
        <v>550</v>
      </c>
      <c r="C869">
        <v>390</v>
      </c>
      <c r="D869">
        <v>4912</v>
      </c>
      <c r="E869" t="s">
        <v>101</v>
      </c>
      <c r="F869" t="s">
        <v>2318</v>
      </c>
      <c r="G869" t="s">
        <v>816</v>
      </c>
      <c r="H869" t="s">
        <v>101</v>
      </c>
      <c r="I869" t="s">
        <v>816</v>
      </c>
      <c r="J869" t="s">
        <v>2333</v>
      </c>
      <c r="K869" t="s">
        <v>954</v>
      </c>
      <c r="L869" t="s">
        <v>1078</v>
      </c>
      <c r="M869" t="s">
        <v>910</v>
      </c>
      <c r="N869" t="s">
        <v>1079</v>
      </c>
      <c r="O869" s="2">
        <v>4000</v>
      </c>
      <c r="P869" s="2">
        <v>4000</v>
      </c>
      <c r="Q869" s="2">
        <v>4000</v>
      </c>
      <c r="R869" s="2">
        <v>0</v>
      </c>
      <c r="S869" s="2">
        <v>0</v>
      </c>
      <c r="T869" s="2">
        <v>0</v>
      </c>
      <c r="U869" s="2">
        <v>0</v>
      </c>
      <c r="V869" s="2">
        <v>0</v>
      </c>
      <c r="W869" s="70">
        <v>0</v>
      </c>
      <c r="X869" s="68">
        <v>0</v>
      </c>
      <c r="Y869" s="68">
        <v>0</v>
      </c>
      <c r="Z869" s="2">
        <v>0</v>
      </c>
      <c r="AA869" s="70">
        <v>0</v>
      </c>
      <c r="AB869" s="70">
        <v>0</v>
      </c>
    </row>
    <row r="870" spans="1:28" x14ac:dyDescent="0.3">
      <c r="A870" t="s">
        <v>274</v>
      </c>
      <c r="B870">
        <v>550</v>
      </c>
      <c r="C870">
        <v>390</v>
      </c>
      <c r="D870">
        <v>4930</v>
      </c>
      <c r="E870" t="s">
        <v>101</v>
      </c>
      <c r="F870" t="s">
        <v>2318</v>
      </c>
      <c r="G870" t="s">
        <v>816</v>
      </c>
      <c r="H870" t="s">
        <v>101</v>
      </c>
      <c r="I870" t="s">
        <v>816</v>
      </c>
      <c r="J870" t="s">
        <v>2334</v>
      </c>
      <c r="K870" t="s">
        <v>954</v>
      </c>
      <c r="L870" t="s">
        <v>1078</v>
      </c>
      <c r="M870" t="s">
        <v>910</v>
      </c>
      <c r="N870" t="s">
        <v>1785</v>
      </c>
      <c r="O870" s="2">
        <v>2000</v>
      </c>
      <c r="P870" s="2">
        <v>2000</v>
      </c>
      <c r="Q870" s="2">
        <v>6000</v>
      </c>
      <c r="R870" s="2">
        <v>0</v>
      </c>
      <c r="S870" s="2">
        <v>0</v>
      </c>
      <c r="T870" s="2">
        <v>0</v>
      </c>
      <c r="U870" s="2">
        <v>0</v>
      </c>
      <c r="V870" s="2">
        <v>0</v>
      </c>
      <c r="W870" s="70">
        <v>0</v>
      </c>
      <c r="X870" s="68">
        <v>0</v>
      </c>
      <c r="Y870" s="68">
        <v>0</v>
      </c>
      <c r="Z870" s="2">
        <v>0</v>
      </c>
      <c r="AA870" s="70">
        <v>0</v>
      </c>
      <c r="AB870" s="70">
        <v>0</v>
      </c>
    </row>
    <row r="871" spans="1:28" x14ac:dyDescent="0.3">
      <c r="A871" t="s">
        <v>183</v>
      </c>
      <c r="B871">
        <v>550</v>
      </c>
      <c r="C871">
        <v>390</v>
      </c>
      <c r="D871">
        <v>4940</v>
      </c>
      <c r="E871" t="s">
        <v>101</v>
      </c>
      <c r="F871" t="s">
        <v>2318</v>
      </c>
      <c r="G871" t="s">
        <v>816</v>
      </c>
      <c r="H871" t="s">
        <v>101</v>
      </c>
      <c r="I871" t="s">
        <v>816</v>
      </c>
      <c r="J871" t="s">
        <v>2335</v>
      </c>
      <c r="K871" t="s">
        <v>954</v>
      </c>
      <c r="L871" t="s">
        <v>1078</v>
      </c>
      <c r="M871" t="s">
        <v>910</v>
      </c>
      <c r="N871" t="s">
        <v>1600</v>
      </c>
      <c r="O871" s="2">
        <v>2000</v>
      </c>
      <c r="P871" s="2">
        <v>2000</v>
      </c>
      <c r="Q871" s="2">
        <v>6000</v>
      </c>
      <c r="R871" s="2">
        <v>0</v>
      </c>
      <c r="S871" s="2">
        <v>0</v>
      </c>
      <c r="T871" s="2">
        <v>0</v>
      </c>
      <c r="U871" s="2">
        <v>0</v>
      </c>
      <c r="V871" s="2">
        <v>0</v>
      </c>
      <c r="W871" s="70">
        <v>0</v>
      </c>
      <c r="X871" s="68">
        <v>0</v>
      </c>
      <c r="Y871" s="68">
        <v>0</v>
      </c>
      <c r="Z871" s="2">
        <v>0</v>
      </c>
      <c r="AA871" s="70">
        <v>0</v>
      </c>
      <c r="AB871" s="70">
        <v>0</v>
      </c>
    </row>
    <row r="872" spans="1:28" x14ac:dyDescent="0.3">
      <c r="A872" t="s">
        <v>681</v>
      </c>
      <c r="B872">
        <v>550</v>
      </c>
      <c r="C872">
        <v>700</v>
      </c>
      <c r="D872">
        <v>8425</v>
      </c>
      <c r="E872" t="s">
        <v>100</v>
      </c>
      <c r="F872" t="s">
        <v>2318</v>
      </c>
      <c r="G872" t="s">
        <v>821</v>
      </c>
      <c r="H872" t="s">
        <v>821</v>
      </c>
      <c r="I872" t="s">
        <v>883</v>
      </c>
      <c r="J872" t="s">
        <v>2336</v>
      </c>
      <c r="K872" t="s">
        <v>844</v>
      </c>
      <c r="L872" t="s">
        <v>910</v>
      </c>
      <c r="M872" t="s">
        <v>845</v>
      </c>
      <c r="N872" t="s">
        <v>883</v>
      </c>
      <c r="O872" s="2">
        <v>0</v>
      </c>
      <c r="P872" s="2">
        <v>53442</v>
      </c>
      <c r="Q872" s="2">
        <v>0</v>
      </c>
      <c r="R872" s="2">
        <v>0</v>
      </c>
      <c r="S872" s="2">
        <v>0</v>
      </c>
      <c r="T872" s="2">
        <v>0</v>
      </c>
      <c r="U872" s="2">
        <v>0</v>
      </c>
      <c r="V872" s="2">
        <v>0</v>
      </c>
      <c r="W872" s="70">
        <v>0</v>
      </c>
      <c r="X872" s="68">
        <v>0</v>
      </c>
      <c r="Y872" s="68">
        <v>0</v>
      </c>
      <c r="Z872" s="2">
        <v>0</v>
      </c>
      <c r="AA872" s="70">
        <v>0</v>
      </c>
      <c r="AB872" s="70">
        <v>0</v>
      </c>
    </row>
    <row r="873" spans="1:28" x14ac:dyDescent="0.3">
      <c r="A873" t="s">
        <v>782</v>
      </c>
      <c r="B873">
        <v>550</v>
      </c>
      <c r="C873">
        <v>900</v>
      </c>
      <c r="D873">
        <v>9110</v>
      </c>
      <c r="E873" t="s">
        <v>100</v>
      </c>
      <c r="F873" t="s">
        <v>2318</v>
      </c>
      <c r="G873" t="s">
        <v>1375</v>
      </c>
      <c r="H873" t="s">
        <v>825</v>
      </c>
      <c r="I873" t="s">
        <v>825</v>
      </c>
      <c r="J873" t="s">
        <v>2337</v>
      </c>
      <c r="K873" t="s">
        <v>954</v>
      </c>
      <c r="L873" t="s">
        <v>1078</v>
      </c>
      <c r="M873" t="s">
        <v>910</v>
      </c>
      <c r="N873" t="s">
        <v>2104</v>
      </c>
      <c r="O873" s="2">
        <v>0</v>
      </c>
      <c r="P873" s="2">
        <v>0</v>
      </c>
      <c r="Q873" s="2">
        <v>0</v>
      </c>
      <c r="R873" s="2">
        <v>6051</v>
      </c>
      <c r="S873" s="2">
        <v>6051</v>
      </c>
      <c r="T873" s="2">
        <v>6051</v>
      </c>
      <c r="U873" s="2">
        <v>6049</v>
      </c>
      <c r="V873" s="2">
        <v>6049</v>
      </c>
      <c r="W873" s="70">
        <v>6049</v>
      </c>
      <c r="X873" s="68">
        <v>6456</v>
      </c>
      <c r="Y873" s="68">
        <v>407</v>
      </c>
      <c r="Z873" s="2">
        <v>0</v>
      </c>
      <c r="AA873" s="70">
        <v>0</v>
      </c>
      <c r="AB873" s="70">
        <v>0</v>
      </c>
    </row>
    <row r="874" spans="1:28" x14ac:dyDescent="0.3">
      <c r="A874" t="s">
        <v>778</v>
      </c>
      <c r="B874">
        <v>550</v>
      </c>
      <c r="C874">
        <v>900</v>
      </c>
      <c r="D874">
        <v>9112</v>
      </c>
      <c r="E874" t="s">
        <v>100</v>
      </c>
      <c r="F874" t="s">
        <v>2318</v>
      </c>
      <c r="G874" t="s">
        <v>1375</v>
      </c>
      <c r="H874" t="s">
        <v>825</v>
      </c>
      <c r="I874" t="s">
        <v>825</v>
      </c>
      <c r="J874" t="s">
        <v>2338</v>
      </c>
      <c r="K874" t="s">
        <v>954</v>
      </c>
      <c r="L874" t="s">
        <v>1078</v>
      </c>
      <c r="M874" t="s">
        <v>1435</v>
      </c>
      <c r="N874" t="s">
        <v>2339</v>
      </c>
      <c r="O874" s="2">
        <v>0</v>
      </c>
      <c r="P874" s="2">
        <v>0</v>
      </c>
      <c r="Q874" s="2">
        <v>0</v>
      </c>
      <c r="R874" s="2">
        <v>4033</v>
      </c>
      <c r="S874" s="2">
        <v>4033</v>
      </c>
      <c r="T874" s="2">
        <v>4033</v>
      </c>
      <c r="U874" s="2">
        <v>4033</v>
      </c>
      <c r="V874" s="2">
        <v>4033</v>
      </c>
      <c r="W874" s="70">
        <v>4033</v>
      </c>
      <c r="X874" s="68">
        <v>4305</v>
      </c>
      <c r="Y874" s="68">
        <v>272</v>
      </c>
      <c r="Z874" s="2">
        <v>0</v>
      </c>
      <c r="AA874" s="70">
        <v>0</v>
      </c>
      <c r="AB874" s="70">
        <v>0</v>
      </c>
    </row>
    <row r="875" spans="1:28" x14ac:dyDescent="0.3">
      <c r="A875" t="s">
        <v>783</v>
      </c>
      <c r="B875">
        <v>550</v>
      </c>
      <c r="C875">
        <v>900</v>
      </c>
      <c r="D875">
        <v>9130</v>
      </c>
      <c r="E875" t="s">
        <v>100</v>
      </c>
      <c r="F875" t="s">
        <v>2318</v>
      </c>
      <c r="G875" t="s">
        <v>1375</v>
      </c>
      <c r="H875" t="s">
        <v>825</v>
      </c>
      <c r="I875" t="s">
        <v>825</v>
      </c>
      <c r="J875" t="s">
        <v>2340</v>
      </c>
      <c r="K875" t="s">
        <v>954</v>
      </c>
      <c r="L875" t="s">
        <v>1078</v>
      </c>
      <c r="M875" t="s">
        <v>910</v>
      </c>
      <c r="N875" t="s">
        <v>1380</v>
      </c>
      <c r="O875" s="2">
        <v>0</v>
      </c>
      <c r="P875" s="2">
        <v>0</v>
      </c>
      <c r="Q875" s="2">
        <v>0</v>
      </c>
      <c r="R875" s="2">
        <v>6051</v>
      </c>
      <c r="S875" s="2">
        <v>6051</v>
      </c>
      <c r="T875" s="2">
        <v>6051</v>
      </c>
      <c r="U875" s="2">
        <v>6049</v>
      </c>
      <c r="V875" s="2">
        <v>6049</v>
      </c>
      <c r="W875" s="70">
        <v>6049</v>
      </c>
      <c r="X875" s="68">
        <v>6456</v>
      </c>
      <c r="Y875" s="68">
        <v>407</v>
      </c>
      <c r="Z875" s="2">
        <v>0</v>
      </c>
      <c r="AA875" s="70">
        <v>0</v>
      </c>
      <c r="AB875" s="70">
        <v>0</v>
      </c>
    </row>
    <row r="876" spans="1:28" x14ac:dyDescent="0.3">
      <c r="A876" t="s">
        <v>781</v>
      </c>
      <c r="B876">
        <v>550</v>
      </c>
      <c r="C876">
        <v>900</v>
      </c>
      <c r="D876">
        <v>9140</v>
      </c>
      <c r="E876" t="s">
        <v>100</v>
      </c>
      <c r="F876" t="s">
        <v>2318</v>
      </c>
      <c r="G876" t="s">
        <v>1375</v>
      </c>
      <c r="H876" t="s">
        <v>825</v>
      </c>
      <c r="I876" t="s">
        <v>825</v>
      </c>
      <c r="J876" t="s">
        <v>2341</v>
      </c>
      <c r="K876" t="s">
        <v>954</v>
      </c>
      <c r="L876" t="s">
        <v>1078</v>
      </c>
      <c r="M876" t="s">
        <v>910</v>
      </c>
      <c r="N876" t="s">
        <v>1382</v>
      </c>
      <c r="O876" s="2">
        <v>0</v>
      </c>
      <c r="P876" s="2">
        <v>0</v>
      </c>
      <c r="Q876" s="2">
        <v>0</v>
      </c>
      <c r="R876" s="2">
        <v>6051</v>
      </c>
      <c r="S876" s="2">
        <v>6051</v>
      </c>
      <c r="T876" s="2">
        <v>6051</v>
      </c>
      <c r="U876" s="2">
        <v>6049</v>
      </c>
      <c r="V876" s="2">
        <v>6049</v>
      </c>
      <c r="W876" s="70">
        <v>6049</v>
      </c>
      <c r="X876" s="68">
        <v>6456</v>
      </c>
      <c r="Y876" s="68">
        <v>407</v>
      </c>
      <c r="Z876" s="2">
        <v>0</v>
      </c>
      <c r="AA876" s="70">
        <v>0</v>
      </c>
      <c r="AB876" s="70">
        <v>0</v>
      </c>
    </row>
    <row r="877" spans="1:28" x14ac:dyDescent="0.3">
      <c r="A877" t="s">
        <v>486</v>
      </c>
      <c r="B877">
        <v>550</v>
      </c>
      <c r="C877">
        <v>900</v>
      </c>
      <c r="D877">
        <v>9899</v>
      </c>
      <c r="E877" t="s">
        <v>100</v>
      </c>
      <c r="F877" t="s">
        <v>2318</v>
      </c>
      <c r="G877" t="s">
        <v>1375</v>
      </c>
      <c r="H877" t="s">
        <v>1389</v>
      </c>
      <c r="I877" t="s">
        <v>1005</v>
      </c>
      <c r="J877" t="s">
        <v>2342</v>
      </c>
      <c r="K877" t="s">
        <v>844</v>
      </c>
      <c r="L877" t="s">
        <v>845</v>
      </c>
      <c r="M877" t="s">
        <v>845</v>
      </c>
      <c r="N877" t="s">
        <v>1393</v>
      </c>
      <c r="O877" s="2">
        <v>43614</v>
      </c>
      <c r="P877" s="2">
        <v>174</v>
      </c>
      <c r="Q877" s="2">
        <v>22181</v>
      </c>
      <c r="R877" s="2">
        <v>0</v>
      </c>
      <c r="S877" s="2">
        <v>0</v>
      </c>
      <c r="T877" s="2">
        <v>0</v>
      </c>
      <c r="U877" s="2">
        <v>0</v>
      </c>
      <c r="V877" s="2">
        <v>0</v>
      </c>
      <c r="W877" s="69">
        <v>1</v>
      </c>
      <c r="X877" s="68">
        <v>0</v>
      </c>
      <c r="Y877" s="68">
        <v>-1</v>
      </c>
      <c r="Z877" s="12">
        <v>0</v>
      </c>
      <c r="AA877" s="75">
        <v>1</v>
      </c>
      <c r="AB877" s="75">
        <v>1</v>
      </c>
    </row>
    <row r="878" spans="1:28" x14ac:dyDescent="0.3">
      <c r="A878" t="s">
        <v>2726</v>
      </c>
      <c r="B878">
        <v>555</v>
      </c>
      <c r="C878">
        <v>1110</v>
      </c>
      <c r="E878" t="s">
        <v>841</v>
      </c>
      <c r="F878" t="s">
        <v>2344</v>
      </c>
      <c r="G878" t="s">
        <v>842</v>
      </c>
      <c r="H878" t="s">
        <v>843</v>
      </c>
      <c r="I878" t="s">
        <v>842</v>
      </c>
      <c r="J878" t="s">
        <v>2343</v>
      </c>
      <c r="K878" t="s">
        <v>844</v>
      </c>
      <c r="L878" t="s">
        <v>910</v>
      </c>
      <c r="M878" t="s">
        <v>845</v>
      </c>
      <c r="N878" t="s">
        <v>847</v>
      </c>
      <c r="O878" s="2">
        <v>24162</v>
      </c>
      <c r="P878" s="2">
        <v>11419</v>
      </c>
      <c r="Q878" s="2">
        <v>0</v>
      </c>
      <c r="R878" s="2">
        <v>0</v>
      </c>
      <c r="S878" s="2">
        <v>0</v>
      </c>
      <c r="T878" s="2">
        <v>0</v>
      </c>
      <c r="U878" s="2">
        <v>0</v>
      </c>
      <c r="V878" s="2">
        <v>0</v>
      </c>
      <c r="W878" s="70">
        <v>0</v>
      </c>
      <c r="X878" s="68">
        <v>0</v>
      </c>
      <c r="Y878" s="68">
        <v>0</v>
      </c>
      <c r="Z878" s="2">
        <v>0</v>
      </c>
      <c r="AA878" s="70">
        <v>0</v>
      </c>
      <c r="AB878" s="70">
        <v>0</v>
      </c>
    </row>
    <row r="879" spans="1:28" x14ac:dyDescent="0.3">
      <c r="A879" t="s">
        <v>2727</v>
      </c>
      <c r="B879">
        <v>555</v>
      </c>
      <c r="C879">
        <v>1115</v>
      </c>
      <c r="E879" t="s">
        <v>841</v>
      </c>
      <c r="F879" t="s">
        <v>2344</v>
      </c>
      <c r="G879" t="s">
        <v>842</v>
      </c>
      <c r="H879" t="s">
        <v>843</v>
      </c>
      <c r="I879" t="s">
        <v>842</v>
      </c>
      <c r="J879" t="s">
        <v>2346</v>
      </c>
      <c r="K879" t="s">
        <v>844</v>
      </c>
      <c r="L879" t="s">
        <v>910</v>
      </c>
      <c r="M879" t="s">
        <v>845</v>
      </c>
      <c r="N879" t="s">
        <v>850</v>
      </c>
      <c r="O879" s="2">
        <v>4306</v>
      </c>
      <c r="P879" s="2">
        <v>1420</v>
      </c>
      <c r="Q879" s="2">
        <v>0</v>
      </c>
      <c r="R879" s="2">
        <v>0</v>
      </c>
      <c r="S879" s="2">
        <v>0</v>
      </c>
      <c r="T879" s="2">
        <v>0</v>
      </c>
      <c r="U879" s="2">
        <v>0</v>
      </c>
      <c r="V879" s="2">
        <v>0</v>
      </c>
      <c r="W879" s="70">
        <v>0</v>
      </c>
      <c r="X879" s="68">
        <v>0</v>
      </c>
      <c r="Y879" s="68">
        <v>0</v>
      </c>
      <c r="Z879" s="2">
        <v>0</v>
      </c>
      <c r="AA879" s="70">
        <v>0</v>
      </c>
      <c r="AB879" s="70">
        <v>0</v>
      </c>
    </row>
    <row r="880" spans="1:28" x14ac:dyDescent="0.3">
      <c r="A880" t="s">
        <v>2728</v>
      </c>
      <c r="B880">
        <v>555</v>
      </c>
      <c r="C880">
        <v>1510</v>
      </c>
      <c r="E880" t="s">
        <v>841</v>
      </c>
      <c r="F880" t="s">
        <v>2344</v>
      </c>
      <c r="G880" t="s">
        <v>862</v>
      </c>
      <c r="H880" t="s">
        <v>843</v>
      </c>
      <c r="I880" t="s">
        <v>862</v>
      </c>
      <c r="J880" t="s">
        <v>2348</v>
      </c>
      <c r="K880" t="s">
        <v>844</v>
      </c>
      <c r="L880" t="s">
        <v>910</v>
      </c>
      <c r="M880" t="s">
        <v>845</v>
      </c>
      <c r="N880" t="s">
        <v>862</v>
      </c>
      <c r="O880" s="2">
        <v>0</v>
      </c>
      <c r="P880" s="2">
        <v>0</v>
      </c>
      <c r="Q880" s="2">
        <v>0</v>
      </c>
      <c r="R880" s="2">
        <v>0</v>
      </c>
      <c r="S880" s="2">
        <v>0</v>
      </c>
      <c r="T880" s="2">
        <v>0</v>
      </c>
      <c r="U880" s="2">
        <v>0</v>
      </c>
      <c r="V880" s="2">
        <v>0</v>
      </c>
      <c r="W880" s="70">
        <v>0</v>
      </c>
      <c r="X880" s="68">
        <v>0</v>
      </c>
      <c r="Y880" s="68">
        <v>0</v>
      </c>
      <c r="Z880" s="2">
        <v>0</v>
      </c>
      <c r="AA880" s="70">
        <v>0</v>
      </c>
      <c r="AB880" s="70">
        <v>0</v>
      </c>
    </row>
    <row r="881" spans="1:28" x14ac:dyDescent="0.3">
      <c r="A881" t="s">
        <v>2729</v>
      </c>
      <c r="B881">
        <v>555</v>
      </c>
      <c r="C881">
        <v>2125</v>
      </c>
      <c r="E881" t="s">
        <v>907</v>
      </c>
      <c r="F881" t="s">
        <v>2344</v>
      </c>
      <c r="G881" t="s">
        <v>908</v>
      </c>
      <c r="H881" t="s">
        <v>909</v>
      </c>
      <c r="I881" t="s">
        <v>908</v>
      </c>
      <c r="J881" t="s">
        <v>2350</v>
      </c>
      <c r="K881" t="s">
        <v>844</v>
      </c>
      <c r="L881" t="s">
        <v>910</v>
      </c>
      <c r="M881" t="s">
        <v>845</v>
      </c>
      <c r="N881" t="s">
        <v>908</v>
      </c>
      <c r="O881" s="2">
        <v>0</v>
      </c>
      <c r="P881" s="2">
        <v>0</v>
      </c>
      <c r="Q881" s="2">
        <v>0</v>
      </c>
      <c r="R881" s="2">
        <v>0</v>
      </c>
      <c r="S881" s="2">
        <v>0</v>
      </c>
      <c r="T881" s="2">
        <v>0</v>
      </c>
      <c r="U881" s="2">
        <v>0</v>
      </c>
      <c r="V881" s="2">
        <v>0</v>
      </c>
      <c r="W881" s="70">
        <v>0</v>
      </c>
      <c r="X881" s="68">
        <v>0</v>
      </c>
      <c r="Y881" s="68">
        <v>0</v>
      </c>
      <c r="Z881" s="2">
        <v>0</v>
      </c>
      <c r="AA881" s="70">
        <v>0</v>
      </c>
      <c r="AB881" s="70">
        <v>0</v>
      </c>
    </row>
    <row r="882" spans="1:28" x14ac:dyDescent="0.3">
      <c r="A882" t="s">
        <v>2730</v>
      </c>
      <c r="B882">
        <v>555</v>
      </c>
      <c r="C882">
        <v>3100</v>
      </c>
      <c r="E882" t="s">
        <v>949</v>
      </c>
      <c r="F882" t="s">
        <v>2344</v>
      </c>
      <c r="G882" t="s">
        <v>950</v>
      </c>
      <c r="H882" t="s">
        <v>950</v>
      </c>
      <c r="I882" t="s">
        <v>950</v>
      </c>
      <c r="J882" t="s">
        <v>2352</v>
      </c>
      <c r="K882" t="s">
        <v>844</v>
      </c>
      <c r="L882" t="s">
        <v>910</v>
      </c>
      <c r="M882" t="s">
        <v>845</v>
      </c>
      <c r="N882" t="s">
        <v>802</v>
      </c>
      <c r="O882" s="2">
        <v>51854</v>
      </c>
      <c r="P882" s="2">
        <v>28469</v>
      </c>
      <c r="Q882" s="2">
        <v>12839</v>
      </c>
      <c r="R882" s="2">
        <v>0</v>
      </c>
      <c r="S882" s="2">
        <v>0</v>
      </c>
      <c r="T882" s="2">
        <v>0</v>
      </c>
      <c r="U882" s="2">
        <v>0</v>
      </c>
      <c r="V882" s="2">
        <v>0</v>
      </c>
      <c r="W882" s="70">
        <v>0</v>
      </c>
      <c r="X882" s="68">
        <v>0</v>
      </c>
      <c r="Y882" s="68">
        <v>0</v>
      </c>
      <c r="Z882" s="2">
        <v>0</v>
      </c>
      <c r="AA882" s="69">
        <v>0</v>
      </c>
      <c r="AB882" s="69">
        <v>0</v>
      </c>
    </row>
    <row r="883" spans="1:28" x14ac:dyDescent="0.3">
      <c r="A883" t="s">
        <v>276</v>
      </c>
      <c r="B883">
        <v>555</v>
      </c>
      <c r="C883">
        <v>315</v>
      </c>
      <c r="D883">
        <v>4125</v>
      </c>
      <c r="E883" t="s">
        <v>101</v>
      </c>
      <c r="F883" t="s">
        <v>2344</v>
      </c>
      <c r="G883" t="s">
        <v>960</v>
      </c>
      <c r="H883" t="s">
        <v>101</v>
      </c>
      <c r="I883" t="s">
        <v>809</v>
      </c>
      <c r="J883" t="s">
        <v>2354</v>
      </c>
      <c r="K883" t="s">
        <v>954</v>
      </c>
      <c r="L883" t="s">
        <v>960</v>
      </c>
      <c r="M883" t="s">
        <v>910</v>
      </c>
      <c r="N883" t="s">
        <v>961</v>
      </c>
      <c r="O883" s="2">
        <v>75</v>
      </c>
      <c r="P883" s="2">
        <v>115</v>
      </c>
      <c r="Q883" s="2">
        <v>19</v>
      </c>
      <c r="R883" s="2">
        <v>0</v>
      </c>
      <c r="S883" s="2">
        <v>0</v>
      </c>
      <c r="T883" s="2">
        <v>0</v>
      </c>
      <c r="U883" s="2">
        <v>0</v>
      </c>
      <c r="V883" s="2">
        <v>0</v>
      </c>
      <c r="W883" s="70">
        <v>0</v>
      </c>
      <c r="X883" s="68">
        <v>0</v>
      </c>
      <c r="Y883" s="68">
        <v>0</v>
      </c>
      <c r="Z883" s="2">
        <v>0</v>
      </c>
      <c r="AA883" s="70">
        <v>0</v>
      </c>
      <c r="AB883" s="70">
        <v>0</v>
      </c>
    </row>
    <row r="884" spans="1:28" x14ac:dyDescent="0.3">
      <c r="A884" t="s">
        <v>2731</v>
      </c>
      <c r="B884">
        <v>555</v>
      </c>
      <c r="C884">
        <v>3250</v>
      </c>
      <c r="E884" t="s">
        <v>949</v>
      </c>
      <c r="F884" t="s">
        <v>2344</v>
      </c>
      <c r="G884" t="s">
        <v>975</v>
      </c>
      <c r="H884" t="s">
        <v>975</v>
      </c>
      <c r="I884" t="s">
        <v>975</v>
      </c>
      <c r="J884" t="s">
        <v>2355</v>
      </c>
      <c r="K884" t="s">
        <v>844</v>
      </c>
      <c r="L884" t="s">
        <v>910</v>
      </c>
      <c r="M884" t="s">
        <v>845</v>
      </c>
      <c r="N884" t="s">
        <v>977</v>
      </c>
      <c r="O884" s="2">
        <v>0</v>
      </c>
      <c r="P884" s="2">
        <v>0</v>
      </c>
      <c r="Q884" s="2">
        <v>0</v>
      </c>
      <c r="R884" s="2">
        <v>0</v>
      </c>
      <c r="S884" s="2">
        <v>0</v>
      </c>
      <c r="T884" s="2">
        <v>0</v>
      </c>
      <c r="U884" s="2">
        <v>0</v>
      </c>
      <c r="V884" s="2">
        <v>0</v>
      </c>
      <c r="W884" s="70">
        <v>0</v>
      </c>
      <c r="X884" s="68">
        <v>0</v>
      </c>
      <c r="Y884" s="68">
        <v>0</v>
      </c>
      <c r="Z884" s="2">
        <v>0</v>
      </c>
      <c r="AA884" s="70">
        <v>0</v>
      </c>
      <c r="AB884" s="70">
        <v>0</v>
      </c>
    </row>
    <row r="885" spans="1:28" x14ac:dyDescent="0.3">
      <c r="A885" t="s">
        <v>2732</v>
      </c>
      <c r="B885">
        <v>555</v>
      </c>
      <c r="C885">
        <v>3300</v>
      </c>
      <c r="E885" t="s">
        <v>949</v>
      </c>
      <c r="F885" t="s">
        <v>2344</v>
      </c>
      <c r="G885" t="s">
        <v>1005</v>
      </c>
      <c r="H885" t="s">
        <v>1005</v>
      </c>
      <c r="I885" t="s">
        <v>1005</v>
      </c>
      <c r="J885" t="s">
        <v>2357</v>
      </c>
      <c r="K885" t="s">
        <v>844</v>
      </c>
      <c r="L885" t="s">
        <v>910</v>
      </c>
      <c r="M885" t="s">
        <v>845</v>
      </c>
      <c r="N885" t="s">
        <v>1007</v>
      </c>
      <c r="O885" s="2">
        <v>0</v>
      </c>
      <c r="P885" s="2">
        <v>0</v>
      </c>
      <c r="Q885" s="2">
        <v>0</v>
      </c>
      <c r="R885" s="2">
        <v>0</v>
      </c>
      <c r="S885" s="2">
        <v>0</v>
      </c>
      <c r="T885" s="2">
        <v>0</v>
      </c>
      <c r="U885" s="2">
        <v>0</v>
      </c>
      <c r="V885" s="2">
        <v>0</v>
      </c>
      <c r="W885" s="70">
        <v>0</v>
      </c>
      <c r="X885" s="68">
        <v>0</v>
      </c>
      <c r="Y885" s="68">
        <v>0</v>
      </c>
      <c r="Z885" s="2">
        <v>0</v>
      </c>
      <c r="AA885" s="70">
        <v>0</v>
      </c>
      <c r="AB885" s="70">
        <v>0</v>
      </c>
    </row>
    <row r="886" spans="1:28" x14ac:dyDescent="0.3">
      <c r="A886" t="s">
        <v>244</v>
      </c>
      <c r="B886">
        <v>555</v>
      </c>
      <c r="C886">
        <v>390</v>
      </c>
      <c r="D886">
        <v>4917</v>
      </c>
      <c r="E886" t="s">
        <v>101</v>
      </c>
      <c r="F886" t="s">
        <v>2344</v>
      </c>
      <c r="G886" t="s">
        <v>816</v>
      </c>
      <c r="H886" t="s">
        <v>101</v>
      </c>
      <c r="I886" t="s">
        <v>816</v>
      </c>
      <c r="J886" t="s">
        <v>2359</v>
      </c>
      <c r="K886" t="s">
        <v>954</v>
      </c>
      <c r="L886" t="s">
        <v>1078</v>
      </c>
      <c r="M886" t="s">
        <v>910</v>
      </c>
      <c r="N886" t="s">
        <v>1083</v>
      </c>
      <c r="O886" s="2">
        <v>0</v>
      </c>
      <c r="P886" s="2">
        <v>0</v>
      </c>
      <c r="Q886" s="2">
        <v>0</v>
      </c>
      <c r="R886" s="2">
        <v>0</v>
      </c>
      <c r="S886" s="2">
        <v>0</v>
      </c>
      <c r="T886" s="2">
        <v>0</v>
      </c>
      <c r="U886" s="2">
        <v>0</v>
      </c>
      <c r="V886" s="2">
        <v>0</v>
      </c>
      <c r="W886" s="70">
        <v>0</v>
      </c>
      <c r="X886" s="68">
        <v>0</v>
      </c>
      <c r="Y886" s="68">
        <v>0</v>
      </c>
      <c r="Z886" s="2">
        <v>0</v>
      </c>
      <c r="AA886" s="70">
        <v>0</v>
      </c>
      <c r="AB886" s="70">
        <v>0</v>
      </c>
    </row>
    <row r="887" spans="1:28" x14ac:dyDescent="0.3">
      <c r="A887" t="s">
        <v>583</v>
      </c>
      <c r="B887">
        <v>555</v>
      </c>
      <c r="C887">
        <v>900</v>
      </c>
      <c r="D887">
        <v>9130</v>
      </c>
      <c r="E887" t="s">
        <v>100</v>
      </c>
      <c r="F887" t="s">
        <v>2344</v>
      </c>
      <c r="G887" t="s">
        <v>1375</v>
      </c>
      <c r="H887" t="s">
        <v>825</v>
      </c>
      <c r="I887" t="s">
        <v>825</v>
      </c>
      <c r="J887" t="s">
        <v>2360</v>
      </c>
      <c r="K887" t="s">
        <v>954</v>
      </c>
      <c r="L887" t="s">
        <v>1078</v>
      </c>
      <c r="M887" t="s">
        <v>910</v>
      </c>
      <c r="N887" t="s">
        <v>1380</v>
      </c>
      <c r="O887" s="2">
        <v>7715</v>
      </c>
      <c r="P887" s="2">
        <v>0</v>
      </c>
      <c r="Q887" s="2">
        <v>0</v>
      </c>
      <c r="R887" s="2">
        <v>0</v>
      </c>
      <c r="S887" s="2">
        <v>0</v>
      </c>
      <c r="T887" s="2">
        <v>0</v>
      </c>
      <c r="U887" s="2">
        <v>0</v>
      </c>
      <c r="V887" s="2">
        <v>0</v>
      </c>
      <c r="W887" s="70">
        <v>0</v>
      </c>
      <c r="X887" s="68">
        <v>0</v>
      </c>
      <c r="Y887" s="68">
        <v>0</v>
      </c>
      <c r="Z887" s="2">
        <v>0</v>
      </c>
      <c r="AA887" s="70">
        <v>0</v>
      </c>
      <c r="AB887" s="70">
        <v>0</v>
      </c>
    </row>
    <row r="888" spans="1:28" x14ac:dyDescent="0.3">
      <c r="A888" t="s">
        <v>683</v>
      </c>
      <c r="B888">
        <v>555</v>
      </c>
      <c r="C888">
        <v>900</v>
      </c>
      <c r="D888">
        <v>9140</v>
      </c>
      <c r="E888" t="s">
        <v>100</v>
      </c>
      <c r="F888" t="s">
        <v>2344</v>
      </c>
      <c r="G888" t="s">
        <v>1375</v>
      </c>
      <c r="H888" t="s">
        <v>825</v>
      </c>
      <c r="I888" t="s">
        <v>825</v>
      </c>
      <c r="J888" t="s">
        <v>2361</v>
      </c>
      <c r="K888" t="s">
        <v>954</v>
      </c>
      <c r="L888" t="s">
        <v>1078</v>
      </c>
      <c r="M888" t="s">
        <v>910</v>
      </c>
      <c r="N888" t="s">
        <v>1382</v>
      </c>
      <c r="O888" s="2">
        <v>15745</v>
      </c>
      <c r="P888" s="2">
        <v>15745</v>
      </c>
      <c r="Q888" s="2">
        <v>12858</v>
      </c>
      <c r="R888" s="2">
        <v>0</v>
      </c>
      <c r="S888" s="2">
        <v>0</v>
      </c>
      <c r="T888" s="2">
        <v>0</v>
      </c>
      <c r="U888" s="2">
        <v>0</v>
      </c>
      <c r="V888" s="2">
        <v>0</v>
      </c>
      <c r="W888" s="70">
        <v>0</v>
      </c>
      <c r="X888" s="68">
        <v>0</v>
      </c>
      <c r="Y888" s="68">
        <v>0</v>
      </c>
      <c r="Z888" s="2">
        <v>0</v>
      </c>
      <c r="AA888" s="70">
        <v>0</v>
      </c>
      <c r="AB888" s="70">
        <v>0</v>
      </c>
    </row>
    <row r="889" spans="1:28" x14ac:dyDescent="0.3">
      <c r="A889" t="s">
        <v>509</v>
      </c>
      <c r="B889">
        <v>555</v>
      </c>
      <c r="C889">
        <v>900</v>
      </c>
      <c r="D889">
        <v>9893</v>
      </c>
      <c r="E889" t="s">
        <v>100</v>
      </c>
      <c r="F889" t="s">
        <v>2344</v>
      </c>
      <c r="G889" t="s">
        <v>1375</v>
      </c>
      <c r="H889" t="s">
        <v>1389</v>
      </c>
      <c r="I889" t="s">
        <v>1390</v>
      </c>
      <c r="J889" t="s">
        <v>2362</v>
      </c>
      <c r="K889" t="s">
        <v>844</v>
      </c>
      <c r="L889" t="s">
        <v>910</v>
      </c>
      <c r="M889" t="s">
        <v>845</v>
      </c>
      <c r="N889" t="s">
        <v>1697</v>
      </c>
      <c r="O889" s="2">
        <v>0</v>
      </c>
      <c r="P889" s="2">
        <v>0</v>
      </c>
      <c r="Q889" s="2">
        <v>0</v>
      </c>
      <c r="R889" s="2">
        <v>0</v>
      </c>
      <c r="S889" s="2">
        <v>0</v>
      </c>
      <c r="T889" s="2">
        <v>0</v>
      </c>
      <c r="U889" s="2">
        <v>0</v>
      </c>
      <c r="V889" s="2">
        <v>0</v>
      </c>
      <c r="W889" s="70">
        <v>0</v>
      </c>
      <c r="X889" s="68">
        <v>0</v>
      </c>
      <c r="Y889" s="68">
        <v>0</v>
      </c>
      <c r="Z889" s="2">
        <v>0</v>
      </c>
      <c r="AA889" s="70">
        <v>0</v>
      </c>
      <c r="AB889" s="70">
        <v>0</v>
      </c>
    </row>
    <row r="890" spans="1:28" x14ac:dyDescent="0.3">
      <c r="A890" t="s">
        <v>685</v>
      </c>
      <c r="B890">
        <v>555</v>
      </c>
      <c r="C890">
        <v>900</v>
      </c>
      <c r="D890">
        <v>9897</v>
      </c>
      <c r="E890" t="s">
        <v>100</v>
      </c>
      <c r="F890" t="s">
        <v>2344</v>
      </c>
      <c r="G890" t="s">
        <v>1375</v>
      </c>
      <c r="H890" t="s">
        <v>1389</v>
      </c>
      <c r="I890" t="s">
        <v>1390</v>
      </c>
      <c r="J890" t="s">
        <v>2363</v>
      </c>
      <c r="K890" t="s">
        <v>844</v>
      </c>
      <c r="L890" t="s">
        <v>910</v>
      </c>
      <c r="M890" t="s">
        <v>845</v>
      </c>
      <c r="N890" t="s">
        <v>1876</v>
      </c>
      <c r="O890" s="2">
        <v>0</v>
      </c>
      <c r="P890" s="2">
        <v>0</v>
      </c>
      <c r="Q890" s="2">
        <v>0</v>
      </c>
      <c r="R890" s="2">
        <v>0</v>
      </c>
      <c r="S890" s="2">
        <v>0</v>
      </c>
      <c r="T890" s="2">
        <v>0</v>
      </c>
      <c r="U890" s="2">
        <v>0</v>
      </c>
      <c r="V890" s="2">
        <v>0</v>
      </c>
      <c r="W890" s="70">
        <v>0</v>
      </c>
      <c r="X890" s="68">
        <v>0</v>
      </c>
      <c r="Y890" s="68">
        <v>0</v>
      </c>
      <c r="Z890" s="2">
        <v>0</v>
      </c>
      <c r="AA890" s="70">
        <v>0</v>
      </c>
      <c r="AB890" s="70">
        <v>0</v>
      </c>
    </row>
    <row r="891" spans="1:28" x14ac:dyDescent="0.3">
      <c r="A891" t="s">
        <v>538</v>
      </c>
      <c r="B891">
        <v>555</v>
      </c>
      <c r="C891">
        <v>900</v>
      </c>
      <c r="D891">
        <v>9899</v>
      </c>
      <c r="E891" t="s">
        <v>100</v>
      </c>
      <c r="F891" t="s">
        <v>2344</v>
      </c>
      <c r="G891" t="s">
        <v>1375</v>
      </c>
      <c r="H891" t="s">
        <v>1389</v>
      </c>
      <c r="I891" t="s">
        <v>1005</v>
      </c>
      <c r="J891" t="s">
        <v>2364</v>
      </c>
      <c r="K891" t="s">
        <v>844</v>
      </c>
      <c r="L891" t="s">
        <v>845</v>
      </c>
      <c r="M891" t="s">
        <v>845</v>
      </c>
      <c r="N891" t="s">
        <v>1393</v>
      </c>
      <c r="O891" s="2">
        <v>28469</v>
      </c>
      <c r="P891" s="2">
        <v>12839</v>
      </c>
      <c r="Q891" s="2">
        <v>0</v>
      </c>
      <c r="R891" s="2">
        <v>0</v>
      </c>
      <c r="S891" s="2">
        <v>0</v>
      </c>
      <c r="T891" s="2">
        <v>0</v>
      </c>
      <c r="U891" s="2">
        <v>0</v>
      </c>
      <c r="V891" s="2">
        <v>0</v>
      </c>
      <c r="W891" s="69">
        <v>0</v>
      </c>
      <c r="X891" s="68">
        <v>0</v>
      </c>
      <c r="Y891" s="68">
        <v>0</v>
      </c>
      <c r="Z891" s="12">
        <v>0</v>
      </c>
      <c r="AA891" s="75">
        <v>0</v>
      </c>
      <c r="AB891" s="75">
        <v>0</v>
      </c>
    </row>
    <row r="892" spans="1:28" x14ac:dyDescent="0.3">
      <c r="A892" t="s">
        <v>2733</v>
      </c>
      <c r="B892">
        <v>999</v>
      </c>
      <c r="C892">
        <v>1110</v>
      </c>
      <c r="E892" t="s">
        <v>841</v>
      </c>
      <c r="F892" t="s">
        <v>2366</v>
      </c>
      <c r="G892" t="s">
        <v>842</v>
      </c>
      <c r="H892" t="s">
        <v>843</v>
      </c>
      <c r="I892" t="s">
        <v>842</v>
      </c>
      <c r="J892" t="s">
        <v>2365</v>
      </c>
      <c r="K892" t="s">
        <v>2367</v>
      </c>
      <c r="L892" t="s">
        <v>845</v>
      </c>
      <c r="M892" t="s">
        <v>845</v>
      </c>
      <c r="N892" t="s">
        <v>2369</v>
      </c>
      <c r="O892" s="2">
        <v>1123975</v>
      </c>
      <c r="P892" s="2">
        <v>1285084</v>
      </c>
      <c r="Q892" s="2">
        <v>1304662</v>
      </c>
      <c r="R892" s="2">
        <v>0</v>
      </c>
      <c r="S892" s="2">
        <v>0</v>
      </c>
      <c r="T892" s="2">
        <v>0</v>
      </c>
      <c r="U892" s="2">
        <v>1403351</v>
      </c>
      <c r="V892" s="2">
        <v>1287047</v>
      </c>
      <c r="W892" s="70">
        <v>0</v>
      </c>
      <c r="X892" s="68">
        <v>0</v>
      </c>
      <c r="Y892" s="68">
        <v>0</v>
      </c>
      <c r="Z892" s="2">
        <v>1403351</v>
      </c>
      <c r="AA892" s="70">
        <v>1403351</v>
      </c>
      <c r="AB892" s="70">
        <v>1403351</v>
      </c>
    </row>
    <row r="893" spans="1:28" x14ac:dyDescent="0.3">
      <c r="A893" t="s">
        <v>2734</v>
      </c>
      <c r="B893">
        <v>999</v>
      </c>
      <c r="C893">
        <v>1111</v>
      </c>
      <c r="E893" t="s">
        <v>841</v>
      </c>
      <c r="F893" t="s">
        <v>2366</v>
      </c>
      <c r="G893" t="s">
        <v>842</v>
      </c>
      <c r="H893" t="s">
        <v>843</v>
      </c>
      <c r="I893" t="s">
        <v>842</v>
      </c>
      <c r="J893" t="s">
        <v>2370</v>
      </c>
      <c r="K893" t="s">
        <v>2367</v>
      </c>
      <c r="L893" t="s">
        <v>845</v>
      </c>
      <c r="M893" t="s">
        <v>845</v>
      </c>
      <c r="N893" t="s">
        <v>2372</v>
      </c>
      <c r="O893" s="2">
        <v>574782</v>
      </c>
      <c r="P893" s="2">
        <v>363019</v>
      </c>
      <c r="Q893" s="2">
        <v>390669</v>
      </c>
      <c r="R893" s="2">
        <v>0</v>
      </c>
      <c r="S893" s="2">
        <v>0</v>
      </c>
      <c r="T893" s="2">
        <v>0</v>
      </c>
      <c r="U893" s="2">
        <v>656917</v>
      </c>
      <c r="V893" s="2">
        <v>559792</v>
      </c>
      <c r="W893" s="70">
        <v>0</v>
      </c>
      <c r="X893" s="68">
        <v>0</v>
      </c>
      <c r="Y893" s="68">
        <v>0</v>
      </c>
      <c r="Z893" s="2">
        <v>690177</v>
      </c>
      <c r="AA893" s="70">
        <v>690177</v>
      </c>
      <c r="AB893" s="70">
        <v>690177</v>
      </c>
    </row>
    <row r="894" spans="1:28" x14ac:dyDescent="0.3">
      <c r="A894" t="s">
        <v>2735</v>
      </c>
      <c r="B894">
        <v>999</v>
      </c>
      <c r="C894">
        <v>1112</v>
      </c>
      <c r="E894" t="s">
        <v>841</v>
      </c>
      <c r="F894" t="s">
        <v>2366</v>
      </c>
      <c r="G894" t="s">
        <v>842</v>
      </c>
      <c r="H894" t="s">
        <v>843</v>
      </c>
      <c r="I894" t="s">
        <v>842</v>
      </c>
      <c r="J894" t="s">
        <v>2373</v>
      </c>
      <c r="K894" t="s">
        <v>2367</v>
      </c>
      <c r="L894" t="s">
        <v>845</v>
      </c>
      <c r="M894" t="s">
        <v>845</v>
      </c>
      <c r="N894" t="s">
        <v>2375</v>
      </c>
      <c r="O894" s="2">
        <v>0</v>
      </c>
      <c r="P894" s="2">
        <v>0</v>
      </c>
      <c r="Q894" s="2">
        <v>0</v>
      </c>
      <c r="R894" s="2">
        <v>0</v>
      </c>
      <c r="S894" s="2">
        <v>0</v>
      </c>
      <c r="T894" s="2">
        <v>0</v>
      </c>
      <c r="U894" s="2">
        <v>812</v>
      </c>
      <c r="V894" s="2">
        <v>0</v>
      </c>
      <c r="W894" s="70">
        <v>0</v>
      </c>
      <c r="X894" s="68">
        <v>0</v>
      </c>
      <c r="Y894" s="68">
        <v>0</v>
      </c>
      <c r="Z894" s="2">
        <v>0</v>
      </c>
      <c r="AA894" s="70">
        <v>0</v>
      </c>
      <c r="AB894" s="70">
        <v>0</v>
      </c>
    </row>
    <row r="895" spans="1:28" x14ac:dyDescent="0.3">
      <c r="A895" t="s">
        <v>2736</v>
      </c>
      <c r="B895">
        <v>999</v>
      </c>
      <c r="C895">
        <v>1115</v>
      </c>
      <c r="E895" t="s">
        <v>841</v>
      </c>
      <c r="F895" t="s">
        <v>2366</v>
      </c>
      <c r="G895" t="s">
        <v>842</v>
      </c>
      <c r="H895" t="s">
        <v>843</v>
      </c>
      <c r="I895" t="s">
        <v>842</v>
      </c>
      <c r="J895" t="s">
        <v>2376</v>
      </c>
      <c r="K895" t="s">
        <v>2367</v>
      </c>
      <c r="L895" t="s">
        <v>845</v>
      </c>
      <c r="M895" t="s">
        <v>845</v>
      </c>
      <c r="N895" t="s">
        <v>2378</v>
      </c>
      <c r="O895" s="2">
        <v>549193</v>
      </c>
      <c r="P895" s="2">
        <v>922065</v>
      </c>
      <c r="Q895" s="2">
        <v>913993</v>
      </c>
      <c r="R895" s="2">
        <v>0</v>
      </c>
      <c r="S895" s="2">
        <v>0</v>
      </c>
      <c r="T895" s="2">
        <v>0</v>
      </c>
      <c r="U895" s="2">
        <v>713174</v>
      </c>
      <c r="V895" s="2">
        <v>714248</v>
      </c>
      <c r="W895" s="70">
        <v>0</v>
      </c>
      <c r="X895" s="68">
        <v>0</v>
      </c>
      <c r="Y895" s="68">
        <v>0</v>
      </c>
      <c r="Z895" s="2">
        <v>713174</v>
      </c>
      <c r="AA895" s="70">
        <v>713174</v>
      </c>
      <c r="AB895" s="70">
        <v>713174</v>
      </c>
    </row>
    <row r="896" spans="1:28" x14ac:dyDescent="0.3">
      <c r="A896" t="s">
        <v>2737</v>
      </c>
      <c r="B896">
        <v>999</v>
      </c>
      <c r="C896">
        <v>1175</v>
      </c>
      <c r="E896" t="s">
        <v>841</v>
      </c>
      <c r="F896" t="s">
        <v>2366</v>
      </c>
      <c r="G896" t="s">
        <v>842</v>
      </c>
      <c r="H896" t="s">
        <v>843</v>
      </c>
      <c r="I896" t="s">
        <v>842</v>
      </c>
      <c r="J896" t="s">
        <v>2379</v>
      </c>
      <c r="K896" t="s">
        <v>2367</v>
      </c>
      <c r="L896" t="s">
        <v>845</v>
      </c>
      <c r="M896" t="s">
        <v>845</v>
      </c>
      <c r="N896" t="s">
        <v>2381</v>
      </c>
      <c r="O896" s="2">
        <v>0</v>
      </c>
      <c r="P896" s="2">
        <v>0</v>
      </c>
      <c r="Q896" s="2">
        <v>0</v>
      </c>
      <c r="R896" s="2">
        <v>0</v>
      </c>
      <c r="S896" s="2">
        <v>0</v>
      </c>
      <c r="T896" s="2">
        <v>0</v>
      </c>
      <c r="U896" s="2">
        <v>75</v>
      </c>
      <c r="V896" s="2">
        <v>0</v>
      </c>
      <c r="W896" s="70">
        <v>0</v>
      </c>
      <c r="X896" s="68">
        <v>0</v>
      </c>
      <c r="Y896" s="68">
        <v>0</v>
      </c>
      <c r="Z896" s="2">
        <v>0</v>
      </c>
      <c r="AA896" s="70">
        <v>0</v>
      </c>
      <c r="AB896" s="70">
        <v>0</v>
      </c>
    </row>
  </sheetData>
  <phoneticPr fontId="11" type="noConversion"/>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D05E-F561-47AF-9060-1757B415DCB7}">
  <dimension ref="A1:O882"/>
  <sheetViews>
    <sheetView workbookViewId="0"/>
  </sheetViews>
  <sheetFormatPr defaultRowHeight="16.5" x14ac:dyDescent="0.3"/>
  <sheetData>
    <row r="1" spans="1:15" ht="33" x14ac:dyDescent="0.3">
      <c r="A1" s="1" t="s">
        <v>282</v>
      </c>
      <c r="B1" s="1" t="s">
        <v>796</v>
      </c>
      <c r="C1" s="1" t="s">
        <v>827</v>
      </c>
      <c r="D1" s="1" t="s">
        <v>828</v>
      </c>
      <c r="E1" s="1" t="s">
        <v>30</v>
      </c>
      <c r="F1" s="1" t="s">
        <v>829</v>
      </c>
      <c r="G1" s="1" t="s">
        <v>105</v>
      </c>
      <c r="H1" s="1" t="s">
        <v>830</v>
      </c>
      <c r="I1" s="1" t="s">
        <v>281</v>
      </c>
      <c r="J1" s="1" t="s">
        <v>2459</v>
      </c>
      <c r="K1" s="1" t="s">
        <v>831</v>
      </c>
      <c r="L1" s="1" t="s">
        <v>832</v>
      </c>
      <c r="M1" s="1" t="s">
        <v>833</v>
      </c>
      <c r="N1" s="1" t="s">
        <v>2435</v>
      </c>
      <c r="O1" s="105" t="s">
        <v>837</v>
      </c>
    </row>
    <row r="2" spans="1:15" x14ac:dyDescent="0.3">
      <c r="A2" s="39" t="s">
        <v>840</v>
      </c>
      <c r="B2" s="39">
        <v>110</v>
      </c>
      <c r="C2" s="39">
        <v>1110</v>
      </c>
      <c r="D2" s="39"/>
      <c r="E2" s="39" t="s">
        <v>35</v>
      </c>
      <c r="F2" s="39" t="s">
        <v>841</v>
      </c>
      <c r="G2" s="39" t="s">
        <v>841</v>
      </c>
      <c r="H2" s="39" t="s">
        <v>843</v>
      </c>
      <c r="I2" s="39" t="s">
        <v>842</v>
      </c>
      <c r="J2" s="39" t="s">
        <v>846</v>
      </c>
      <c r="K2" s="39" t="s">
        <v>844</v>
      </c>
      <c r="L2" s="39" t="s">
        <v>845</v>
      </c>
      <c r="M2" s="39" t="s">
        <v>845</v>
      </c>
      <c r="N2" s="39" t="s">
        <v>847</v>
      </c>
      <c r="O2" s="106">
        <v>176730</v>
      </c>
    </row>
    <row r="3" spans="1:15" x14ac:dyDescent="0.3">
      <c r="A3" s="39" t="s">
        <v>848</v>
      </c>
      <c r="B3" s="39">
        <v>110</v>
      </c>
      <c r="C3" s="39">
        <v>1115</v>
      </c>
      <c r="D3" s="39"/>
      <c r="E3" s="39" t="s">
        <v>35</v>
      </c>
      <c r="F3" s="39" t="s">
        <v>841</v>
      </c>
      <c r="G3" s="39" t="s">
        <v>841</v>
      </c>
      <c r="H3" s="39" t="s">
        <v>843</v>
      </c>
      <c r="I3" s="39" t="s">
        <v>842</v>
      </c>
      <c r="J3" s="39" t="s">
        <v>849</v>
      </c>
      <c r="K3" s="39" t="s">
        <v>844</v>
      </c>
      <c r="L3" s="39" t="s">
        <v>845</v>
      </c>
      <c r="M3" s="39" t="s">
        <v>845</v>
      </c>
      <c r="N3" s="39" t="s">
        <v>850</v>
      </c>
      <c r="O3" s="106">
        <v>65747</v>
      </c>
    </row>
    <row r="4" spans="1:15" x14ac:dyDescent="0.3">
      <c r="A4" s="39" t="s">
        <v>851</v>
      </c>
      <c r="B4" s="39">
        <v>110</v>
      </c>
      <c r="C4" s="39">
        <v>1118</v>
      </c>
      <c r="D4" s="39"/>
      <c r="E4" s="39" t="s">
        <v>35</v>
      </c>
      <c r="F4" s="39" t="s">
        <v>841</v>
      </c>
      <c r="G4" s="39" t="s">
        <v>841</v>
      </c>
      <c r="H4" s="39" t="s">
        <v>843</v>
      </c>
      <c r="I4" s="39" t="s">
        <v>842</v>
      </c>
      <c r="J4" s="39" t="s">
        <v>852</v>
      </c>
      <c r="K4" s="39" t="s">
        <v>844</v>
      </c>
      <c r="L4" s="39" t="s">
        <v>845</v>
      </c>
      <c r="M4" s="39" t="s">
        <v>845</v>
      </c>
      <c r="N4" s="39" t="s">
        <v>853</v>
      </c>
      <c r="O4" s="106">
        <v>0</v>
      </c>
    </row>
    <row r="5" spans="1:15" x14ac:dyDescent="0.3">
      <c r="A5" s="39" t="s">
        <v>854</v>
      </c>
      <c r="B5" s="39">
        <v>110</v>
      </c>
      <c r="C5" s="39">
        <v>1120</v>
      </c>
      <c r="D5" s="39"/>
      <c r="E5" s="39" t="s">
        <v>35</v>
      </c>
      <c r="F5" s="39" t="s">
        <v>841</v>
      </c>
      <c r="G5" s="39" t="s">
        <v>841</v>
      </c>
      <c r="H5" s="39" t="s">
        <v>843</v>
      </c>
      <c r="I5" s="39" t="s">
        <v>842</v>
      </c>
      <c r="J5" s="39" t="s">
        <v>855</v>
      </c>
      <c r="K5" s="39" t="s">
        <v>844</v>
      </c>
      <c r="L5" s="39" t="s">
        <v>845</v>
      </c>
      <c r="M5" s="39" t="s">
        <v>845</v>
      </c>
      <c r="N5" s="39" t="s">
        <v>856</v>
      </c>
      <c r="O5" s="106">
        <v>250</v>
      </c>
    </row>
    <row r="6" spans="1:15" x14ac:dyDescent="0.3">
      <c r="A6" s="39" t="s">
        <v>857</v>
      </c>
      <c r="B6" s="39">
        <v>110</v>
      </c>
      <c r="C6" s="39">
        <v>1250</v>
      </c>
      <c r="D6" s="39"/>
      <c r="E6" s="39" t="s">
        <v>35</v>
      </c>
      <c r="F6" s="39" t="s">
        <v>841</v>
      </c>
      <c r="G6" s="39" t="s">
        <v>841</v>
      </c>
      <c r="H6" s="39" t="s">
        <v>843</v>
      </c>
      <c r="I6" s="39" t="s">
        <v>858</v>
      </c>
      <c r="J6" s="39" t="s">
        <v>859</v>
      </c>
      <c r="K6" s="39" t="s">
        <v>844</v>
      </c>
      <c r="L6" s="39" t="s">
        <v>845</v>
      </c>
      <c r="M6" s="39" t="s">
        <v>845</v>
      </c>
      <c r="N6" s="39" t="s">
        <v>860</v>
      </c>
      <c r="O6" s="106">
        <v>0</v>
      </c>
    </row>
    <row r="7" spans="1:15" x14ac:dyDescent="0.3">
      <c r="A7" s="39" t="s">
        <v>861</v>
      </c>
      <c r="B7" s="39">
        <v>110</v>
      </c>
      <c r="C7" s="39">
        <v>1510</v>
      </c>
      <c r="D7" s="39"/>
      <c r="E7" s="39" t="s">
        <v>35</v>
      </c>
      <c r="F7" s="39" t="s">
        <v>841</v>
      </c>
      <c r="G7" s="39" t="s">
        <v>841</v>
      </c>
      <c r="H7" s="39" t="s">
        <v>843</v>
      </c>
      <c r="I7" s="39" t="s">
        <v>862</v>
      </c>
      <c r="J7" s="39" t="s">
        <v>863</v>
      </c>
      <c r="K7" s="39" t="s">
        <v>844</v>
      </c>
      <c r="L7" s="39" t="s">
        <v>845</v>
      </c>
      <c r="M7" s="39" t="s">
        <v>845</v>
      </c>
      <c r="N7" s="39" t="s">
        <v>862</v>
      </c>
      <c r="O7" s="106">
        <v>0</v>
      </c>
    </row>
    <row r="8" spans="1:15" x14ac:dyDescent="0.3">
      <c r="A8" s="39" t="s">
        <v>864</v>
      </c>
      <c r="B8" s="39">
        <v>110</v>
      </c>
      <c r="C8" s="39">
        <v>1520</v>
      </c>
      <c r="D8" s="39"/>
      <c r="E8" s="39" t="s">
        <v>35</v>
      </c>
      <c r="F8" s="39" t="s">
        <v>841</v>
      </c>
      <c r="G8" s="39" t="s">
        <v>841</v>
      </c>
      <c r="H8" s="39" t="s">
        <v>843</v>
      </c>
      <c r="I8" s="39" t="s">
        <v>862</v>
      </c>
      <c r="J8" s="39" t="s">
        <v>865</v>
      </c>
      <c r="K8" s="39" t="s">
        <v>844</v>
      </c>
      <c r="L8" s="39" t="s">
        <v>845</v>
      </c>
      <c r="M8" s="39" t="s">
        <v>845</v>
      </c>
      <c r="N8" s="39" t="s">
        <v>866</v>
      </c>
      <c r="O8" s="106">
        <v>0</v>
      </c>
    </row>
    <row r="9" spans="1:15" x14ac:dyDescent="0.3">
      <c r="A9" s="39" t="s">
        <v>867</v>
      </c>
      <c r="B9" s="39">
        <v>110</v>
      </c>
      <c r="C9" s="39">
        <v>1620</v>
      </c>
      <c r="D9" s="39"/>
      <c r="E9" s="39" t="s">
        <v>35</v>
      </c>
      <c r="F9" s="39" t="s">
        <v>841</v>
      </c>
      <c r="G9" s="39" t="s">
        <v>841</v>
      </c>
      <c r="H9" s="39" t="s">
        <v>869</v>
      </c>
      <c r="I9" s="39" t="s">
        <v>868</v>
      </c>
      <c r="J9" s="39" t="s">
        <v>870</v>
      </c>
      <c r="K9" s="39" t="s">
        <v>844</v>
      </c>
      <c r="L9" s="39" t="s">
        <v>845</v>
      </c>
      <c r="M9" s="39" t="s">
        <v>845</v>
      </c>
      <c r="N9" s="39" t="s">
        <v>868</v>
      </c>
      <c r="O9" s="106">
        <v>0</v>
      </c>
    </row>
    <row r="10" spans="1:15" x14ac:dyDescent="0.3">
      <c r="A10" s="39" t="s">
        <v>871</v>
      </c>
      <c r="B10" s="39">
        <v>110</v>
      </c>
      <c r="C10" s="39">
        <v>1710</v>
      </c>
      <c r="D10" s="39"/>
      <c r="E10" s="39" t="s">
        <v>35</v>
      </c>
      <c r="F10" s="39" t="s">
        <v>841</v>
      </c>
      <c r="G10" s="39" t="s">
        <v>841</v>
      </c>
      <c r="H10" s="39" t="s">
        <v>869</v>
      </c>
      <c r="I10" s="39" t="s">
        <v>872</v>
      </c>
      <c r="J10" s="39" t="s">
        <v>873</v>
      </c>
      <c r="K10" s="39" t="s">
        <v>844</v>
      </c>
      <c r="L10" s="39" t="s">
        <v>845</v>
      </c>
      <c r="M10" s="39" t="s">
        <v>845</v>
      </c>
      <c r="N10" s="39" t="s">
        <v>874</v>
      </c>
      <c r="O10" s="106">
        <v>2595846</v>
      </c>
    </row>
    <row r="11" spans="1:15" x14ac:dyDescent="0.3">
      <c r="A11" s="39" t="s">
        <v>875</v>
      </c>
      <c r="B11" s="39">
        <v>110</v>
      </c>
      <c r="C11" s="39">
        <v>1720</v>
      </c>
      <c r="D11" s="39"/>
      <c r="E11" s="39" t="s">
        <v>35</v>
      </c>
      <c r="F11" s="39" t="s">
        <v>841</v>
      </c>
      <c r="G11" s="39" t="s">
        <v>841</v>
      </c>
      <c r="H11" s="39" t="s">
        <v>869</v>
      </c>
      <c r="I11" s="39" t="s">
        <v>872</v>
      </c>
      <c r="J11" s="39" t="s">
        <v>876</v>
      </c>
      <c r="K11" s="39" t="s">
        <v>844</v>
      </c>
      <c r="L11" s="39" t="s">
        <v>845</v>
      </c>
      <c r="M11" s="39" t="s">
        <v>845</v>
      </c>
      <c r="N11" s="39" t="s">
        <v>877</v>
      </c>
      <c r="O11" s="106">
        <v>430909</v>
      </c>
    </row>
    <row r="12" spans="1:15" x14ac:dyDescent="0.3">
      <c r="A12" s="39" t="s">
        <v>878</v>
      </c>
      <c r="B12" s="39">
        <v>110</v>
      </c>
      <c r="C12" s="39">
        <v>1730</v>
      </c>
      <c r="D12" s="39"/>
      <c r="E12" s="39" t="s">
        <v>35</v>
      </c>
      <c r="F12" s="39" t="s">
        <v>841</v>
      </c>
      <c r="G12" s="39" t="s">
        <v>841</v>
      </c>
      <c r="H12" s="39" t="s">
        <v>869</v>
      </c>
      <c r="I12" s="39" t="s">
        <v>872</v>
      </c>
      <c r="J12" s="39" t="s">
        <v>879</v>
      </c>
      <c r="K12" s="39" t="s">
        <v>844</v>
      </c>
      <c r="L12" s="39" t="s">
        <v>845</v>
      </c>
      <c r="M12" s="39" t="s">
        <v>845</v>
      </c>
      <c r="N12" s="39" t="s">
        <v>880</v>
      </c>
      <c r="O12" s="106">
        <v>31362</v>
      </c>
    </row>
    <row r="13" spans="1:15" x14ac:dyDescent="0.3">
      <c r="A13" s="39" t="s">
        <v>881</v>
      </c>
      <c r="B13" s="39">
        <v>110</v>
      </c>
      <c r="C13" s="39">
        <v>1740</v>
      </c>
      <c r="D13" s="39"/>
      <c r="E13" s="39" t="s">
        <v>35</v>
      </c>
      <c r="F13" s="39" t="s">
        <v>841</v>
      </c>
      <c r="G13" s="39" t="s">
        <v>841</v>
      </c>
      <c r="H13" s="39" t="s">
        <v>869</v>
      </c>
      <c r="I13" s="39" t="s">
        <v>872</v>
      </c>
      <c r="J13" s="39" t="s">
        <v>882</v>
      </c>
      <c r="K13" s="39" t="s">
        <v>844</v>
      </c>
      <c r="L13" s="39" t="s">
        <v>845</v>
      </c>
      <c r="M13" s="39" t="s">
        <v>845</v>
      </c>
      <c r="N13" s="39" t="s">
        <v>883</v>
      </c>
      <c r="O13" s="106">
        <v>40848</v>
      </c>
    </row>
    <row r="14" spans="1:15" x14ac:dyDescent="0.3">
      <c r="A14" s="39" t="s">
        <v>884</v>
      </c>
      <c r="B14" s="39">
        <v>110</v>
      </c>
      <c r="C14" s="39">
        <v>1750</v>
      </c>
      <c r="D14" s="39"/>
      <c r="E14" s="39" t="s">
        <v>35</v>
      </c>
      <c r="F14" s="39" t="s">
        <v>841</v>
      </c>
      <c r="G14" s="39" t="s">
        <v>841</v>
      </c>
      <c r="H14" s="39" t="s">
        <v>869</v>
      </c>
      <c r="I14" s="39" t="s">
        <v>872</v>
      </c>
      <c r="J14" s="39" t="s">
        <v>885</v>
      </c>
      <c r="K14" s="39" t="s">
        <v>844</v>
      </c>
      <c r="L14" s="39" t="s">
        <v>845</v>
      </c>
      <c r="M14" s="39" t="s">
        <v>845</v>
      </c>
      <c r="N14" s="39" t="s">
        <v>886</v>
      </c>
      <c r="O14" s="106">
        <v>32763</v>
      </c>
    </row>
    <row r="15" spans="1:15" x14ac:dyDescent="0.3">
      <c r="A15" s="39" t="s">
        <v>887</v>
      </c>
      <c r="B15" s="39">
        <v>110</v>
      </c>
      <c r="C15" s="39">
        <v>1795</v>
      </c>
      <c r="D15" s="39"/>
      <c r="E15" s="39" t="s">
        <v>35</v>
      </c>
      <c r="F15" s="39" t="s">
        <v>841</v>
      </c>
      <c r="G15" s="39" t="s">
        <v>841</v>
      </c>
      <c r="H15" s="39" t="s">
        <v>869</v>
      </c>
      <c r="I15" s="39" t="s">
        <v>872</v>
      </c>
      <c r="J15" s="39" t="s">
        <v>888</v>
      </c>
      <c r="K15" s="39" t="s">
        <v>844</v>
      </c>
      <c r="L15" s="39" t="s">
        <v>845</v>
      </c>
      <c r="M15" s="39" t="s">
        <v>845</v>
      </c>
      <c r="N15" s="39" t="s">
        <v>889</v>
      </c>
      <c r="O15" s="106">
        <v>13901</v>
      </c>
    </row>
    <row r="16" spans="1:15" x14ac:dyDescent="0.3">
      <c r="A16" s="39" t="s">
        <v>890</v>
      </c>
      <c r="B16" s="39">
        <v>110</v>
      </c>
      <c r="C16" s="39">
        <v>1820</v>
      </c>
      <c r="D16" s="39"/>
      <c r="E16" s="39" t="s">
        <v>35</v>
      </c>
      <c r="F16" s="39" t="s">
        <v>841</v>
      </c>
      <c r="G16" s="39" t="s">
        <v>841</v>
      </c>
      <c r="H16" s="39" t="s">
        <v>869</v>
      </c>
      <c r="I16" s="39" t="s">
        <v>891</v>
      </c>
      <c r="J16" s="39" t="s">
        <v>892</v>
      </c>
      <c r="K16" s="39" t="s">
        <v>844</v>
      </c>
      <c r="L16" s="39" t="s">
        <v>845</v>
      </c>
      <c r="M16" s="39" t="s">
        <v>845</v>
      </c>
      <c r="N16" s="39" t="s">
        <v>893</v>
      </c>
      <c r="O16" s="106">
        <v>168676</v>
      </c>
    </row>
    <row r="17" spans="1:15" x14ac:dyDescent="0.3">
      <c r="A17" s="39" t="s">
        <v>894</v>
      </c>
      <c r="B17" s="39">
        <v>110</v>
      </c>
      <c r="C17" s="39">
        <v>1830</v>
      </c>
      <c r="D17" s="39"/>
      <c r="E17" s="39" t="s">
        <v>35</v>
      </c>
      <c r="F17" s="39" t="s">
        <v>841</v>
      </c>
      <c r="G17" s="39" t="s">
        <v>841</v>
      </c>
      <c r="H17" s="39" t="s">
        <v>869</v>
      </c>
      <c r="I17" s="39" t="s">
        <v>891</v>
      </c>
      <c r="J17" s="39" t="s">
        <v>895</v>
      </c>
      <c r="K17" s="39" t="s">
        <v>844</v>
      </c>
      <c r="L17" s="39" t="s">
        <v>845</v>
      </c>
      <c r="M17" s="39" t="s">
        <v>845</v>
      </c>
      <c r="N17" s="39" t="s">
        <v>896</v>
      </c>
      <c r="O17" s="106">
        <v>7754</v>
      </c>
    </row>
    <row r="18" spans="1:15" x14ac:dyDescent="0.3">
      <c r="A18" s="39" t="s">
        <v>897</v>
      </c>
      <c r="B18" s="39">
        <v>110</v>
      </c>
      <c r="C18" s="39">
        <v>1840</v>
      </c>
      <c r="D18" s="39"/>
      <c r="E18" s="39" t="s">
        <v>35</v>
      </c>
      <c r="F18" s="39" t="s">
        <v>841</v>
      </c>
      <c r="G18" s="39" t="s">
        <v>841</v>
      </c>
      <c r="H18" s="39" t="s">
        <v>869</v>
      </c>
      <c r="I18" s="39" t="s">
        <v>891</v>
      </c>
      <c r="J18" s="39" t="s">
        <v>898</v>
      </c>
      <c r="K18" s="39" t="s">
        <v>844</v>
      </c>
      <c r="L18" s="39" t="s">
        <v>845</v>
      </c>
      <c r="M18" s="39" t="s">
        <v>845</v>
      </c>
      <c r="N18" s="39" t="s">
        <v>899</v>
      </c>
      <c r="O18" s="106">
        <v>9831</v>
      </c>
    </row>
    <row r="19" spans="1:15" x14ac:dyDescent="0.3">
      <c r="A19" s="39" t="s">
        <v>900</v>
      </c>
      <c r="B19" s="39">
        <v>110</v>
      </c>
      <c r="C19" s="39">
        <v>1850</v>
      </c>
      <c r="D19" s="39"/>
      <c r="E19" s="39" t="s">
        <v>35</v>
      </c>
      <c r="F19" s="39" t="s">
        <v>841</v>
      </c>
      <c r="G19" s="39" t="s">
        <v>841</v>
      </c>
      <c r="H19" s="39" t="s">
        <v>869</v>
      </c>
      <c r="I19" s="39" t="s">
        <v>891</v>
      </c>
      <c r="J19" s="39" t="s">
        <v>901</v>
      </c>
      <c r="K19" s="39" t="s">
        <v>844</v>
      </c>
      <c r="L19" s="39" t="s">
        <v>845</v>
      </c>
      <c r="M19" s="39" t="s">
        <v>845</v>
      </c>
      <c r="N19" s="39" t="s">
        <v>902</v>
      </c>
      <c r="O19" s="106">
        <v>14254</v>
      </c>
    </row>
    <row r="20" spans="1:15" x14ac:dyDescent="0.3">
      <c r="A20" s="39" t="s">
        <v>903</v>
      </c>
      <c r="B20" s="39">
        <v>110</v>
      </c>
      <c r="C20" s="39">
        <v>1950</v>
      </c>
      <c r="D20" s="39"/>
      <c r="E20" s="39" t="s">
        <v>35</v>
      </c>
      <c r="F20" s="39" t="s">
        <v>841</v>
      </c>
      <c r="G20" s="39" t="s">
        <v>841</v>
      </c>
      <c r="H20" s="39" t="s">
        <v>869</v>
      </c>
      <c r="I20" s="39" t="s">
        <v>858</v>
      </c>
      <c r="J20" s="39" t="s">
        <v>904</v>
      </c>
      <c r="K20" s="39" t="s">
        <v>844</v>
      </c>
      <c r="L20" s="39" t="s">
        <v>845</v>
      </c>
      <c r="M20" s="39" t="s">
        <v>845</v>
      </c>
      <c r="N20" s="39" t="s">
        <v>905</v>
      </c>
      <c r="O20" s="106">
        <v>0</v>
      </c>
    </row>
    <row r="21" spans="1:15" x14ac:dyDescent="0.3">
      <c r="A21" s="39" t="s">
        <v>906</v>
      </c>
      <c r="B21" s="39">
        <v>110</v>
      </c>
      <c r="C21" s="39">
        <v>2125</v>
      </c>
      <c r="D21" s="39"/>
      <c r="E21" s="39" t="s">
        <v>35</v>
      </c>
      <c r="F21" s="39" t="s">
        <v>907</v>
      </c>
      <c r="G21" s="39" t="s">
        <v>907</v>
      </c>
      <c r="H21" s="39" t="s">
        <v>909</v>
      </c>
      <c r="I21" s="39" t="s">
        <v>908</v>
      </c>
      <c r="J21" s="39" t="s">
        <v>911</v>
      </c>
      <c r="K21" s="39" t="s">
        <v>844</v>
      </c>
      <c r="L21" s="39" t="s">
        <v>910</v>
      </c>
      <c r="M21" s="39" t="s">
        <v>845</v>
      </c>
      <c r="N21" s="39" t="s">
        <v>908</v>
      </c>
      <c r="O21" s="106">
        <v>0</v>
      </c>
    </row>
    <row r="22" spans="1:15" x14ac:dyDescent="0.3">
      <c r="A22" s="39" t="s">
        <v>912</v>
      </c>
      <c r="B22" s="39">
        <v>110</v>
      </c>
      <c r="C22" s="39">
        <v>2205</v>
      </c>
      <c r="D22" s="39"/>
      <c r="E22" s="39" t="s">
        <v>35</v>
      </c>
      <c r="F22" s="39" t="s">
        <v>907</v>
      </c>
      <c r="G22" s="39" t="s">
        <v>907</v>
      </c>
      <c r="H22" s="39" t="s">
        <v>909</v>
      </c>
      <c r="I22" s="39" t="s">
        <v>913</v>
      </c>
      <c r="J22" s="39" t="s">
        <v>914</v>
      </c>
      <c r="K22" s="39" t="s">
        <v>844</v>
      </c>
      <c r="L22" s="39" t="s">
        <v>845</v>
      </c>
      <c r="M22" s="39" t="s">
        <v>845</v>
      </c>
      <c r="N22" s="39" t="s">
        <v>915</v>
      </c>
      <c r="O22" s="106">
        <v>2218</v>
      </c>
    </row>
    <row r="23" spans="1:15" x14ac:dyDescent="0.3">
      <c r="A23" s="39" t="s">
        <v>916</v>
      </c>
      <c r="B23" s="39">
        <v>110</v>
      </c>
      <c r="C23" s="39">
        <v>2210</v>
      </c>
      <c r="D23" s="39"/>
      <c r="E23" s="39" t="s">
        <v>35</v>
      </c>
      <c r="F23" s="39" t="s">
        <v>907</v>
      </c>
      <c r="G23" s="39" t="s">
        <v>907</v>
      </c>
      <c r="H23" s="39" t="s">
        <v>909</v>
      </c>
      <c r="I23" s="39" t="s">
        <v>913</v>
      </c>
      <c r="J23" s="39" t="s">
        <v>917</v>
      </c>
      <c r="K23" s="39" t="s">
        <v>844</v>
      </c>
      <c r="L23" s="39" t="s">
        <v>845</v>
      </c>
      <c r="M23" s="39" t="s">
        <v>845</v>
      </c>
      <c r="N23" s="39" t="s">
        <v>918</v>
      </c>
      <c r="O23" s="106">
        <v>967</v>
      </c>
    </row>
    <row r="24" spans="1:15" x14ac:dyDescent="0.3">
      <c r="A24" s="39" t="s">
        <v>919</v>
      </c>
      <c r="B24" s="39">
        <v>110</v>
      </c>
      <c r="C24" s="39">
        <v>2245</v>
      </c>
      <c r="D24" s="39"/>
      <c r="E24" s="39" t="s">
        <v>35</v>
      </c>
      <c r="F24" s="39" t="s">
        <v>907</v>
      </c>
      <c r="G24" s="39" t="s">
        <v>907</v>
      </c>
      <c r="H24" s="39" t="s">
        <v>909</v>
      </c>
      <c r="I24" s="39" t="s">
        <v>913</v>
      </c>
      <c r="J24" s="39" t="s">
        <v>920</v>
      </c>
      <c r="K24" s="39" t="s">
        <v>844</v>
      </c>
      <c r="L24" s="39" t="s">
        <v>845</v>
      </c>
      <c r="M24" s="39" t="s">
        <v>845</v>
      </c>
      <c r="N24" s="39" t="s">
        <v>921</v>
      </c>
      <c r="O24" s="106">
        <v>802</v>
      </c>
    </row>
    <row r="25" spans="1:15" x14ac:dyDescent="0.3">
      <c r="A25" s="39" t="s">
        <v>922</v>
      </c>
      <c r="B25" s="39">
        <v>110</v>
      </c>
      <c r="C25" s="39">
        <v>2250</v>
      </c>
      <c r="D25" s="39"/>
      <c r="E25" s="39" t="s">
        <v>35</v>
      </c>
      <c r="F25" s="39" t="s">
        <v>907</v>
      </c>
      <c r="G25" s="39" t="s">
        <v>907</v>
      </c>
      <c r="H25" s="39" t="s">
        <v>909</v>
      </c>
      <c r="I25" s="39" t="s">
        <v>913</v>
      </c>
      <c r="J25" s="39" t="s">
        <v>923</v>
      </c>
      <c r="K25" s="39" t="s">
        <v>844</v>
      </c>
      <c r="L25" s="39" t="s">
        <v>845</v>
      </c>
      <c r="M25" s="39" t="s">
        <v>845</v>
      </c>
      <c r="N25" s="39" t="s">
        <v>924</v>
      </c>
      <c r="O25" s="106">
        <v>387</v>
      </c>
    </row>
    <row r="26" spans="1:15" x14ac:dyDescent="0.3">
      <c r="A26" s="39" t="s">
        <v>925</v>
      </c>
      <c r="B26" s="39">
        <v>110</v>
      </c>
      <c r="C26" s="39">
        <v>2255</v>
      </c>
      <c r="D26" s="39"/>
      <c r="E26" s="39" t="s">
        <v>35</v>
      </c>
      <c r="F26" s="39" t="s">
        <v>907</v>
      </c>
      <c r="G26" s="39" t="s">
        <v>907</v>
      </c>
      <c r="H26" s="39" t="s">
        <v>909</v>
      </c>
      <c r="I26" s="39" t="s">
        <v>913</v>
      </c>
      <c r="J26" s="39" t="s">
        <v>926</v>
      </c>
      <c r="K26" s="39" t="s">
        <v>844</v>
      </c>
      <c r="L26" s="39" t="s">
        <v>845</v>
      </c>
      <c r="M26" s="39" t="s">
        <v>845</v>
      </c>
      <c r="N26" s="39" t="s">
        <v>927</v>
      </c>
      <c r="O26" s="106">
        <v>30</v>
      </c>
    </row>
    <row r="27" spans="1:15" x14ac:dyDescent="0.3">
      <c r="A27" s="39" t="s">
        <v>928</v>
      </c>
      <c r="B27" s="39">
        <v>110</v>
      </c>
      <c r="C27" s="39">
        <v>2510</v>
      </c>
      <c r="D27" s="39"/>
      <c r="E27" s="39" t="s">
        <v>35</v>
      </c>
      <c r="F27" s="39" t="s">
        <v>907</v>
      </c>
      <c r="G27" s="39" t="s">
        <v>907</v>
      </c>
      <c r="H27" s="39" t="s">
        <v>909</v>
      </c>
      <c r="I27" s="39" t="s">
        <v>929</v>
      </c>
      <c r="J27" s="39" t="s">
        <v>930</v>
      </c>
      <c r="K27" s="39" t="s">
        <v>844</v>
      </c>
      <c r="L27" s="39" t="s">
        <v>845</v>
      </c>
      <c r="M27" s="39" t="s">
        <v>845</v>
      </c>
      <c r="N27" s="39" t="s">
        <v>931</v>
      </c>
      <c r="O27" s="106">
        <v>0</v>
      </c>
    </row>
    <row r="28" spans="1:15" x14ac:dyDescent="0.3">
      <c r="A28" s="39" t="s">
        <v>932</v>
      </c>
      <c r="B28" s="39">
        <v>110</v>
      </c>
      <c r="C28" s="39">
        <v>2515</v>
      </c>
      <c r="D28" s="39"/>
      <c r="E28" s="39" t="s">
        <v>35</v>
      </c>
      <c r="F28" s="39" t="s">
        <v>907</v>
      </c>
      <c r="G28" s="39" t="s">
        <v>907</v>
      </c>
      <c r="H28" s="39" t="s">
        <v>909</v>
      </c>
      <c r="I28" s="39" t="s">
        <v>929</v>
      </c>
      <c r="J28" s="39" t="s">
        <v>933</v>
      </c>
      <c r="K28" s="39" t="s">
        <v>844</v>
      </c>
      <c r="L28" s="39" t="s">
        <v>845</v>
      </c>
      <c r="M28" s="39" t="s">
        <v>845</v>
      </c>
      <c r="N28" s="39" t="s">
        <v>934</v>
      </c>
      <c r="O28" s="106">
        <v>2203</v>
      </c>
    </row>
    <row r="29" spans="1:15" x14ac:dyDescent="0.3">
      <c r="A29" s="39" t="s">
        <v>935</v>
      </c>
      <c r="B29" s="39">
        <v>110</v>
      </c>
      <c r="C29" s="39">
        <v>2525</v>
      </c>
      <c r="D29" s="39"/>
      <c r="E29" s="39" t="s">
        <v>35</v>
      </c>
      <c r="F29" s="39" t="s">
        <v>907</v>
      </c>
      <c r="G29" s="39" t="s">
        <v>907</v>
      </c>
      <c r="H29" s="39" t="s">
        <v>909</v>
      </c>
      <c r="I29" s="39" t="s">
        <v>929</v>
      </c>
      <c r="J29" s="39" t="s">
        <v>936</v>
      </c>
      <c r="K29" s="39" t="s">
        <v>844</v>
      </c>
      <c r="L29" s="39" t="s">
        <v>845</v>
      </c>
      <c r="M29" s="39" t="s">
        <v>845</v>
      </c>
      <c r="N29" s="39" t="s">
        <v>937</v>
      </c>
      <c r="O29" s="106">
        <v>100</v>
      </c>
    </row>
    <row r="30" spans="1:15" x14ac:dyDescent="0.3">
      <c r="A30" s="39" t="s">
        <v>938</v>
      </c>
      <c r="B30" s="39">
        <v>110</v>
      </c>
      <c r="C30" s="39">
        <v>2725</v>
      </c>
      <c r="D30" s="39"/>
      <c r="E30" s="39" t="s">
        <v>35</v>
      </c>
      <c r="F30" s="39" t="s">
        <v>907</v>
      </c>
      <c r="G30" s="39" t="s">
        <v>907</v>
      </c>
      <c r="H30" s="39" t="s">
        <v>909</v>
      </c>
      <c r="I30" s="39" t="s">
        <v>929</v>
      </c>
      <c r="J30" s="39" t="s">
        <v>939</v>
      </c>
      <c r="K30" s="39" t="s">
        <v>844</v>
      </c>
      <c r="L30" s="39" t="s">
        <v>845</v>
      </c>
      <c r="M30" s="39" t="s">
        <v>845</v>
      </c>
      <c r="N30" s="39" t="s">
        <v>940</v>
      </c>
      <c r="O30" s="106">
        <v>0</v>
      </c>
    </row>
    <row r="31" spans="1:15" x14ac:dyDescent="0.3">
      <c r="A31" s="39" t="s">
        <v>941</v>
      </c>
      <c r="B31" s="39">
        <v>110</v>
      </c>
      <c r="C31" s="39">
        <v>2750</v>
      </c>
      <c r="D31" s="39"/>
      <c r="E31" s="39" t="s">
        <v>35</v>
      </c>
      <c r="F31" s="39" t="s">
        <v>907</v>
      </c>
      <c r="G31" s="39" t="s">
        <v>907</v>
      </c>
      <c r="H31" s="39" t="s">
        <v>942</v>
      </c>
      <c r="I31" s="39" t="s">
        <v>942</v>
      </c>
      <c r="J31" s="39" t="s">
        <v>943</v>
      </c>
      <c r="K31" s="39" t="s">
        <v>844</v>
      </c>
      <c r="L31" s="39" t="s">
        <v>845</v>
      </c>
      <c r="M31" s="39" t="s">
        <v>845</v>
      </c>
      <c r="N31" s="39" t="s">
        <v>944</v>
      </c>
      <c r="O31" s="106">
        <v>803037</v>
      </c>
    </row>
    <row r="32" spans="1:15" x14ac:dyDescent="0.3">
      <c r="A32" s="39" t="s">
        <v>945</v>
      </c>
      <c r="B32" s="39">
        <v>110</v>
      </c>
      <c r="C32" s="39">
        <v>2950</v>
      </c>
      <c r="D32" s="39"/>
      <c r="E32" s="39" t="s">
        <v>35</v>
      </c>
      <c r="F32" s="39" t="s">
        <v>907</v>
      </c>
      <c r="G32" s="39" t="s">
        <v>907</v>
      </c>
      <c r="H32" s="39" t="s">
        <v>942</v>
      </c>
      <c r="I32" s="39" t="s">
        <v>942</v>
      </c>
      <c r="J32" s="39" t="s">
        <v>946</v>
      </c>
      <c r="K32" s="39" t="s">
        <v>844</v>
      </c>
      <c r="L32" s="39" t="s">
        <v>845</v>
      </c>
      <c r="M32" s="39" t="s">
        <v>845</v>
      </c>
      <c r="N32" s="39" t="s">
        <v>947</v>
      </c>
      <c r="O32" s="106">
        <v>0</v>
      </c>
    </row>
    <row r="33" spans="1:15" x14ac:dyDescent="0.3">
      <c r="A33" s="39" t="s">
        <v>948</v>
      </c>
      <c r="B33" s="39">
        <v>110</v>
      </c>
      <c r="C33" s="39">
        <v>3100</v>
      </c>
      <c r="D33" s="39"/>
      <c r="E33" s="39" t="s">
        <v>35</v>
      </c>
      <c r="F33" s="39" t="s">
        <v>949</v>
      </c>
      <c r="G33" s="39" t="s">
        <v>949</v>
      </c>
      <c r="H33" s="39" t="s">
        <v>950</v>
      </c>
      <c r="I33" s="39" t="s">
        <v>950</v>
      </c>
      <c r="J33" s="39" t="s">
        <v>951</v>
      </c>
      <c r="K33" s="39" t="s">
        <v>844</v>
      </c>
      <c r="L33" s="39" t="s">
        <v>845</v>
      </c>
      <c r="M33" s="39" t="s">
        <v>845</v>
      </c>
      <c r="N33" s="39" t="s">
        <v>802</v>
      </c>
      <c r="O33" s="106">
        <v>272113</v>
      </c>
    </row>
    <row r="34" spans="1:15" x14ac:dyDescent="0.3">
      <c r="A34" s="39" t="s">
        <v>952</v>
      </c>
      <c r="B34" s="39">
        <v>110</v>
      </c>
      <c r="C34" s="39">
        <v>310</v>
      </c>
      <c r="D34" s="39">
        <v>4112</v>
      </c>
      <c r="E34" s="39" t="s">
        <v>35</v>
      </c>
      <c r="F34" s="39" t="s">
        <v>953</v>
      </c>
      <c r="G34" s="39" t="s">
        <v>101</v>
      </c>
      <c r="H34" s="39" t="s">
        <v>101</v>
      </c>
      <c r="I34" s="39" t="s">
        <v>815</v>
      </c>
      <c r="J34" s="39" t="s">
        <v>115</v>
      </c>
      <c r="K34" s="39" t="s">
        <v>954</v>
      </c>
      <c r="L34" s="39" t="s">
        <v>955</v>
      </c>
      <c r="M34" s="39" t="s">
        <v>910</v>
      </c>
      <c r="N34" s="39" t="s">
        <v>956</v>
      </c>
      <c r="O34" s="106">
        <v>149631</v>
      </c>
    </row>
    <row r="35" spans="1:15" x14ac:dyDescent="0.3">
      <c r="A35" s="39" t="s">
        <v>957</v>
      </c>
      <c r="B35" s="39">
        <v>110</v>
      </c>
      <c r="C35" s="39">
        <v>310</v>
      </c>
      <c r="D35" s="39">
        <v>4114</v>
      </c>
      <c r="E35" s="39" t="s">
        <v>35</v>
      </c>
      <c r="F35" s="39" t="s">
        <v>953</v>
      </c>
      <c r="G35" s="39" t="s">
        <v>101</v>
      </c>
      <c r="H35" s="39" t="s">
        <v>101</v>
      </c>
      <c r="I35" s="39" t="s">
        <v>815</v>
      </c>
      <c r="J35" s="39" t="s">
        <v>147</v>
      </c>
      <c r="K35" s="39" t="s">
        <v>954</v>
      </c>
      <c r="L35" s="39" t="s">
        <v>955</v>
      </c>
      <c r="M35" s="39" t="s">
        <v>910</v>
      </c>
      <c r="N35" s="39" t="s">
        <v>958</v>
      </c>
      <c r="O35" s="106">
        <v>2457</v>
      </c>
    </row>
    <row r="36" spans="1:15" x14ac:dyDescent="0.3">
      <c r="A36" s="39" t="s">
        <v>959</v>
      </c>
      <c r="B36" s="39">
        <v>110</v>
      </c>
      <c r="C36" s="39">
        <v>315</v>
      </c>
      <c r="D36" s="39">
        <v>4125</v>
      </c>
      <c r="E36" s="39" t="s">
        <v>35</v>
      </c>
      <c r="F36" s="39" t="s">
        <v>960</v>
      </c>
      <c r="G36" s="39" t="s">
        <v>101</v>
      </c>
      <c r="H36" s="39" t="s">
        <v>101</v>
      </c>
      <c r="I36" s="39" t="s">
        <v>809</v>
      </c>
      <c r="J36" s="39" t="s">
        <v>148</v>
      </c>
      <c r="K36" s="39" t="s">
        <v>954</v>
      </c>
      <c r="L36" s="39" t="s">
        <v>960</v>
      </c>
      <c r="M36" s="39" t="s">
        <v>910</v>
      </c>
      <c r="N36" s="39" t="s">
        <v>961</v>
      </c>
      <c r="O36" s="106">
        <v>1441</v>
      </c>
    </row>
    <row r="37" spans="1:15" x14ac:dyDescent="0.3">
      <c r="A37" s="39" t="s">
        <v>962</v>
      </c>
      <c r="B37" s="39">
        <v>110</v>
      </c>
      <c r="C37" s="39">
        <v>320</v>
      </c>
      <c r="D37" s="39">
        <v>4132</v>
      </c>
      <c r="E37" s="39" t="s">
        <v>35</v>
      </c>
      <c r="F37" s="39" t="s">
        <v>963</v>
      </c>
      <c r="G37" s="39" t="s">
        <v>101</v>
      </c>
      <c r="H37" s="39" t="s">
        <v>101</v>
      </c>
      <c r="I37" s="39" t="s">
        <v>808</v>
      </c>
      <c r="J37" s="39" t="s">
        <v>130</v>
      </c>
      <c r="K37" s="39" t="s">
        <v>844</v>
      </c>
      <c r="L37" s="39" t="s">
        <v>910</v>
      </c>
      <c r="M37" s="39" t="s">
        <v>964</v>
      </c>
      <c r="N37" s="39" t="s">
        <v>965</v>
      </c>
      <c r="O37" s="106">
        <v>11554</v>
      </c>
    </row>
    <row r="38" spans="1:15" x14ac:dyDescent="0.3">
      <c r="A38" s="39" t="s">
        <v>966</v>
      </c>
      <c r="B38" s="39">
        <v>110</v>
      </c>
      <c r="C38" s="39">
        <v>320</v>
      </c>
      <c r="D38" s="39">
        <v>4134</v>
      </c>
      <c r="E38" s="39" t="s">
        <v>35</v>
      </c>
      <c r="F38" s="39" t="s">
        <v>963</v>
      </c>
      <c r="G38" s="39" t="s">
        <v>101</v>
      </c>
      <c r="H38" s="39" t="s">
        <v>101</v>
      </c>
      <c r="I38" s="39" t="s">
        <v>808</v>
      </c>
      <c r="J38" s="39" t="s">
        <v>143</v>
      </c>
      <c r="K38" s="39" t="s">
        <v>844</v>
      </c>
      <c r="L38" s="39" t="s">
        <v>910</v>
      </c>
      <c r="M38" s="39" t="s">
        <v>964</v>
      </c>
      <c r="N38" s="39" t="s">
        <v>967</v>
      </c>
      <c r="O38" s="106">
        <v>3613</v>
      </c>
    </row>
    <row r="39" spans="1:15" x14ac:dyDescent="0.3">
      <c r="A39" s="39" t="s">
        <v>968</v>
      </c>
      <c r="B39" s="39">
        <v>110</v>
      </c>
      <c r="C39" s="39">
        <v>320</v>
      </c>
      <c r="D39" s="39">
        <v>4136</v>
      </c>
      <c r="E39" s="39" t="s">
        <v>35</v>
      </c>
      <c r="F39" s="39" t="s">
        <v>963</v>
      </c>
      <c r="G39" s="39" t="s">
        <v>101</v>
      </c>
      <c r="H39" s="39" t="s">
        <v>101</v>
      </c>
      <c r="I39" s="39" t="s">
        <v>808</v>
      </c>
      <c r="J39" s="39" t="s">
        <v>123</v>
      </c>
      <c r="K39" s="39" t="s">
        <v>844</v>
      </c>
      <c r="L39" s="39" t="s">
        <v>910</v>
      </c>
      <c r="M39" s="39" t="s">
        <v>964</v>
      </c>
      <c r="N39" s="39" t="s">
        <v>969</v>
      </c>
      <c r="O39" s="106">
        <v>16864</v>
      </c>
    </row>
    <row r="40" spans="1:15" x14ac:dyDescent="0.3">
      <c r="A40" s="39" t="s">
        <v>970</v>
      </c>
      <c r="B40" s="39">
        <v>110</v>
      </c>
      <c r="C40" s="39">
        <v>320</v>
      </c>
      <c r="D40" s="39">
        <v>4145</v>
      </c>
      <c r="E40" s="39" t="s">
        <v>35</v>
      </c>
      <c r="F40" s="39" t="s">
        <v>963</v>
      </c>
      <c r="G40" s="39" t="s">
        <v>101</v>
      </c>
      <c r="H40" s="39" t="s">
        <v>101</v>
      </c>
      <c r="I40" s="39" t="s">
        <v>808</v>
      </c>
      <c r="J40" s="39" t="s">
        <v>226</v>
      </c>
      <c r="K40" s="39" t="s">
        <v>844</v>
      </c>
      <c r="L40" s="39" t="s">
        <v>910</v>
      </c>
      <c r="M40" s="39" t="s">
        <v>964</v>
      </c>
      <c r="N40" s="39" t="s">
        <v>971</v>
      </c>
      <c r="O40" s="106">
        <v>0</v>
      </c>
    </row>
    <row r="41" spans="1:15" x14ac:dyDescent="0.3">
      <c r="A41" s="39" t="s">
        <v>972</v>
      </c>
      <c r="B41" s="39">
        <v>110</v>
      </c>
      <c r="C41" s="39">
        <v>320</v>
      </c>
      <c r="D41" s="39">
        <v>4148</v>
      </c>
      <c r="E41" s="39" t="s">
        <v>35</v>
      </c>
      <c r="F41" s="39" t="s">
        <v>963</v>
      </c>
      <c r="G41" s="39" t="s">
        <v>101</v>
      </c>
      <c r="H41" s="39" t="s">
        <v>101</v>
      </c>
      <c r="I41" s="39" t="s">
        <v>808</v>
      </c>
      <c r="J41" s="39" t="s">
        <v>138</v>
      </c>
      <c r="K41" s="39" t="s">
        <v>844</v>
      </c>
      <c r="L41" s="39" t="s">
        <v>910</v>
      </c>
      <c r="M41" s="39" t="s">
        <v>964</v>
      </c>
      <c r="N41" s="39" t="s">
        <v>973</v>
      </c>
      <c r="O41" s="106">
        <v>4964</v>
      </c>
    </row>
    <row r="42" spans="1:15" x14ac:dyDescent="0.3">
      <c r="A42" s="39" t="s">
        <v>974</v>
      </c>
      <c r="B42" s="39">
        <v>110</v>
      </c>
      <c r="C42" s="39">
        <v>3250</v>
      </c>
      <c r="D42" s="39"/>
      <c r="E42" s="39" t="s">
        <v>35</v>
      </c>
      <c r="F42" s="39" t="s">
        <v>949</v>
      </c>
      <c r="G42" s="39" t="s">
        <v>949</v>
      </c>
      <c r="H42" s="39" t="s">
        <v>975</v>
      </c>
      <c r="I42" s="39" t="s">
        <v>975</v>
      </c>
      <c r="J42" s="39" t="s">
        <v>976</v>
      </c>
      <c r="K42" s="39" t="s">
        <v>844</v>
      </c>
      <c r="L42" s="39" t="s">
        <v>845</v>
      </c>
      <c r="M42" s="39" t="s">
        <v>845</v>
      </c>
      <c r="N42" s="39" t="s">
        <v>977</v>
      </c>
      <c r="O42" s="106">
        <v>0</v>
      </c>
    </row>
    <row r="43" spans="1:15" x14ac:dyDescent="0.3">
      <c r="A43" s="39" t="s">
        <v>978</v>
      </c>
      <c r="B43" s="39">
        <v>110</v>
      </c>
      <c r="C43" s="39">
        <v>325</v>
      </c>
      <c r="D43" s="39">
        <v>4151</v>
      </c>
      <c r="E43" s="39" t="s">
        <v>35</v>
      </c>
      <c r="F43" s="39" t="s">
        <v>979</v>
      </c>
      <c r="G43" s="39" t="s">
        <v>101</v>
      </c>
      <c r="H43" s="39" t="s">
        <v>101</v>
      </c>
      <c r="I43" s="39" t="s">
        <v>807</v>
      </c>
      <c r="J43" s="39" t="s">
        <v>116</v>
      </c>
      <c r="K43" s="39" t="s">
        <v>844</v>
      </c>
      <c r="L43" s="39" t="s">
        <v>910</v>
      </c>
      <c r="M43" s="39" t="s">
        <v>964</v>
      </c>
      <c r="N43" s="39" t="s">
        <v>980</v>
      </c>
      <c r="O43" s="106">
        <v>50671</v>
      </c>
    </row>
    <row r="44" spans="1:15" x14ac:dyDescent="0.3">
      <c r="A44" s="39" t="s">
        <v>982</v>
      </c>
      <c r="B44" s="39">
        <v>110</v>
      </c>
      <c r="C44" s="39">
        <v>325</v>
      </c>
      <c r="D44" s="39">
        <v>4152</v>
      </c>
      <c r="E44" s="39" t="s">
        <v>35</v>
      </c>
      <c r="F44" s="39" t="s">
        <v>979</v>
      </c>
      <c r="G44" s="39" t="s">
        <v>101</v>
      </c>
      <c r="H44" s="39" t="s">
        <v>101</v>
      </c>
      <c r="I44" s="39" t="s">
        <v>807</v>
      </c>
      <c r="J44" s="39" t="s">
        <v>131</v>
      </c>
      <c r="K44" s="39" t="s">
        <v>844</v>
      </c>
      <c r="L44" s="39" t="s">
        <v>983</v>
      </c>
      <c r="M44" s="39" t="s">
        <v>964</v>
      </c>
      <c r="N44" s="39" t="s">
        <v>984</v>
      </c>
      <c r="O44" s="106">
        <v>10274</v>
      </c>
    </row>
    <row r="45" spans="1:15" x14ac:dyDescent="0.3">
      <c r="A45" s="39" t="s">
        <v>985</v>
      </c>
      <c r="B45" s="39">
        <v>110</v>
      </c>
      <c r="C45" s="39">
        <v>325</v>
      </c>
      <c r="D45" s="39">
        <v>4154</v>
      </c>
      <c r="E45" s="39" t="s">
        <v>35</v>
      </c>
      <c r="F45" s="39" t="s">
        <v>979</v>
      </c>
      <c r="G45" s="39" t="s">
        <v>101</v>
      </c>
      <c r="H45" s="39" t="s">
        <v>101</v>
      </c>
      <c r="I45" s="39" t="s">
        <v>807</v>
      </c>
      <c r="J45" s="39" t="s">
        <v>202</v>
      </c>
      <c r="K45" s="39" t="s">
        <v>844</v>
      </c>
      <c r="L45" s="39" t="s">
        <v>986</v>
      </c>
      <c r="M45" s="39" t="s">
        <v>964</v>
      </c>
      <c r="N45" s="39" t="s">
        <v>987</v>
      </c>
      <c r="O45" s="106">
        <v>0</v>
      </c>
    </row>
    <row r="46" spans="1:15" x14ac:dyDescent="0.3">
      <c r="A46" s="39" t="s">
        <v>988</v>
      </c>
      <c r="B46" s="39">
        <v>110</v>
      </c>
      <c r="C46" s="39">
        <v>325</v>
      </c>
      <c r="D46" s="39">
        <v>4155</v>
      </c>
      <c r="E46" s="39" t="s">
        <v>35</v>
      </c>
      <c r="F46" s="39" t="s">
        <v>979</v>
      </c>
      <c r="G46" s="39" t="s">
        <v>101</v>
      </c>
      <c r="H46" s="39" t="s">
        <v>101</v>
      </c>
      <c r="I46" s="39" t="s">
        <v>807</v>
      </c>
      <c r="J46" s="39" t="s">
        <v>114</v>
      </c>
      <c r="K46" s="39" t="s">
        <v>844</v>
      </c>
      <c r="L46" s="39" t="s">
        <v>986</v>
      </c>
      <c r="M46" s="39" t="s">
        <v>989</v>
      </c>
      <c r="N46" s="39" t="s">
        <v>990</v>
      </c>
      <c r="O46" s="106">
        <v>0</v>
      </c>
    </row>
    <row r="47" spans="1:15" x14ac:dyDescent="0.3">
      <c r="A47" s="39" t="s">
        <v>992</v>
      </c>
      <c r="B47" s="39">
        <v>110</v>
      </c>
      <c r="C47" s="39">
        <v>325</v>
      </c>
      <c r="D47" s="39">
        <v>4158</v>
      </c>
      <c r="E47" s="39" t="s">
        <v>35</v>
      </c>
      <c r="F47" s="39" t="s">
        <v>979</v>
      </c>
      <c r="G47" s="39" t="s">
        <v>101</v>
      </c>
      <c r="H47" s="39" t="s">
        <v>101</v>
      </c>
      <c r="I47" s="39" t="s">
        <v>807</v>
      </c>
      <c r="J47" s="39" t="s">
        <v>215</v>
      </c>
      <c r="K47" s="39" t="s">
        <v>844</v>
      </c>
      <c r="L47" s="39" t="s">
        <v>993</v>
      </c>
      <c r="M47" s="39" t="s">
        <v>964</v>
      </c>
      <c r="N47" s="39" t="s">
        <v>994</v>
      </c>
      <c r="O47" s="106">
        <v>0</v>
      </c>
    </row>
    <row r="48" spans="1:15" x14ac:dyDescent="0.3">
      <c r="A48" s="39" t="s">
        <v>995</v>
      </c>
      <c r="B48" s="39">
        <v>110</v>
      </c>
      <c r="C48" s="39">
        <v>325</v>
      </c>
      <c r="D48" s="39">
        <v>4160</v>
      </c>
      <c r="E48" s="39" t="s">
        <v>35</v>
      </c>
      <c r="F48" s="39" t="s">
        <v>979</v>
      </c>
      <c r="G48" s="39" t="s">
        <v>101</v>
      </c>
      <c r="H48" s="39" t="s">
        <v>101</v>
      </c>
      <c r="I48" s="39" t="s">
        <v>807</v>
      </c>
      <c r="J48" s="39" t="s">
        <v>113</v>
      </c>
      <c r="K48" s="39" t="s">
        <v>844</v>
      </c>
      <c r="L48" s="39" t="s">
        <v>986</v>
      </c>
      <c r="M48" s="39" t="s">
        <v>964</v>
      </c>
      <c r="N48" s="39" t="s">
        <v>996</v>
      </c>
      <c r="O48" s="106">
        <v>0</v>
      </c>
    </row>
    <row r="49" spans="1:15" x14ac:dyDescent="0.3">
      <c r="A49" s="39" t="s">
        <v>998</v>
      </c>
      <c r="B49" s="39">
        <v>110</v>
      </c>
      <c r="C49" s="39">
        <v>3275</v>
      </c>
      <c r="D49" s="39"/>
      <c r="E49" s="39" t="s">
        <v>35</v>
      </c>
      <c r="F49" s="39" t="s">
        <v>949</v>
      </c>
      <c r="G49" s="39" t="s">
        <v>949</v>
      </c>
      <c r="H49" s="39" t="s">
        <v>975</v>
      </c>
      <c r="I49" s="39" t="s">
        <v>975</v>
      </c>
      <c r="J49" s="39" t="s">
        <v>999</v>
      </c>
      <c r="K49" s="39" t="s">
        <v>844</v>
      </c>
      <c r="L49" s="39" t="s">
        <v>845</v>
      </c>
      <c r="M49" s="39" t="s">
        <v>845</v>
      </c>
      <c r="N49" s="39" t="s">
        <v>1000</v>
      </c>
      <c r="O49" s="106">
        <v>2945113</v>
      </c>
    </row>
    <row r="50" spans="1:15" x14ac:dyDescent="0.3">
      <c r="A50" s="39" t="s">
        <v>1001</v>
      </c>
      <c r="B50" s="39">
        <v>110</v>
      </c>
      <c r="C50" s="39">
        <v>3277</v>
      </c>
      <c r="D50" s="39"/>
      <c r="E50" s="39" t="s">
        <v>35</v>
      </c>
      <c r="F50" s="39" t="s">
        <v>949</v>
      </c>
      <c r="G50" s="39" t="s">
        <v>949</v>
      </c>
      <c r="H50" s="39" t="s">
        <v>975</v>
      </c>
      <c r="I50" s="39" t="s">
        <v>975</v>
      </c>
      <c r="J50" s="39" t="s">
        <v>1002</v>
      </c>
      <c r="K50" s="39" t="s">
        <v>844</v>
      </c>
      <c r="L50" s="39" t="s">
        <v>845</v>
      </c>
      <c r="M50" s="39" t="s">
        <v>845</v>
      </c>
      <c r="N50" s="39" t="s">
        <v>1003</v>
      </c>
      <c r="O50" s="106">
        <v>803037</v>
      </c>
    </row>
    <row r="51" spans="1:15" x14ac:dyDescent="0.3">
      <c r="A51" s="39" t="s">
        <v>1004</v>
      </c>
      <c r="B51" s="39">
        <v>110</v>
      </c>
      <c r="C51" s="39">
        <v>3300</v>
      </c>
      <c r="D51" s="39"/>
      <c r="E51" s="39" t="s">
        <v>35</v>
      </c>
      <c r="F51" s="39" t="s">
        <v>949</v>
      </c>
      <c r="G51" s="39" t="s">
        <v>949</v>
      </c>
      <c r="H51" s="39" t="s">
        <v>1005</v>
      </c>
      <c r="I51" s="39" t="s">
        <v>1005</v>
      </c>
      <c r="J51" s="39" t="s">
        <v>1006</v>
      </c>
      <c r="K51" s="39" t="s">
        <v>844</v>
      </c>
      <c r="L51" s="39" t="s">
        <v>845</v>
      </c>
      <c r="M51" s="39" t="s">
        <v>845</v>
      </c>
      <c r="N51" s="39" t="s">
        <v>1007</v>
      </c>
      <c r="O51" s="106">
        <v>0</v>
      </c>
    </row>
    <row r="52" spans="1:15" x14ac:dyDescent="0.3">
      <c r="A52" s="39" t="s">
        <v>1008</v>
      </c>
      <c r="B52" s="39">
        <v>110</v>
      </c>
      <c r="C52" s="39">
        <v>330</v>
      </c>
      <c r="D52" s="39">
        <v>4310</v>
      </c>
      <c r="E52" s="39" t="s">
        <v>35</v>
      </c>
      <c r="F52" s="39" t="s">
        <v>805</v>
      </c>
      <c r="G52" s="39" t="s">
        <v>101</v>
      </c>
      <c r="H52" s="39" t="s">
        <v>101</v>
      </c>
      <c r="I52" s="39" t="s">
        <v>805</v>
      </c>
      <c r="J52" s="39" t="s">
        <v>139</v>
      </c>
      <c r="K52" s="39" t="s">
        <v>954</v>
      </c>
      <c r="L52" s="39" t="s">
        <v>805</v>
      </c>
      <c r="M52" s="39" t="s">
        <v>910</v>
      </c>
      <c r="N52" s="39" t="s">
        <v>1009</v>
      </c>
      <c r="O52" s="106">
        <v>6480</v>
      </c>
    </row>
    <row r="53" spans="1:15" x14ac:dyDescent="0.3">
      <c r="A53" s="39" t="s">
        <v>1010</v>
      </c>
      <c r="B53" s="39">
        <v>110</v>
      </c>
      <c r="C53" s="39">
        <v>330</v>
      </c>
      <c r="D53" s="39">
        <v>4312</v>
      </c>
      <c r="E53" s="39" t="s">
        <v>35</v>
      </c>
      <c r="F53" s="39" t="s">
        <v>805</v>
      </c>
      <c r="G53" s="39" t="s">
        <v>101</v>
      </c>
      <c r="H53" s="39" t="s">
        <v>101</v>
      </c>
      <c r="I53" s="39" t="s">
        <v>805</v>
      </c>
      <c r="J53" s="39" t="s">
        <v>120</v>
      </c>
      <c r="K53" s="39" t="s">
        <v>954</v>
      </c>
      <c r="L53" s="39" t="s">
        <v>805</v>
      </c>
      <c r="M53" s="39" t="s">
        <v>910</v>
      </c>
      <c r="N53" s="39" t="s">
        <v>1011</v>
      </c>
      <c r="O53" s="106">
        <v>51266</v>
      </c>
    </row>
    <row r="54" spans="1:15" x14ac:dyDescent="0.3">
      <c r="A54" s="39" t="s">
        <v>1012</v>
      </c>
      <c r="B54" s="39">
        <v>110</v>
      </c>
      <c r="C54" s="39">
        <v>330</v>
      </c>
      <c r="D54" s="39">
        <v>4314</v>
      </c>
      <c r="E54" s="39" t="s">
        <v>35</v>
      </c>
      <c r="F54" s="39" t="s">
        <v>805</v>
      </c>
      <c r="G54" s="39" t="s">
        <v>101</v>
      </c>
      <c r="H54" s="39" t="s">
        <v>101</v>
      </c>
      <c r="I54" s="39" t="s">
        <v>805</v>
      </c>
      <c r="J54" s="39" t="s">
        <v>179</v>
      </c>
      <c r="K54" s="39" t="s">
        <v>954</v>
      </c>
      <c r="L54" s="39" t="s">
        <v>805</v>
      </c>
      <c r="M54" s="39" t="s">
        <v>910</v>
      </c>
      <c r="N54" s="39" t="s">
        <v>1013</v>
      </c>
      <c r="O54" s="106">
        <v>0</v>
      </c>
    </row>
    <row r="55" spans="1:15" x14ac:dyDescent="0.3">
      <c r="A55" s="39" t="s">
        <v>1014</v>
      </c>
      <c r="B55" s="39">
        <v>110</v>
      </c>
      <c r="C55" s="39">
        <v>330</v>
      </c>
      <c r="D55" s="39">
        <v>4316</v>
      </c>
      <c r="E55" s="39" t="s">
        <v>35</v>
      </c>
      <c r="F55" s="39" t="s">
        <v>805</v>
      </c>
      <c r="G55" s="39" t="s">
        <v>101</v>
      </c>
      <c r="H55" s="39" t="s">
        <v>101</v>
      </c>
      <c r="I55" s="39" t="s">
        <v>805</v>
      </c>
      <c r="J55" s="39" t="s">
        <v>145</v>
      </c>
      <c r="K55" s="39" t="s">
        <v>954</v>
      </c>
      <c r="L55" s="39" t="s">
        <v>805</v>
      </c>
      <c r="M55" s="39" t="s">
        <v>910</v>
      </c>
      <c r="N55" s="39" t="s">
        <v>1015</v>
      </c>
      <c r="O55" s="106">
        <v>1412</v>
      </c>
    </row>
    <row r="56" spans="1:15" x14ac:dyDescent="0.3">
      <c r="A56" s="39" t="s">
        <v>1016</v>
      </c>
      <c r="B56" s="39">
        <v>110</v>
      </c>
      <c r="C56" s="39">
        <v>330</v>
      </c>
      <c r="D56" s="39">
        <v>4318</v>
      </c>
      <c r="E56" s="39" t="s">
        <v>35</v>
      </c>
      <c r="F56" s="39" t="s">
        <v>805</v>
      </c>
      <c r="G56" s="39" t="s">
        <v>101</v>
      </c>
      <c r="H56" s="39" t="s">
        <v>101</v>
      </c>
      <c r="I56" s="39" t="s">
        <v>805</v>
      </c>
      <c r="J56" s="39" t="s">
        <v>126</v>
      </c>
      <c r="K56" s="39" t="s">
        <v>954</v>
      </c>
      <c r="L56" s="39" t="s">
        <v>805</v>
      </c>
      <c r="M56" s="39" t="s">
        <v>910</v>
      </c>
      <c r="N56" s="39" t="s">
        <v>1017</v>
      </c>
      <c r="O56" s="106">
        <v>0</v>
      </c>
    </row>
    <row r="57" spans="1:15" x14ac:dyDescent="0.3">
      <c r="A57" s="39" t="s">
        <v>1018</v>
      </c>
      <c r="B57" s="39">
        <v>110</v>
      </c>
      <c r="C57" s="39">
        <v>330</v>
      </c>
      <c r="D57" s="39">
        <v>4320</v>
      </c>
      <c r="E57" s="39" t="s">
        <v>35</v>
      </c>
      <c r="F57" s="39" t="s">
        <v>805</v>
      </c>
      <c r="G57" s="39" t="s">
        <v>101</v>
      </c>
      <c r="H57" s="39" t="s">
        <v>101</v>
      </c>
      <c r="I57" s="39" t="s">
        <v>805</v>
      </c>
      <c r="J57" s="39" t="s">
        <v>124</v>
      </c>
      <c r="K57" s="39" t="s">
        <v>954</v>
      </c>
      <c r="L57" s="39" t="s">
        <v>805</v>
      </c>
      <c r="M57" s="39" t="s">
        <v>910</v>
      </c>
      <c r="N57" s="39" t="s">
        <v>1019</v>
      </c>
      <c r="O57" s="106">
        <v>0</v>
      </c>
    </row>
    <row r="58" spans="1:15" x14ac:dyDescent="0.3">
      <c r="A58" s="39" t="s">
        <v>1020</v>
      </c>
      <c r="B58" s="39">
        <v>110</v>
      </c>
      <c r="C58" s="39">
        <v>335</v>
      </c>
      <c r="D58" s="39">
        <v>4352</v>
      </c>
      <c r="E58" s="39" t="s">
        <v>35</v>
      </c>
      <c r="F58" s="39" t="s">
        <v>810</v>
      </c>
      <c r="G58" s="39" t="s">
        <v>101</v>
      </c>
      <c r="H58" s="39" t="s">
        <v>101</v>
      </c>
      <c r="I58" s="39" t="s">
        <v>810</v>
      </c>
      <c r="J58" s="39" t="s">
        <v>128</v>
      </c>
      <c r="K58" s="39" t="s">
        <v>844</v>
      </c>
      <c r="L58" s="39" t="s">
        <v>993</v>
      </c>
      <c r="M58" s="39" t="s">
        <v>803</v>
      </c>
      <c r="N58" s="39" t="s">
        <v>1021</v>
      </c>
      <c r="O58" s="106">
        <v>292</v>
      </c>
    </row>
    <row r="59" spans="1:15" x14ac:dyDescent="0.3">
      <c r="A59" s="39" t="s">
        <v>1022</v>
      </c>
      <c r="B59" s="39">
        <v>110</v>
      </c>
      <c r="C59" s="39">
        <v>335</v>
      </c>
      <c r="D59" s="39">
        <v>4354</v>
      </c>
      <c r="E59" s="39" t="s">
        <v>35</v>
      </c>
      <c r="F59" s="39" t="s">
        <v>810</v>
      </c>
      <c r="G59" s="39" t="s">
        <v>101</v>
      </c>
      <c r="H59" s="39" t="s">
        <v>101</v>
      </c>
      <c r="I59" s="39" t="s">
        <v>810</v>
      </c>
      <c r="J59" s="39" t="s">
        <v>166</v>
      </c>
      <c r="K59" s="39" t="s">
        <v>844</v>
      </c>
      <c r="L59" s="39" t="s">
        <v>993</v>
      </c>
      <c r="M59" s="39" t="s">
        <v>803</v>
      </c>
      <c r="N59" s="39" t="s">
        <v>1023</v>
      </c>
      <c r="O59" s="106">
        <v>688</v>
      </c>
    </row>
    <row r="60" spans="1:15" x14ac:dyDescent="0.3">
      <c r="A60" s="39" t="s">
        <v>1024</v>
      </c>
      <c r="B60" s="39">
        <v>110</v>
      </c>
      <c r="C60" s="39">
        <v>335</v>
      </c>
      <c r="D60" s="39">
        <v>4356</v>
      </c>
      <c r="E60" s="39" t="s">
        <v>35</v>
      </c>
      <c r="F60" s="39" t="s">
        <v>810</v>
      </c>
      <c r="G60" s="39" t="s">
        <v>101</v>
      </c>
      <c r="H60" s="39" t="s">
        <v>101</v>
      </c>
      <c r="I60" s="39" t="s">
        <v>810</v>
      </c>
      <c r="J60" s="39" t="s">
        <v>216</v>
      </c>
      <c r="K60" s="39" t="s">
        <v>844</v>
      </c>
      <c r="L60" s="39" t="s">
        <v>993</v>
      </c>
      <c r="M60" s="39" t="s">
        <v>803</v>
      </c>
      <c r="N60" s="39" t="s">
        <v>1025</v>
      </c>
      <c r="O60" s="106">
        <v>0</v>
      </c>
    </row>
    <row r="61" spans="1:15" x14ac:dyDescent="0.3">
      <c r="A61" s="39" t="s">
        <v>1026</v>
      </c>
      <c r="B61" s="39">
        <v>110</v>
      </c>
      <c r="C61" s="39">
        <v>335</v>
      </c>
      <c r="D61" s="39">
        <v>4358</v>
      </c>
      <c r="E61" s="39" t="s">
        <v>35</v>
      </c>
      <c r="F61" s="39" t="s">
        <v>810</v>
      </c>
      <c r="G61" s="39" t="s">
        <v>101</v>
      </c>
      <c r="H61" s="39" t="s">
        <v>101</v>
      </c>
      <c r="I61" s="39" t="s">
        <v>810</v>
      </c>
      <c r="J61" s="39" t="s">
        <v>279</v>
      </c>
      <c r="K61" s="39" t="s">
        <v>844</v>
      </c>
      <c r="L61" s="39" t="s">
        <v>993</v>
      </c>
      <c r="M61" s="39" t="s">
        <v>803</v>
      </c>
      <c r="N61" s="39" t="s">
        <v>1027</v>
      </c>
      <c r="O61" s="106">
        <v>0</v>
      </c>
    </row>
    <row r="62" spans="1:15" x14ac:dyDescent="0.3">
      <c r="A62" s="39" t="s">
        <v>1028</v>
      </c>
      <c r="B62" s="39">
        <v>110</v>
      </c>
      <c r="C62" s="39">
        <v>335</v>
      </c>
      <c r="D62" s="39">
        <v>4360</v>
      </c>
      <c r="E62" s="39" t="s">
        <v>35</v>
      </c>
      <c r="F62" s="39" t="s">
        <v>810</v>
      </c>
      <c r="G62" s="39" t="s">
        <v>101</v>
      </c>
      <c r="H62" s="39" t="s">
        <v>101</v>
      </c>
      <c r="I62" s="39" t="s">
        <v>810</v>
      </c>
      <c r="J62" s="39" t="s">
        <v>160</v>
      </c>
      <c r="K62" s="39" t="s">
        <v>844</v>
      </c>
      <c r="L62" s="39" t="s">
        <v>1029</v>
      </c>
      <c r="M62" s="39" t="s">
        <v>803</v>
      </c>
      <c r="N62" s="39" t="s">
        <v>1030</v>
      </c>
      <c r="O62" s="106">
        <v>855</v>
      </c>
    </row>
    <row r="63" spans="1:15" x14ac:dyDescent="0.3">
      <c r="A63" s="39" t="s">
        <v>1031</v>
      </c>
      <c r="B63" s="39">
        <v>110</v>
      </c>
      <c r="C63" s="39">
        <v>340</v>
      </c>
      <c r="D63" s="39">
        <v>4410</v>
      </c>
      <c r="E63" s="39" t="s">
        <v>35</v>
      </c>
      <c r="F63" s="39" t="s">
        <v>1032</v>
      </c>
      <c r="G63" s="39" t="s">
        <v>101</v>
      </c>
      <c r="H63" s="39" t="s">
        <v>101</v>
      </c>
      <c r="I63" s="39" t="s">
        <v>803</v>
      </c>
      <c r="J63" s="39" t="s">
        <v>157</v>
      </c>
      <c r="K63" s="39" t="s">
        <v>844</v>
      </c>
      <c r="L63" s="39" t="s">
        <v>910</v>
      </c>
      <c r="M63" s="39" t="s">
        <v>803</v>
      </c>
      <c r="N63" s="39" t="s">
        <v>1033</v>
      </c>
      <c r="O63" s="106">
        <v>804</v>
      </c>
    </row>
    <row r="64" spans="1:15" x14ac:dyDescent="0.3">
      <c r="A64" s="39" t="s">
        <v>1034</v>
      </c>
      <c r="B64" s="39">
        <v>110</v>
      </c>
      <c r="C64" s="39">
        <v>340</v>
      </c>
      <c r="D64" s="39">
        <v>4413</v>
      </c>
      <c r="E64" s="39" t="s">
        <v>35</v>
      </c>
      <c r="F64" s="39" t="s">
        <v>1032</v>
      </c>
      <c r="G64" s="39" t="s">
        <v>101</v>
      </c>
      <c r="H64" s="39" t="s">
        <v>101</v>
      </c>
      <c r="I64" s="39" t="s">
        <v>803</v>
      </c>
      <c r="J64" s="39" t="s">
        <v>181</v>
      </c>
      <c r="K64" s="39" t="s">
        <v>844</v>
      </c>
      <c r="L64" s="39" t="s">
        <v>986</v>
      </c>
      <c r="M64" s="39" t="s">
        <v>803</v>
      </c>
      <c r="N64" s="39" t="s">
        <v>1035</v>
      </c>
      <c r="O64" s="106">
        <v>300</v>
      </c>
    </row>
    <row r="65" spans="1:15" x14ac:dyDescent="0.3">
      <c r="A65" s="39" t="s">
        <v>1036</v>
      </c>
      <c r="B65" s="39">
        <v>110</v>
      </c>
      <c r="C65" s="39">
        <v>340</v>
      </c>
      <c r="D65" s="39">
        <v>4415</v>
      </c>
      <c r="E65" s="39" t="s">
        <v>35</v>
      </c>
      <c r="F65" s="39" t="s">
        <v>1032</v>
      </c>
      <c r="G65" s="39" t="s">
        <v>101</v>
      </c>
      <c r="H65" s="39" t="s">
        <v>101</v>
      </c>
      <c r="I65" s="39" t="s">
        <v>803</v>
      </c>
      <c r="J65" s="39" t="s">
        <v>167</v>
      </c>
      <c r="K65" s="39" t="s">
        <v>844</v>
      </c>
      <c r="L65" s="39" t="s">
        <v>986</v>
      </c>
      <c r="M65" s="39" t="s">
        <v>803</v>
      </c>
      <c r="N65" s="39" t="s">
        <v>1037</v>
      </c>
      <c r="O65" s="106">
        <v>0</v>
      </c>
    </row>
    <row r="66" spans="1:15" x14ac:dyDescent="0.3">
      <c r="A66" s="39" t="s">
        <v>1038</v>
      </c>
      <c r="B66" s="39">
        <v>110</v>
      </c>
      <c r="C66" s="39">
        <v>340</v>
      </c>
      <c r="D66" s="39">
        <v>4417</v>
      </c>
      <c r="E66" s="39" t="s">
        <v>35</v>
      </c>
      <c r="F66" s="39" t="s">
        <v>1032</v>
      </c>
      <c r="G66" s="39" t="s">
        <v>101</v>
      </c>
      <c r="H66" s="39" t="s">
        <v>101</v>
      </c>
      <c r="I66" s="39" t="s">
        <v>803</v>
      </c>
      <c r="J66" s="39" t="s">
        <v>163</v>
      </c>
      <c r="K66" s="39" t="s">
        <v>844</v>
      </c>
      <c r="L66" s="39" t="s">
        <v>910</v>
      </c>
      <c r="M66" s="39" t="s">
        <v>803</v>
      </c>
      <c r="N66" s="39" t="s">
        <v>1039</v>
      </c>
      <c r="O66" s="106">
        <v>500</v>
      </c>
    </row>
    <row r="67" spans="1:15" x14ac:dyDescent="0.3">
      <c r="A67" s="39" t="s">
        <v>1040</v>
      </c>
      <c r="B67" s="39">
        <v>110</v>
      </c>
      <c r="C67" s="39">
        <v>340</v>
      </c>
      <c r="D67" s="39">
        <v>4419</v>
      </c>
      <c r="E67" s="39" t="s">
        <v>35</v>
      </c>
      <c r="F67" s="39" t="s">
        <v>1032</v>
      </c>
      <c r="G67" s="39" t="s">
        <v>101</v>
      </c>
      <c r="H67" s="39" t="s">
        <v>101</v>
      </c>
      <c r="I67" s="39" t="s">
        <v>803</v>
      </c>
      <c r="J67" s="39" t="s">
        <v>171</v>
      </c>
      <c r="K67" s="39" t="s">
        <v>844</v>
      </c>
      <c r="L67" s="39" t="s">
        <v>910</v>
      </c>
      <c r="M67" s="39" t="s">
        <v>803</v>
      </c>
      <c r="N67" s="39" t="s">
        <v>1041</v>
      </c>
      <c r="O67" s="106">
        <v>100</v>
      </c>
    </row>
    <row r="68" spans="1:15" x14ac:dyDescent="0.3">
      <c r="A68" s="39" t="s">
        <v>1042</v>
      </c>
      <c r="B68" s="39">
        <v>110</v>
      </c>
      <c r="C68" s="39">
        <v>340</v>
      </c>
      <c r="D68" s="39">
        <v>4421</v>
      </c>
      <c r="E68" s="39" t="s">
        <v>35</v>
      </c>
      <c r="F68" s="39" t="s">
        <v>1032</v>
      </c>
      <c r="G68" s="39" t="s">
        <v>101</v>
      </c>
      <c r="H68" s="39" t="s">
        <v>101</v>
      </c>
      <c r="I68" s="39" t="s">
        <v>803</v>
      </c>
      <c r="J68" s="39" t="s">
        <v>141</v>
      </c>
      <c r="K68" s="39" t="s">
        <v>844</v>
      </c>
      <c r="L68" s="39" t="s">
        <v>910</v>
      </c>
      <c r="M68" s="39" t="s">
        <v>803</v>
      </c>
      <c r="N68" s="39" t="s">
        <v>1043</v>
      </c>
      <c r="O68" s="106">
        <v>1299</v>
      </c>
    </row>
    <row r="69" spans="1:15" x14ac:dyDescent="0.3">
      <c r="A69" s="39" t="s">
        <v>1044</v>
      </c>
      <c r="B69" s="39">
        <v>110</v>
      </c>
      <c r="C69" s="39">
        <v>340</v>
      </c>
      <c r="D69" s="39">
        <v>4423</v>
      </c>
      <c r="E69" s="39" t="s">
        <v>35</v>
      </c>
      <c r="F69" s="39" t="s">
        <v>1032</v>
      </c>
      <c r="G69" s="39" t="s">
        <v>101</v>
      </c>
      <c r="H69" s="39" t="s">
        <v>101</v>
      </c>
      <c r="I69" s="39" t="s">
        <v>803</v>
      </c>
      <c r="J69" s="39" t="s">
        <v>170</v>
      </c>
      <c r="K69" s="39" t="s">
        <v>844</v>
      </c>
      <c r="L69" s="39" t="s">
        <v>910</v>
      </c>
      <c r="M69" s="39" t="s">
        <v>803</v>
      </c>
      <c r="N69" s="39" t="s">
        <v>1045</v>
      </c>
      <c r="O69" s="106">
        <v>143</v>
      </c>
    </row>
    <row r="70" spans="1:15" x14ac:dyDescent="0.3">
      <c r="A70" s="39" t="s">
        <v>1046</v>
      </c>
      <c r="B70" s="39">
        <v>110</v>
      </c>
      <c r="C70" s="39">
        <v>345</v>
      </c>
      <c r="D70" s="39">
        <v>4511</v>
      </c>
      <c r="E70" s="39" t="s">
        <v>35</v>
      </c>
      <c r="F70" s="39" t="s">
        <v>1047</v>
      </c>
      <c r="G70" s="39" t="s">
        <v>101</v>
      </c>
      <c r="H70" s="39" t="s">
        <v>101</v>
      </c>
      <c r="I70" s="39" t="s">
        <v>803</v>
      </c>
      <c r="J70" s="39" t="s">
        <v>161</v>
      </c>
      <c r="K70" s="39" t="s">
        <v>844</v>
      </c>
      <c r="L70" s="39" t="s">
        <v>986</v>
      </c>
      <c r="M70" s="39" t="s">
        <v>803</v>
      </c>
      <c r="N70" s="39" t="s">
        <v>1048</v>
      </c>
      <c r="O70" s="106">
        <v>188</v>
      </c>
    </row>
    <row r="71" spans="1:15" x14ac:dyDescent="0.3">
      <c r="A71" s="39" t="s">
        <v>1049</v>
      </c>
      <c r="B71" s="39">
        <v>110</v>
      </c>
      <c r="C71" s="39">
        <v>350</v>
      </c>
      <c r="D71" s="39">
        <v>4625</v>
      </c>
      <c r="E71" s="39" t="s">
        <v>35</v>
      </c>
      <c r="F71" s="39" t="s">
        <v>804</v>
      </c>
      <c r="G71" s="39" t="s">
        <v>101</v>
      </c>
      <c r="H71" s="39" t="s">
        <v>101</v>
      </c>
      <c r="I71" s="39" t="s">
        <v>804</v>
      </c>
      <c r="J71" s="39" t="s">
        <v>144</v>
      </c>
      <c r="K71" s="39" t="s">
        <v>844</v>
      </c>
      <c r="L71" s="39" t="s">
        <v>1050</v>
      </c>
      <c r="M71" s="39" t="s">
        <v>803</v>
      </c>
      <c r="N71" s="39" t="s">
        <v>1051</v>
      </c>
      <c r="O71" s="106">
        <v>5670</v>
      </c>
    </row>
    <row r="72" spans="1:15" x14ac:dyDescent="0.3">
      <c r="A72" s="39" t="s">
        <v>1052</v>
      </c>
      <c r="B72" s="39">
        <v>110</v>
      </c>
      <c r="C72" s="39">
        <v>360</v>
      </c>
      <c r="D72" s="39">
        <v>4225</v>
      </c>
      <c r="E72" s="39" t="s">
        <v>35</v>
      </c>
      <c r="F72" s="39" t="s">
        <v>811</v>
      </c>
      <c r="G72" s="39" t="s">
        <v>101</v>
      </c>
      <c r="H72" s="39" t="s">
        <v>101</v>
      </c>
      <c r="I72" s="39" t="s">
        <v>811</v>
      </c>
      <c r="J72" s="39" t="s">
        <v>109</v>
      </c>
      <c r="K72" s="39" t="s">
        <v>844</v>
      </c>
      <c r="L72" s="39" t="s">
        <v>910</v>
      </c>
      <c r="M72" s="39" t="s">
        <v>910</v>
      </c>
      <c r="N72" s="39" t="s">
        <v>1053</v>
      </c>
      <c r="O72" s="106">
        <v>307978</v>
      </c>
    </row>
    <row r="73" spans="1:15" x14ac:dyDescent="0.3">
      <c r="A73" s="39" t="s">
        <v>1055</v>
      </c>
      <c r="B73" s="39">
        <v>110</v>
      </c>
      <c r="C73" s="39">
        <v>365</v>
      </c>
      <c r="D73" s="39">
        <v>4752</v>
      </c>
      <c r="E73" s="39" t="s">
        <v>35</v>
      </c>
      <c r="F73" s="39" t="s">
        <v>814</v>
      </c>
      <c r="G73" s="39" t="s">
        <v>101</v>
      </c>
      <c r="H73" s="39" t="s">
        <v>101</v>
      </c>
      <c r="I73" s="39" t="s">
        <v>814</v>
      </c>
      <c r="J73" s="39" t="s">
        <v>193</v>
      </c>
      <c r="K73" s="39" t="s">
        <v>844</v>
      </c>
      <c r="L73" s="39" t="s">
        <v>910</v>
      </c>
      <c r="M73" s="39" t="s">
        <v>803</v>
      </c>
      <c r="N73" s="39" t="s">
        <v>814</v>
      </c>
      <c r="O73" s="106">
        <v>0</v>
      </c>
    </row>
    <row r="74" spans="1:15" x14ac:dyDescent="0.3">
      <c r="A74" s="39" t="s">
        <v>1056</v>
      </c>
      <c r="B74" s="39">
        <v>110</v>
      </c>
      <c r="C74" s="39">
        <v>365</v>
      </c>
      <c r="D74" s="39">
        <v>4790</v>
      </c>
      <c r="E74" s="39" t="s">
        <v>35</v>
      </c>
      <c r="F74" s="39" t="s">
        <v>814</v>
      </c>
      <c r="G74" s="39" t="s">
        <v>101</v>
      </c>
      <c r="H74" s="39" t="s">
        <v>101</v>
      </c>
      <c r="I74" s="39" t="s">
        <v>814</v>
      </c>
      <c r="J74" s="39" t="s">
        <v>240</v>
      </c>
      <c r="K74" s="39" t="s">
        <v>844</v>
      </c>
      <c r="L74" s="39" t="s">
        <v>910</v>
      </c>
      <c r="M74" s="39" t="s">
        <v>803</v>
      </c>
      <c r="N74" s="39" t="s">
        <v>1057</v>
      </c>
      <c r="O74" s="106">
        <v>0</v>
      </c>
    </row>
    <row r="75" spans="1:15" x14ac:dyDescent="0.3">
      <c r="A75" s="39" t="s">
        <v>1058</v>
      </c>
      <c r="B75" s="39">
        <v>110</v>
      </c>
      <c r="C75" s="39">
        <v>370</v>
      </c>
      <c r="D75" s="39">
        <v>4822</v>
      </c>
      <c r="E75" s="39" t="s">
        <v>35</v>
      </c>
      <c r="F75" s="39" t="s">
        <v>1059</v>
      </c>
      <c r="G75" s="39" t="s">
        <v>101</v>
      </c>
      <c r="H75" s="39" t="s">
        <v>101</v>
      </c>
      <c r="I75" s="39" t="s">
        <v>813</v>
      </c>
      <c r="J75" s="39" t="s">
        <v>187</v>
      </c>
      <c r="K75" s="39" t="s">
        <v>844</v>
      </c>
      <c r="L75" s="39" t="s">
        <v>910</v>
      </c>
      <c r="M75" s="39" t="s">
        <v>803</v>
      </c>
      <c r="N75" s="39" t="s">
        <v>1060</v>
      </c>
      <c r="O75" s="106">
        <v>0</v>
      </c>
    </row>
    <row r="76" spans="1:15" x14ac:dyDescent="0.3">
      <c r="A76" s="39" t="s">
        <v>1061</v>
      </c>
      <c r="B76" s="39">
        <v>110</v>
      </c>
      <c r="C76" s="39">
        <v>370</v>
      </c>
      <c r="D76" s="39">
        <v>4824</v>
      </c>
      <c r="E76" s="39" t="s">
        <v>35</v>
      </c>
      <c r="F76" s="39" t="s">
        <v>1059</v>
      </c>
      <c r="G76" s="39" t="s">
        <v>101</v>
      </c>
      <c r="H76" s="39" t="s">
        <v>101</v>
      </c>
      <c r="I76" s="39" t="s">
        <v>813</v>
      </c>
      <c r="J76" s="39" t="s">
        <v>239</v>
      </c>
      <c r="K76" s="39" t="s">
        <v>844</v>
      </c>
      <c r="L76" s="39" t="s">
        <v>910</v>
      </c>
      <c r="M76" s="39" t="s">
        <v>964</v>
      </c>
      <c r="N76" s="39" t="s">
        <v>1062</v>
      </c>
      <c r="O76" s="106">
        <v>0</v>
      </c>
    </row>
    <row r="77" spans="1:15" x14ac:dyDescent="0.3">
      <c r="A77" s="39" t="s">
        <v>1063</v>
      </c>
      <c r="B77" s="39">
        <v>110</v>
      </c>
      <c r="C77" s="39">
        <v>370</v>
      </c>
      <c r="D77" s="39">
        <v>4825</v>
      </c>
      <c r="E77" s="39" t="s">
        <v>35</v>
      </c>
      <c r="F77" s="39" t="s">
        <v>1059</v>
      </c>
      <c r="G77" s="39" t="s">
        <v>101</v>
      </c>
      <c r="H77" s="39" t="s">
        <v>101</v>
      </c>
      <c r="I77" s="39" t="s">
        <v>813</v>
      </c>
      <c r="J77" s="39" t="s">
        <v>257</v>
      </c>
      <c r="K77" s="39" t="s">
        <v>844</v>
      </c>
      <c r="L77" s="39" t="s">
        <v>986</v>
      </c>
      <c r="M77" s="39" t="s">
        <v>964</v>
      </c>
      <c r="N77" s="39" t="s">
        <v>1064</v>
      </c>
      <c r="O77" s="106">
        <v>0</v>
      </c>
    </row>
    <row r="78" spans="1:15" x14ac:dyDescent="0.3">
      <c r="A78" s="39" t="s">
        <v>1065</v>
      </c>
      <c r="B78" s="39">
        <v>110</v>
      </c>
      <c r="C78" s="39">
        <v>370</v>
      </c>
      <c r="D78" s="39">
        <v>4849</v>
      </c>
      <c r="E78" s="39" t="s">
        <v>35</v>
      </c>
      <c r="F78" s="39" t="s">
        <v>1059</v>
      </c>
      <c r="G78" s="39" t="s">
        <v>101</v>
      </c>
      <c r="H78" s="39" t="s">
        <v>101</v>
      </c>
      <c r="I78" s="39" t="s">
        <v>813</v>
      </c>
      <c r="J78" s="39" t="s">
        <v>110</v>
      </c>
      <c r="K78" s="39" t="s">
        <v>954</v>
      </c>
      <c r="L78" s="39" t="s">
        <v>1066</v>
      </c>
      <c r="M78" s="39" t="s">
        <v>910</v>
      </c>
      <c r="N78" s="39" t="s">
        <v>1067</v>
      </c>
      <c r="O78" s="106">
        <v>0</v>
      </c>
    </row>
    <row r="79" spans="1:15" x14ac:dyDescent="0.3">
      <c r="A79" s="39" t="s">
        <v>1071</v>
      </c>
      <c r="B79" s="39">
        <v>110</v>
      </c>
      <c r="C79" s="39">
        <v>380</v>
      </c>
      <c r="D79" s="39">
        <v>4865</v>
      </c>
      <c r="E79" s="39" t="s">
        <v>35</v>
      </c>
      <c r="F79" s="39" t="s">
        <v>806</v>
      </c>
      <c r="G79" s="39" t="s">
        <v>101</v>
      </c>
      <c r="H79" s="39" t="s">
        <v>101</v>
      </c>
      <c r="I79" s="39" t="s">
        <v>806</v>
      </c>
      <c r="J79" s="39" t="s">
        <v>264</v>
      </c>
      <c r="K79" s="39" t="s">
        <v>844</v>
      </c>
      <c r="L79" s="39" t="s">
        <v>986</v>
      </c>
      <c r="M79" s="39" t="s">
        <v>989</v>
      </c>
      <c r="N79" s="39" t="s">
        <v>1072</v>
      </c>
      <c r="O79" s="106">
        <v>12366</v>
      </c>
    </row>
    <row r="80" spans="1:15" x14ac:dyDescent="0.3">
      <c r="A80" s="39" t="s">
        <v>1073</v>
      </c>
      <c r="B80" s="39">
        <v>110</v>
      </c>
      <c r="C80" s="39">
        <v>385</v>
      </c>
      <c r="D80" s="39">
        <v>4893</v>
      </c>
      <c r="E80" s="39" t="s">
        <v>35</v>
      </c>
      <c r="F80" s="39" t="s">
        <v>812</v>
      </c>
      <c r="G80" s="39" t="s">
        <v>101</v>
      </c>
      <c r="H80" s="39" t="s">
        <v>101</v>
      </c>
      <c r="I80" s="39" t="s">
        <v>812</v>
      </c>
      <c r="J80" s="39" t="s">
        <v>223</v>
      </c>
      <c r="K80" s="39" t="s">
        <v>954</v>
      </c>
      <c r="L80" s="39" t="s">
        <v>1074</v>
      </c>
      <c r="M80" s="39" t="s">
        <v>910</v>
      </c>
      <c r="N80" s="39" t="s">
        <v>1075</v>
      </c>
      <c r="O80" s="106">
        <v>5229</v>
      </c>
    </row>
    <row r="81" spans="1:15" x14ac:dyDescent="0.3">
      <c r="A81" s="39" t="s">
        <v>1076</v>
      </c>
      <c r="B81" s="39">
        <v>110</v>
      </c>
      <c r="C81" s="39">
        <v>385</v>
      </c>
      <c r="D81" s="39">
        <v>4895</v>
      </c>
      <c r="E81" s="39" t="s">
        <v>35</v>
      </c>
      <c r="F81" s="39" t="s">
        <v>812</v>
      </c>
      <c r="G81" s="39" t="s">
        <v>101</v>
      </c>
      <c r="H81" s="39" t="s">
        <v>101</v>
      </c>
      <c r="I81" s="39" t="s">
        <v>812</v>
      </c>
      <c r="J81" s="39" t="s">
        <v>149</v>
      </c>
      <c r="K81" s="39" t="s">
        <v>954</v>
      </c>
      <c r="L81" s="39" t="s">
        <v>1074</v>
      </c>
      <c r="M81" s="39" t="s">
        <v>910</v>
      </c>
      <c r="N81" s="39" t="s">
        <v>812</v>
      </c>
      <c r="O81" s="106">
        <v>1044</v>
      </c>
    </row>
    <row r="82" spans="1:15" x14ac:dyDescent="0.3">
      <c r="A82" s="39" t="s">
        <v>1077</v>
      </c>
      <c r="B82" s="39">
        <v>110</v>
      </c>
      <c r="C82" s="39">
        <v>390</v>
      </c>
      <c r="D82" s="39">
        <v>4912</v>
      </c>
      <c r="E82" s="39" t="s">
        <v>35</v>
      </c>
      <c r="F82" s="39" t="s">
        <v>816</v>
      </c>
      <c r="G82" s="39" t="s">
        <v>101</v>
      </c>
      <c r="H82" s="39" t="s">
        <v>101</v>
      </c>
      <c r="I82" s="39" t="s">
        <v>816</v>
      </c>
      <c r="J82" s="39" t="s">
        <v>188</v>
      </c>
      <c r="K82" s="39" t="s">
        <v>954</v>
      </c>
      <c r="L82" s="39" t="s">
        <v>1078</v>
      </c>
      <c r="M82" s="39" t="s">
        <v>910</v>
      </c>
      <c r="N82" s="39" t="s">
        <v>1079</v>
      </c>
      <c r="O82" s="106">
        <v>0</v>
      </c>
    </row>
    <row r="83" spans="1:15" x14ac:dyDescent="0.3">
      <c r="A83" s="39" t="s">
        <v>1080</v>
      </c>
      <c r="B83" s="39">
        <v>110</v>
      </c>
      <c r="C83" s="39">
        <v>390</v>
      </c>
      <c r="D83" s="39">
        <v>4914</v>
      </c>
      <c r="E83" s="39" t="s">
        <v>35</v>
      </c>
      <c r="F83" s="39" t="s">
        <v>816</v>
      </c>
      <c r="G83" s="39" t="s">
        <v>101</v>
      </c>
      <c r="H83" s="39" t="s">
        <v>101</v>
      </c>
      <c r="I83" s="39" t="s">
        <v>816</v>
      </c>
      <c r="J83" s="39" t="s">
        <v>200</v>
      </c>
      <c r="K83" s="39" t="s">
        <v>954</v>
      </c>
      <c r="L83" s="39" t="s">
        <v>1078</v>
      </c>
      <c r="M83" s="39" t="s">
        <v>910</v>
      </c>
      <c r="N83" s="39" t="s">
        <v>1081</v>
      </c>
      <c r="O83" s="106">
        <v>0</v>
      </c>
    </row>
    <row r="84" spans="1:15" x14ac:dyDescent="0.3">
      <c r="A84" s="39" t="s">
        <v>1082</v>
      </c>
      <c r="B84" s="39">
        <v>110</v>
      </c>
      <c r="C84" s="39">
        <v>390</v>
      </c>
      <c r="D84" s="39">
        <v>4917</v>
      </c>
      <c r="E84" s="39" t="s">
        <v>35</v>
      </c>
      <c r="F84" s="39" t="s">
        <v>816</v>
      </c>
      <c r="G84" s="39" t="s">
        <v>101</v>
      </c>
      <c r="H84" s="39" t="s">
        <v>101</v>
      </c>
      <c r="I84" s="39" t="s">
        <v>816</v>
      </c>
      <c r="J84" s="39" t="s">
        <v>208</v>
      </c>
      <c r="K84" s="39" t="s">
        <v>954</v>
      </c>
      <c r="L84" s="39" t="s">
        <v>1078</v>
      </c>
      <c r="M84" s="39" t="s">
        <v>910</v>
      </c>
      <c r="N84" s="39" t="s">
        <v>1083</v>
      </c>
      <c r="O84" s="106">
        <v>0</v>
      </c>
    </row>
    <row r="85" spans="1:15" x14ac:dyDescent="0.3">
      <c r="A85" s="39" t="s">
        <v>1084</v>
      </c>
      <c r="B85" s="39">
        <v>110</v>
      </c>
      <c r="C85" s="39">
        <v>390</v>
      </c>
      <c r="D85" s="39">
        <v>4950</v>
      </c>
      <c r="E85" s="39" t="s">
        <v>35</v>
      </c>
      <c r="F85" s="39" t="s">
        <v>816</v>
      </c>
      <c r="G85" s="39" t="s">
        <v>101</v>
      </c>
      <c r="H85" s="39" t="s">
        <v>101</v>
      </c>
      <c r="I85" s="39" t="s">
        <v>816</v>
      </c>
      <c r="J85" s="39" t="s">
        <v>210</v>
      </c>
      <c r="K85" s="39" t="s">
        <v>844</v>
      </c>
      <c r="L85" s="39" t="s">
        <v>1078</v>
      </c>
      <c r="M85" s="39" t="s">
        <v>910</v>
      </c>
      <c r="N85" s="39" t="s">
        <v>1085</v>
      </c>
      <c r="O85" s="106">
        <v>6049</v>
      </c>
    </row>
    <row r="86" spans="1:15" x14ac:dyDescent="0.3">
      <c r="A86" s="39" t="s">
        <v>1086</v>
      </c>
      <c r="B86" s="39">
        <v>110</v>
      </c>
      <c r="C86" s="39">
        <v>410</v>
      </c>
      <c r="D86" s="39">
        <v>5110</v>
      </c>
      <c r="E86" s="39" t="s">
        <v>35</v>
      </c>
      <c r="F86" s="39" t="s">
        <v>1087</v>
      </c>
      <c r="G86" s="39" t="s">
        <v>100</v>
      </c>
      <c r="H86" s="39" t="s">
        <v>819</v>
      </c>
      <c r="I86" s="39" t="s">
        <v>1088</v>
      </c>
      <c r="J86" s="39" t="s">
        <v>724</v>
      </c>
      <c r="K86" s="39" t="s">
        <v>844</v>
      </c>
      <c r="L86" s="39" t="s">
        <v>910</v>
      </c>
      <c r="M86" s="39" t="s">
        <v>1089</v>
      </c>
      <c r="N86" s="39" t="s">
        <v>284</v>
      </c>
      <c r="O86" s="106">
        <v>17657</v>
      </c>
    </row>
    <row r="87" spans="1:15" x14ac:dyDescent="0.3">
      <c r="A87" s="39" t="s">
        <v>1090</v>
      </c>
      <c r="B87" s="39">
        <v>110</v>
      </c>
      <c r="C87" s="39">
        <v>410</v>
      </c>
      <c r="D87" s="39">
        <v>5112</v>
      </c>
      <c r="E87" s="39" t="s">
        <v>35</v>
      </c>
      <c r="F87" s="39" t="s">
        <v>1087</v>
      </c>
      <c r="G87" s="39" t="s">
        <v>100</v>
      </c>
      <c r="H87" s="39" t="s">
        <v>819</v>
      </c>
      <c r="I87" s="39" t="s">
        <v>1088</v>
      </c>
      <c r="J87" s="39" t="s">
        <v>580</v>
      </c>
      <c r="K87" s="39" t="s">
        <v>844</v>
      </c>
      <c r="L87" s="39" t="s">
        <v>910</v>
      </c>
      <c r="M87" s="39" t="s">
        <v>1089</v>
      </c>
      <c r="N87" s="39" t="s">
        <v>287</v>
      </c>
      <c r="O87" s="106">
        <v>0</v>
      </c>
    </row>
    <row r="88" spans="1:15" x14ac:dyDescent="0.3">
      <c r="A88" s="39" t="s">
        <v>1091</v>
      </c>
      <c r="B88" s="39">
        <v>110</v>
      </c>
      <c r="C88" s="39">
        <v>410</v>
      </c>
      <c r="D88" s="39">
        <v>5114</v>
      </c>
      <c r="E88" s="39" t="s">
        <v>35</v>
      </c>
      <c r="F88" s="39" t="s">
        <v>1087</v>
      </c>
      <c r="G88" s="39" t="s">
        <v>100</v>
      </c>
      <c r="H88" s="39" t="s">
        <v>819</v>
      </c>
      <c r="I88" s="39" t="s">
        <v>1088</v>
      </c>
      <c r="J88" s="39" t="s">
        <v>433</v>
      </c>
      <c r="K88" s="39" t="s">
        <v>844</v>
      </c>
      <c r="L88" s="39" t="s">
        <v>910</v>
      </c>
      <c r="M88" s="39" t="s">
        <v>1089</v>
      </c>
      <c r="N88" s="39" t="s">
        <v>285</v>
      </c>
      <c r="O88" s="106">
        <v>5318</v>
      </c>
    </row>
    <row r="89" spans="1:15" x14ac:dyDescent="0.3">
      <c r="A89" s="39" t="s">
        <v>1092</v>
      </c>
      <c r="B89" s="39">
        <v>110</v>
      </c>
      <c r="C89" s="39">
        <v>410</v>
      </c>
      <c r="D89" s="39">
        <v>5150</v>
      </c>
      <c r="E89" s="39" t="s">
        <v>35</v>
      </c>
      <c r="F89" s="39" t="s">
        <v>1087</v>
      </c>
      <c r="G89" s="39" t="s">
        <v>100</v>
      </c>
      <c r="H89" s="39" t="s">
        <v>819</v>
      </c>
      <c r="I89" s="39" t="s">
        <v>1088</v>
      </c>
      <c r="J89" s="39" t="s">
        <v>630</v>
      </c>
      <c r="K89" s="39" t="s">
        <v>844</v>
      </c>
      <c r="L89" s="39" t="s">
        <v>910</v>
      </c>
      <c r="M89" s="39" t="s">
        <v>1089</v>
      </c>
      <c r="N89" s="39" t="s">
        <v>293</v>
      </c>
      <c r="O89" s="106">
        <v>0</v>
      </c>
    </row>
    <row r="90" spans="1:15" x14ac:dyDescent="0.3">
      <c r="A90" s="39" t="s">
        <v>1093</v>
      </c>
      <c r="B90" s="39">
        <v>110</v>
      </c>
      <c r="C90" s="39">
        <v>410</v>
      </c>
      <c r="D90" s="39">
        <v>5152</v>
      </c>
      <c r="E90" s="39" t="s">
        <v>35</v>
      </c>
      <c r="F90" s="39" t="s">
        <v>1087</v>
      </c>
      <c r="G90" s="39" t="s">
        <v>100</v>
      </c>
      <c r="H90" s="39" t="s">
        <v>819</v>
      </c>
      <c r="I90" s="39" t="s">
        <v>1088</v>
      </c>
      <c r="J90" s="39" t="s">
        <v>536</v>
      </c>
      <c r="K90" s="39" t="s">
        <v>844</v>
      </c>
      <c r="L90" s="39" t="s">
        <v>910</v>
      </c>
      <c r="M90" s="39" t="s">
        <v>1089</v>
      </c>
      <c r="N90" s="39" t="s">
        <v>298</v>
      </c>
      <c r="O90" s="106">
        <v>0</v>
      </c>
    </row>
    <row r="91" spans="1:15" x14ac:dyDescent="0.3">
      <c r="A91" s="39" t="s">
        <v>1094</v>
      </c>
      <c r="B91" s="39">
        <v>110</v>
      </c>
      <c r="C91" s="39">
        <v>410</v>
      </c>
      <c r="D91" s="39">
        <v>5154</v>
      </c>
      <c r="E91" s="39" t="s">
        <v>35</v>
      </c>
      <c r="F91" s="39" t="s">
        <v>1087</v>
      </c>
      <c r="G91" s="39" t="s">
        <v>100</v>
      </c>
      <c r="H91" s="39" t="s">
        <v>819</v>
      </c>
      <c r="I91" s="39" t="s">
        <v>1088</v>
      </c>
      <c r="J91" s="39" t="s">
        <v>636</v>
      </c>
      <c r="K91" s="39" t="s">
        <v>844</v>
      </c>
      <c r="L91" s="39" t="s">
        <v>910</v>
      </c>
      <c r="M91" s="39" t="s">
        <v>1089</v>
      </c>
      <c r="N91" s="39" t="s">
        <v>299</v>
      </c>
      <c r="O91" s="106">
        <v>0</v>
      </c>
    </row>
    <row r="92" spans="1:15" x14ac:dyDescent="0.3">
      <c r="A92" s="39" t="s">
        <v>1095</v>
      </c>
      <c r="B92" s="39">
        <v>110</v>
      </c>
      <c r="C92" s="39">
        <v>410</v>
      </c>
      <c r="D92" s="39">
        <v>5156</v>
      </c>
      <c r="E92" s="39" t="s">
        <v>35</v>
      </c>
      <c r="F92" s="39" t="s">
        <v>1087</v>
      </c>
      <c r="G92" s="39" t="s">
        <v>100</v>
      </c>
      <c r="H92" s="39" t="s">
        <v>819</v>
      </c>
      <c r="I92" s="39" t="s">
        <v>1088</v>
      </c>
      <c r="J92" s="39" t="s">
        <v>652</v>
      </c>
      <c r="K92" s="39" t="s">
        <v>844</v>
      </c>
      <c r="L92" s="39" t="s">
        <v>910</v>
      </c>
      <c r="M92" s="39" t="s">
        <v>1089</v>
      </c>
      <c r="N92" s="39" t="s">
        <v>295</v>
      </c>
      <c r="O92" s="106">
        <v>0</v>
      </c>
    </row>
    <row r="93" spans="1:15" x14ac:dyDescent="0.3">
      <c r="A93" s="39" t="s">
        <v>1096</v>
      </c>
      <c r="B93" s="39">
        <v>110</v>
      </c>
      <c r="C93" s="39">
        <v>410</v>
      </c>
      <c r="D93" s="39">
        <v>5158</v>
      </c>
      <c r="E93" s="39" t="s">
        <v>35</v>
      </c>
      <c r="F93" s="39" t="s">
        <v>1087</v>
      </c>
      <c r="G93" s="39" t="s">
        <v>100</v>
      </c>
      <c r="H93" s="39" t="s">
        <v>819</v>
      </c>
      <c r="I93" s="39" t="s">
        <v>1088</v>
      </c>
      <c r="J93" s="39" t="s">
        <v>462</v>
      </c>
      <c r="K93" s="39" t="s">
        <v>844</v>
      </c>
      <c r="L93" s="39" t="s">
        <v>910</v>
      </c>
      <c r="M93" s="39" t="s">
        <v>1089</v>
      </c>
      <c r="N93" s="39" t="s">
        <v>290</v>
      </c>
      <c r="O93" s="106">
        <v>1608</v>
      </c>
    </row>
    <row r="94" spans="1:15" x14ac:dyDescent="0.3">
      <c r="A94" s="39" t="s">
        <v>1097</v>
      </c>
      <c r="B94" s="39">
        <v>110</v>
      </c>
      <c r="C94" s="39">
        <v>410</v>
      </c>
      <c r="D94" s="39">
        <v>5220</v>
      </c>
      <c r="E94" s="39" t="s">
        <v>35</v>
      </c>
      <c r="F94" s="39" t="s">
        <v>1087</v>
      </c>
      <c r="G94" s="39" t="s">
        <v>100</v>
      </c>
      <c r="H94" s="39" t="s">
        <v>819</v>
      </c>
      <c r="I94" s="39" t="s">
        <v>1098</v>
      </c>
      <c r="J94" s="39" t="s">
        <v>478</v>
      </c>
      <c r="K94" s="39" t="s">
        <v>844</v>
      </c>
      <c r="L94" s="39" t="s">
        <v>910</v>
      </c>
      <c r="M94" s="39" t="s">
        <v>1089</v>
      </c>
      <c r="N94" s="39" t="s">
        <v>291</v>
      </c>
      <c r="O94" s="106">
        <v>30</v>
      </c>
    </row>
    <row r="95" spans="1:15" x14ac:dyDescent="0.3">
      <c r="A95" s="39" t="s">
        <v>1099</v>
      </c>
      <c r="B95" s="39">
        <v>110</v>
      </c>
      <c r="C95" s="39">
        <v>410</v>
      </c>
      <c r="D95" s="39">
        <v>5315</v>
      </c>
      <c r="E95" s="39" t="s">
        <v>35</v>
      </c>
      <c r="F95" s="39" t="s">
        <v>1087</v>
      </c>
      <c r="G95" s="39" t="s">
        <v>100</v>
      </c>
      <c r="H95" s="39" t="s">
        <v>819</v>
      </c>
      <c r="I95" s="39" t="s">
        <v>1100</v>
      </c>
      <c r="J95" s="39" t="s">
        <v>474</v>
      </c>
      <c r="K95" s="39" t="s">
        <v>844</v>
      </c>
      <c r="L95" s="39" t="s">
        <v>910</v>
      </c>
      <c r="M95" s="39" t="s">
        <v>1089</v>
      </c>
      <c r="N95" s="39" t="s">
        <v>294</v>
      </c>
      <c r="O95" s="106">
        <v>1883</v>
      </c>
    </row>
    <row r="96" spans="1:15" x14ac:dyDescent="0.3">
      <c r="A96" s="39" t="s">
        <v>1101</v>
      </c>
      <c r="B96" s="39">
        <v>110</v>
      </c>
      <c r="C96" s="39">
        <v>410</v>
      </c>
      <c r="D96" s="39">
        <v>5320</v>
      </c>
      <c r="E96" s="39" t="s">
        <v>35</v>
      </c>
      <c r="F96" s="39" t="s">
        <v>1087</v>
      </c>
      <c r="G96" s="39" t="s">
        <v>100</v>
      </c>
      <c r="H96" s="39" t="s">
        <v>819</v>
      </c>
      <c r="I96" s="39" t="s">
        <v>1100</v>
      </c>
      <c r="J96" s="39" t="s">
        <v>505</v>
      </c>
      <c r="K96" s="39" t="s">
        <v>844</v>
      </c>
      <c r="L96" s="39" t="s">
        <v>910</v>
      </c>
      <c r="M96" s="39" t="s">
        <v>1089</v>
      </c>
      <c r="N96" s="39" t="s">
        <v>300</v>
      </c>
      <c r="O96" s="106">
        <v>737</v>
      </c>
    </row>
    <row r="97" spans="1:15" x14ac:dyDescent="0.3">
      <c r="A97" s="39" t="s">
        <v>1102</v>
      </c>
      <c r="B97" s="39">
        <v>110</v>
      </c>
      <c r="C97" s="39">
        <v>410</v>
      </c>
      <c r="D97" s="39">
        <v>5350</v>
      </c>
      <c r="E97" s="39" t="s">
        <v>35</v>
      </c>
      <c r="F97" s="39" t="s">
        <v>1087</v>
      </c>
      <c r="G97" s="39" t="s">
        <v>100</v>
      </c>
      <c r="H97" s="39" t="s">
        <v>819</v>
      </c>
      <c r="I97" s="39" t="s">
        <v>1100</v>
      </c>
      <c r="J97" s="39" t="s">
        <v>704</v>
      </c>
      <c r="K97" s="39" t="s">
        <v>844</v>
      </c>
      <c r="L97" s="39" t="s">
        <v>910</v>
      </c>
      <c r="M97" s="39" t="s">
        <v>1089</v>
      </c>
      <c r="N97" s="39" t="s">
        <v>297</v>
      </c>
      <c r="O97" s="106">
        <v>0</v>
      </c>
    </row>
    <row r="98" spans="1:15" x14ac:dyDescent="0.3">
      <c r="A98" s="39" t="s">
        <v>1103</v>
      </c>
      <c r="B98" s="39">
        <v>110</v>
      </c>
      <c r="C98" s="39">
        <v>410</v>
      </c>
      <c r="D98" s="39">
        <v>5410</v>
      </c>
      <c r="E98" s="39" t="s">
        <v>35</v>
      </c>
      <c r="F98" s="39" t="s">
        <v>1087</v>
      </c>
      <c r="G98" s="39" t="s">
        <v>100</v>
      </c>
      <c r="H98" s="39" t="s">
        <v>819</v>
      </c>
      <c r="I98" s="39" t="s">
        <v>1104</v>
      </c>
      <c r="J98" s="39" t="s">
        <v>435</v>
      </c>
      <c r="K98" s="39" t="s">
        <v>844</v>
      </c>
      <c r="L98" s="39" t="s">
        <v>910</v>
      </c>
      <c r="M98" s="39" t="s">
        <v>1089</v>
      </c>
      <c r="N98" s="39" t="s">
        <v>288</v>
      </c>
      <c r="O98" s="106">
        <v>2835</v>
      </c>
    </row>
    <row r="99" spans="1:15" x14ac:dyDescent="0.3">
      <c r="A99" s="39" t="s">
        <v>1105</v>
      </c>
      <c r="B99" s="39">
        <v>110</v>
      </c>
      <c r="C99" s="39">
        <v>410</v>
      </c>
      <c r="D99" s="39">
        <v>5450</v>
      </c>
      <c r="E99" s="39" t="s">
        <v>35</v>
      </c>
      <c r="F99" s="39" t="s">
        <v>1087</v>
      </c>
      <c r="G99" s="39" t="s">
        <v>100</v>
      </c>
      <c r="H99" s="39" t="s">
        <v>819</v>
      </c>
      <c r="I99" s="39" t="s">
        <v>1104</v>
      </c>
      <c r="J99" s="39" t="s">
        <v>404</v>
      </c>
      <c r="K99" s="39" t="s">
        <v>844</v>
      </c>
      <c r="L99" s="39" t="s">
        <v>910</v>
      </c>
      <c r="M99" s="39" t="s">
        <v>1089</v>
      </c>
      <c r="N99" s="39" t="s">
        <v>292</v>
      </c>
      <c r="O99" s="106">
        <v>3156</v>
      </c>
    </row>
    <row r="100" spans="1:15" x14ac:dyDescent="0.3">
      <c r="A100" s="39" t="s">
        <v>1106</v>
      </c>
      <c r="B100" s="39">
        <v>110</v>
      </c>
      <c r="C100" s="39">
        <v>410</v>
      </c>
      <c r="D100" s="39">
        <v>5910</v>
      </c>
      <c r="E100" s="39" t="s">
        <v>35</v>
      </c>
      <c r="F100" s="39" t="s">
        <v>1087</v>
      </c>
      <c r="G100" s="39" t="s">
        <v>100</v>
      </c>
      <c r="H100" s="39" t="s">
        <v>819</v>
      </c>
      <c r="I100" s="39" t="s">
        <v>1104</v>
      </c>
      <c r="J100" s="39" t="s">
        <v>576</v>
      </c>
      <c r="K100" s="39" t="s">
        <v>844</v>
      </c>
      <c r="L100" s="39" t="s">
        <v>910</v>
      </c>
      <c r="M100" s="39" t="s">
        <v>1089</v>
      </c>
      <c r="N100" s="39" t="s">
        <v>286</v>
      </c>
      <c r="O100" s="106">
        <v>0</v>
      </c>
    </row>
    <row r="101" spans="1:15" x14ac:dyDescent="0.3">
      <c r="A101" s="39" t="s">
        <v>1107</v>
      </c>
      <c r="B101" s="39">
        <v>110</v>
      </c>
      <c r="C101" s="39">
        <v>410</v>
      </c>
      <c r="D101" s="39">
        <v>6110</v>
      </c>
      <c r="E101" s="39" t="s">
        <v>35</v>
      </c>
      <c r="F101" s="39" t="s">
        <v>1087</v>
      </c>
      <c r="G101" s="39" t="s">
        <v>100</v>
      </c>
      <c r="H101" s="39" t="s">
        <v>820</v>
      </c>
      <c r="I101" s="39" t="s">
        <v>1108</v>
      </c>
      <c r="J101" s="39" t="s">
        <v>385</v>
      </c>
      <c r="K101" s="39" t="s">
        <v>844</v>
      </c>
      <c r="L101" s="39" t="s">
        <v>910</v>
      </c>
      <c r="M101" s="39" t="s">
        <v>1089</v>
      </c>
      <c r="N101" s="39" t="s">
        <v>1109</v>
      </c>
      <c r="O101" s="106">
        <v>5436</v>
      </c>
    </row>
    <row r="102" spans="1:15" x14ac:dyDescent="0.3">
      <c r="A102" s="39" t="s">
        <v>1111</v>
      </c>
      <c r="B102" s="39">
        <v>110</v>
      </c>
      <c r="C102" s="39">
        <v>410</v>
      </c>
      <c r="D102" s="39">
        <v>6112</v>
      </c>
      <c r="E102" s="39" t="s">
        <v>35</v>
      </c>
      <c r="F102" s="39" t="s">
        <v>1087</v>
      </c>
      <c r="G102" s="39" t="s">
        <v>100</v>
      </c>
      <c r="H102" s="39" t="s">
        <v>820</v>
      </c>
      <c r="I102" s="39" t="s">
        <v>1108</v>
      </c>
      <c r="J102" s="39" t="s">
        <v>622</v>
      </c>
      <c r="K102" s="39" t="s">
        <v>844</v>
      </c>
      <c r="L102" s="39" t="s">
        <v>910</v>
      </c>
      <c r="M102" s="39" t="s">
        <v>1089</v>
      </c>
      <c r="N102" s="39" t="s">
        <v>1112</v>
      </c>
      <c r="O102" s="106">
        <v>2076</v>
      </c>
    </row>
    <row r="103" spans="1:15" x14ac:dyDescent="0.3">
      <c r="A103" s="39" t="s">
        <v>1113</v>
      </c>
      <c r="B103" s="39">
        <v>110</v>
      </c>
      <c r="C103" s="39">
        <v>410</v>
      </c>
      <c r="D103" s="39">
        <v>6114</v>
      </c>
      <c r="E103" s="39" t="s">
        <v>35</v>
      </c>
      <c r="F103" s="39" t="s">
        <v>1087</v>
      </c>
      <c r="G103" s="39" t="s">
        <v>100</v>
      </c>
      <c r="H103" s="39" t="s">
        <v>820</v>
      </c>
      <c r="I103" s="39" t="s">
        <v>1108</v>
      </c>
      <c r="J103" s="39" t="s">
        <v>682</v>
      </c>
      <c r="K103" s="39" t="s">
        <v>844</v>
      </c>
      <c r="L103" s="39" t="s">
        <v>910</v>
      </c>
      <c r="M103" s="39" t="s">
        <v>1089</v>
      </c>
      <c r="N103" s="39" t="s">
        <v>1114</v>
      </c>
      <c r="O103" s="106">
        <v>3467</v>
      </c>
    </row>
    <row r="104" spans="1:15" x14ac:dyDescent="0.3">
      <c r="A104" s="39" t="s">
        <v>1115</v>
      </c>
      <c r="B104" s="39">
        <v>110</v>
      </c>
      <c r="C104" s="39">
        <v>410</v>
      </c>
      <c r="D104" s="39">
        <v>6122</v>
      </c>
      <c r="E104" s="39" t="s">
        <v>35</v>
      </c>
      <c r="F104" s="39" t="s">
        <v>1087</v>
      </c>
      <c r="G104" s="39" t="s">
        <v>100</v>
      </c>
      <c r="H104" s="39" t="s">
        <v>820</v>
      </c>
      <c r="I104" s="39" t="s">
        <v>1108</v>
      </c>
      <c r="J104" s="39" t="s">
        <v>350</v>
      </c>
      <c r="K104" s="39" t="s">
        <v>844</v>
      </c>
      <c r="L104" s="39" t="s">
        <v>910</v>
      </c>
      <c r="M104" s="39" t="s">
        <v>1089</v>
      </c>
      <c r="N104" s="39" t="s">
        <v>1116</v>
      </c>
      <c r="O104" s="106">
        <v>12075</v>
      </c>
    </row>
    <row r="105" spans="1:15" x14ac:dyDescent="0.3">
      <c r="A105" s="39" t="s">
        <v>1118</v>
      </c>
      <c r="B105" s="39">
        <v>110</v>
      </c>
      <c r="C105" s="39">
        <v>410</v>
      </c>
      <c r="D105" s="39">
        <v>6124</v>
      </c>
      <c r="E105" s="39" t="s">
        <v>35</v>
      </c>
      <c r="F105" s="39" t="s">
        <v>1087</v>
      </c>
      <c r="G105" s="39" t="s">
        <v>100</v>
      </c>
      <c r="H105" s="39" t="s">
        <v>820</v>
      </c>
      <c r="I105" s="39" t="s">
        <v>1108</v>
      </c>
      <c r="J105" s="39" t="s">
        <v>566</v>
      </c>
      <c r="K105" s="39" t="s">
        <v>844</v>
      </c>
      <c r="L105" s="39" t="s">
        <v>910</v>
      </c>
      <c r="M105" s="39" t="s">
        <v>1089</v>
      </c>
      <c r="N105" s="39" t="s">
        <v>1119</v>
      </c>
      <c r="O105" s="106">
        <v>1628</v>
      </c>
    </row>
    <row r="106" spans="1:15" x14ac:dyDescent="0.3">
      <c r="A106" s="39" t="s">
        <v>1120</v>
      </c>
      <c r="B106" s="39">
        <v>110</v>
      </c>
      <c r="C106" s="39">
        <v>410</v>
      </c>
      <c r="D106" s="39">
        <v>6128</v>
      </c>
      <c r="E106" s="39" t="s">
        <v>35</v>
      </c>
      <c r="F106" s="39" t="s">
        <v>1087</v>
      </c>
      <c r="G106" s="39" t="s">
        <v>100</v>
      </c>
      <c r="H106" s="39" t="s">
        <v>820</v>
      </c>
      <c r="I106" s="39" t="s">
        <v>1108</v>
      </c>
      <c r="J106" s="39" t="s">
        <v>340</v>
      </c>
      <c r="K106" s="39" t="s">
        <v>844</v>
      </c>
      <c r="L106" s="39" t="s">
        <v>910</v>
      </c>
      <c r="M106" s="39" t="s">
        <v>1089</v>
      </c>
      <c r="N106" s="39" t="s">
        <v>1121</v>
      </c>
      <c r="O106" s="106">
        <v>15774</v>
      </c>
    </row>
    <row r="107" spans="1:15" x14ac:dyDescent="0.3">
      <c r="A107" s="39" t="s">
        <v>1123</v>
      </c>
      <c r="B107" s="39">
        <v>110</v>
      </c>
      <c r="C107" s="39">
        <v>410</v>
      </c>
      <c r="D107" s="39">
        <v>6132</v>
      </c>
      <c r="E107" s="39" t="s">
        <v>35</v>
      </c>
      <c r="F107" s="39" t="s">
        <v>1087</v>
      </c>
      <c r="G107" s="39" t="s">
        <v>100</v>
      </c>
      <c r="H107" s="39" t="s">
        <v>820</v>
      </c>
      <c r="I107" s="39" t="s">
        <v>1108</v>
      </c>
      <c r="J107" s="39" t="s">
        <v>487</v>
      </c>
      <c r="K107" s="39" t="s">
        <v>844</v>
      </c>
      <c r="L107" s="39" t="s">
        <v>910</v>
      </c>
      <c r="M107" s="39" t="s">
        <v>1089</v>
      </c>
      <c r="N107" s="39" t="s">
        <v>1124</v>
      </c>
      <c r="O107" s="106">
        <v>0</v>
      </c>
    </row>
    <row r="108" spans="1:15" x14ac:dyDescent="0.3">
      <c r="A108" s="39" t="s">
        <v>1125</v>
      </c>
      <c r="B108" s="39">
        <v>110</v>
      </c>
      <c r="C108" s="39">
        <v>410</v>
      </c>
      <c r="D108" s="39">
        <v>6190</v>
      </c>
      <c r="E108" s="39" t="s">
        <v>35</v>
      </c>
      <c r="F108" s="39" t="s">
        <v>1087</v>
      </c>
      <c r="G108" s="39" t="s">
        <v>100</v>
      </c>
      <c r="H108" s="39" t="s">
        <v>820</v>
      </c>
      <c r="I108" s="39" t="s">
        <v>1108</v>
      </c>
      <c r="J108" s="39" t="s">
        <v>613</v>
      </c>
      <c r="K108" s="39" t="s">
        <v>844</v>
      </c>
      <c r="L108" s="39" t="s">
        <v>910</v>
      </c>
      <c r="M108" s="39" t="s">
        <v>1089</v>
      </c>
      <c r="N108" s="39" t="s">
        <v>1126</v>
      </c>
      <c r="O108" s="106">
        <v>0</v>
      </c>
    </row>
    <row r="109" spans="1:15" x14ac:dyDescent="0.3">
      <c r="A109" s="39" t="s">
        <v>1127</v>
      </c>
      <c r="B109" s="39">
        <v>110</v>
      </c>
      <c r="C109" s="39">
        <v>410</v>
      </c>
      <c r="D109" s="39">
        <v>6210</v>
      </c>
      <c r="E109" s="39" t="s">
        <v>35</v>
      </c>
      <c r="F109" s="39" t="s">
        <v>1087</v>
      </c>
      <c r="G109" s="39" t="s">
        <v>100</v>
      </c>
      <c r="H109" s="39" t="s">
        <v>820</v>
      </c>
      <c r="I109" s="39" t="s">
        <v>1108</v>
      </c>
      <c r="J109" s="39" t="s">
        <v>517</v>
      </c>
      <c r="K109" s="39" t="s">
        <v>844</v>
      </c>
      <c r="L109" s="39" t="s">
        <v>910</v>
      </c>
      <c r="M109" s="39" t="s">
        <v>1089</v>
      </c>
      <c r="N109" s="39" t="s">
        <v>1128</v>
      </c>
      <c r="O109" s="106">
        <v>1440</v>
      </c>
    </row>
    <row r="110" spans="1:15" x14ac:dyDescent="0.3">
      <c r="A110" s="39" t="s">
        <v>1130</v>
      </c>
      <c r="B110" s="39">
        <v>110</v>
      </c>
      <c r="C110" s="39">
        <v>410</v>
      </c>
      <c r="D110" s="39">
        <v>6220</v>
      </c>
      <c r="E110" s="39" t="s">
        <v>35</v>
      </c>
      <c r="F110" s="39" t="s">
        <v>1087</v>
      </c>
      <c r="G110" s="39" t="s">
        <v>100</v>
      </c>
      <c r="H110" s="39" t="s">
        <v>820</v>
      </c>
      <c r="I110" s="39" t="s">
        <v>1131</v>
      </c>
      <c r="J110" s="39" t="s">
        <v>762</v>
      </c>
      <c r="K110" s="39" t="s">
        <v>844</v>
      </c>
      <c r="L110" s="39" t="s">
        <v>910</v>
      </c>
      <c r="M110" s="39" t="s">
        <v>1089</v>
      </c>
      <c r="N110" s="39" t="s">
        <v>1132</v>
      </c>
      <c r="O110" s="106">
        <v>2391</v>
      </c>
    </row>
    <row r="111" spans="1:15" x14ac:dyDescent="0.3">
      <c r="A111" s="39" t="s">
        <v>1134</v>
      </c>
      <c r="B111" s="39">
        <v>110</v>
      </c>
      <c r="C111" s="39">
        <v>410</v>
      </c>
      <c r="D111" s="39">
        <v>6222</v>
      </c>
      <c r="E111" s="39" t="s">
        <v>35</v>
      </c>
      <c r="F111" s="39" t="s">
        <v>1087</v>
      </c>
      <c r="G111" s="39" t="s">
        <v>100</v>
      </c>
      <c r="H111" s="39" t="s">
        <v>820</v>
      </c>
      <c r="I111" s="39" t="s">
        <v>1131</v>
      </c>
      <c r="J111" s="39" t="s">
        <v>621</v>
      </c>
      <c r="K111" s="39" t="s">
        <v>844</v>
      </c>
      <c r="L111" s="39" t="s">
        <v>910</v>
      </c>
      <c r="M111" s="39" t="s">
        <v>1089</v>
      </c>
      <c r="N111" s="39" t="s">
        <v>1135</v>
      </c>
      <c r="O111" s="106">
        <v>0</v>
      </c>
    </row>
    <row r="112" spans="1:15" x14ac:dyDescent="0.3">
      <c r="A112" s="39" t="s">
        <v>1137</v>
      </c>
      <c r="B112" s="39">
        <v>110</v>
      </c>
      <c r="C112" s="39">
        <v>410</v>
      </c>
      <c r="D112" s="39">
        <v>6226</v>
      </c>
      <c r="E112" s="39" t="s">
        <v>35</v>
      </c>
      <c r="F112" s="39" t="s">
        <v>1087</v>
      </c>
      <c r="G112" s="39" t="s">
        <v>100</v>
      </c>
      <c r="H112" s="39" t="s">
        <v>820</v>
      </c>
      <c r="I112" s="39" t="s">
        <v>1131</v>
      </c>
      <c r="J112" s="39" t="s">
        <v>733</v>
      </c>
      <c r="K112" s="39" t="s">
        <v>844</v>
      </c>
      <c r="L112" s="39" t="s">
        <v>910</v>
      </c>
      <c r="M112" s="39" t="s">
        <v>1089</v>
      </c>
      <c r="N112" s="39" t="s">
        <v>1138</v>
      </c>
      <c r="O112" s="106">
        <v>381</v>
      </c>
    </row>
    <row r="113" spans="1:15" x14ac:dyDescent="0.3">
      <c r="A113" s="39" t="s">
        <v>1140</v>
      </c>
      <c r="B113" s="39">
        <v>110</v>
      </c>
      <c r="C113" s="39">
        <v>410</v>
      </c>
      <c r="D113" s="39">
        <v>6228</v>
      </c>
      <c r="E113" s="39" t="s">
        <v>35</v>
      </c>
      <c r="F113" s="39" t="s">
        <v>1087</v>
      </c>
      <c r="G113" s="39" t="s">
        <v>100</v>
      </c>
      <c r="H113" s="39" t="s">
        <v>820</v>
      </c>
      <c r="I113" s="39" t="s">
        <v>1131</v>
      </c>
      <c r="J113" s="39" t="s">
        <v>740</v>
      </c>
      <c r="K113" s="39" t="s">
        <v>844</v>
      </c>
      <c r="L113" s="39" t="s">
        <v>910</v>
      </c>
      <c r="M113" s="39" t="s">
        <v>1089</v>
      </c>
      <c r="N113" s="39" t="s">
        <v>1141</v>
      </c>
      <c r="O113" s="106">
        <v>0</v>
      </c>
    </row>
    <row r="114" spans="1:15" x14ac:dyDescent="0.3">
      <c r="A114" s="39" t="s">
        <v>1142</v>
      </c>
      <c r="B114" s="39">
        <v>110</v>
      </c>
      <c r="C114" s="39">
        <v>410</v>
      </c>
      <c r="D114" s="39">
        <v>6230</v>
      </c>
      <c r="E114" s="39" t="s">
        <v>35</v>
      </c>
      <c r="F114" s="39" t="s">
        <v>1087</v>
      </c>
      <c r="G114" s="39" t="s">
        <v>100</v>
      </c>
      <c r="H114" s="39" t="s">
        <v>820</v>
      </c>
      <c r="I114" s="39" t="s">
        <v>1131</v>
      </c>
      <c r="J114" s="39" t="s">
        <v>410</v>
      </c>
      <c r="K114" s="39" t="s">
        <v>844</v>
      </c>
      <c r="L114" s="39" t="s">
        <v>910</v>
      </c>
      <c r="M114" s="39" t="s">
        <v>1089</v>
      </c>
      <c r="N114" s="39" t="s">
        <v>1143</v>
      </c>
      <c r="O114" s="106">
        <v>1282</v>
      </c>
    </row>
    <row r="115" spans="1:15" x14ac:dyDescent="0.3">
      <c r="A115" s="39" t="s">
        <v>1144</v>
      </c>
      <c r="B115" s="39">
        <v>110</v>
      </c>
      <c r="C115" s="39">
        <v>410</v>
      </c>
      <c r="D115" s="39">
        <v>6234</v>
      </c>
      <c r="E115" s="39" t="s">
        <v>35</v>
      </c>
      <c r="F115" s="39" t="s">
        <v>1087</v>
      </c>
      <c r="G115" s="39" t="s">
        <v>100</v>
      </c>
      <c r="H115" s="39" t="s">
        <v>820</v>
      </c>
      <c r="I115" s="39" t="s">
        <v>1131</v>
      </c>
      <c r="J115" s="39" t="s">
        <v>526</v>
      </c>
      <c r="K115" s="39" t="s">
        <v>844</v>
      </c>
      <c r="L115" s="39" t="s">
        <v>910</v>
      </c>
      <c r="M115" s="39" t="s">
        <v>1089</v>
      </c>
      <c r="N115" s="39" t="s">
        <v>1145</v>
      </c>
      <c r="O115" s="106">
        <v>735</v>
      </c>
    </row>
    <row r="116" spans="1:15" x14ac:dyDescent="0.3">
      <c r="A116" s="39" t="s">
        <v>1146</v>
      </c>
      <c r="B116" s="39">
        <v>110</v>
      </c>
      <c r="C116" s="39">
        <v>410</v>
      </c>
      <c r="D116" s="39">
        <v>6238</v>
      </c>
      <c r="E116" s="39" t="s">
        <v>35</v>
      </c>
      <c r="F116" s="39" t="s">
        <v>1087</v>
      </c>
      <c r="G116" s="39" t="s">
        <v>100</v>
      </c>
      <c r="H116" s="39" t="s">
        <v>820</v>
      </c>
      <c r="I116" s="39" t="s">
        <v>1131</v>
      </c>
      <c r="J116" s="39" t="s">
        <v>534</v>
      </c>
      <c r="K116" s="39" t="s">
        <v>844</v>
      </c>
      <c r="L116" s="39" t="s">
        <v>910</v>
      </c>
      <c r="M116" s="39" t="s">
        <v>1089</v>
      </c>
      <c r="N116" s="39" t="s">
        <v>1147</v>
      </c>
      <c r="O116" s="106">
        <v>440</v>
      </c>
    </row>
    <row r="117" spans="1:15" x14ac:dyDescent="0.3">
      <c r="A117" s="39" t="s">
        <v>1148</v>
      </c>
      <c r="B117" s="39">
        <v>110</v>
      </c>
      <c r="C117" s="39">
        <v>410</v>
      </c>
      <c r="D117" s="39">
        <v>6240</v>
      </c>
      <c r="E117" s="39" t="s">
        <v>35</v>
      </c>
      <c r="F117" s="39" t="s">
        <v>1087</v>
      </c>
      <c r="G117" s="39" t="s">
        <v>100</v>
      </c>
      <c r="H117" s="39" t="s">
        <v>820</v>
      </c>
      <c r="I117" s="39" t="s">
        <v>1131</v>
      </c>
      <c r="J117" s="39" t="s">
        <v>360</v>
      </c>
      <c r="K117" s="39" t="s">
        <v>844</v>
      </c>
      <c r="L117" s="39" t="s">
        <v>910</v>
      </c>
      <c r="M117" s="39" t="s">
        <v>1089</v>
      </c>
      <c r="N117" s="39" t="s">
        <v>1149</v>
      </c>
      <c r="O117" s="106">
        <v>5700</v>
      </c>
    </row>
    <row r="118" spans="1:15" x14ac:dyDescent="0.3">
      <c r="A118" s="39" t="s">
        <v>1150</v>
      </c>
      <c r="B118" s="39">
        <v>110</v>
      </c>
      <c r="C118" s="39">
        <v>410</v>
      </c>
      <c r="D118" s="39">
        <v>6290</v>
      </c>
      <c r="E118" s="39" t="s">
        <v>35</v>
      </c>
      <c r="F118" s="39" t="s">
        <v>1087</v>
      </c>
      <c r="G118" s="39" t="s">
        <v>100</v>
      </c>
      <c r="H118" s="39" t="s">
        <v>820</v>
      </c>
      <c r="I118" s="39" t="s">
        <v>1131</v>
      </c>
      <c r="J118" s="39" t="s">
        <v>540</v>
      </c>
      <c r="K118" s="39" t="s">
        <v>844</v>
      </c>
      <c r="L118" s="39" t="s">
        <v>910</v>
      </c>
      <c r="M118" s="39" t="s">
        <v>1089</v>
      </c>
      <c r="N118" s="39" t="s">
        <v>1074</v>
      </c>
      <c r="O118" s="106">
        <v>155</v>
      </c>
    </row>
    <row r="119" spans="1:15" x14ac:dyDescent="0.3">
      <c r="A119" s="39" t="s">
        <v>1151</v>
      </c>
      <c r="B119" s="39">
        <v>110</v>
      </c>
      <c r="C119" s="39">
        <v>410</v>
      </c>
      <c r="D119" s="39">
        <v>6320</v>
      </c>
      <c r="E119" s="39" t="s">
        <v>35</v>
      </c>
      <c r="F119" s="39" t="s">
        <v>1087</v>
      </c>
      <c r="G119" s="39" t="s">
        <v>100</v>
      </c>
      <c r="H119" s="39" t="s">
        <v>820</v>
      </c>
      <c r="I119" s="39" t="s">
        <v>1152</v>
      </c>
      <c r="J119" s="39" t="s">
        <v>542</v>
      </c>
      <c r="K119" s="39" t="s">
        <v>844</v>
      </c>
      <c r="L119" s="39" t="s">
        <v>910</v>
      </c>
      <c r="M119" s="39" t="s">
        <v>1089</v>
      </c>
      <c r="N119" s="39" t="s">
        <v>1153</v>
      </c>
      <c r="O119" s="106">
        <v>626</v>
      </c>
    </row>
    <row r="120" spans="1:15" x14ac:dyDescent="0.3">
      <c r="A120" s="39" t="s">
        <v>1155</v>
      </c>
      <c r="B120" s="39">
        <v>110</v>
      </c>
      <c r="C120" s="39">
        <v>410</v>
      </c>
      <c r="D120" s="39">
        <v>6324</v>
      </c>
      <c r="E120" s="39" t="s">
        <v>35</v>
      </c>
      <c r="F120" s="39" t="s">
        <v>1087</v>
      </c>
      <c r="G120" s="39" t="s">
        <v>100</v>
      </c>
      <c r="H120" s="39" t="s">
        <v>820</v>
      </c>
      <c r="I120" s="39" t="s">
        <v>1152</v>
      </c>
      <c r="J120" s="39" t="s">
        <v>546</v>
      </c>
      <c r="K120" s="39" t="s">
        <v>844</v>
      </c>
      <c r="L120" s="39" t="s">
        <v>910</v>
      </c>
      <c r="M120" s="39" t="s">
        <v>1089</v>
      </c>
      <c r="N120" s="39" t="s">
        <v>1156</v>
      </c>
      <c r="O120" s="106">
        <v>30</v>
      </c>
    </row>
    <row r="121" spans="1:15" x14ac:dyDescent="0.3">
      <c r="A121" s="39" t="s">
        <v>1158</v>
      </c>
      <c r="B121" s="39">
        <v>110</v>
      </c>
      <c r="C121" s="39">
        <v>410</v>
      </c>
      <c r="D121" s="39">
        <v>6334</v>
      </c>
      <c r="E121" s="39" t="s">
        <v>35</v>
      </c>
      <c r="F121" s="39" t="s">
        <v>1087</v>
      </c>
      <c r="G121" s="39" t="s">
        <v>100</v>
      </c>
      <c r="H121" s="39" t="s">
        <v>820</v>
      </c>
      <c r="I121" s="39" t="s">
        <v>1152</v>
      </c>
      <c r="J121" s="39" t="s">
        <v>552</v>
      </c>
      <c r="K121" s="39" t="s">
        <v>844</v>
      </c>
      <c r="L121" s="39" t="s">
        <v>910</v>
      </c>
      <c r="M121" s="39" t="s">
        <v>1089</v>
      </c>
      <c r="N121" s="39" t="s">
        <v>1159</v>
      </c>
      <c r="O121" s="106">
        <v>0</v>
      </c>
    </row>
    <row r="122" spans="1:15" x14ac:dyDescent="0.3">
      <c r="A122" s="39" t="s">
        <v>1161</v>
      </c>
      <c r="B122" s="39">
        <v>110</v>
      </c>
      <c r="C122" s="39">
        <v>410</v>
      </c>
      <c r="D122" s="39">
        <v>6420</v>
      </c>
      <c r="E122" s="39" t="s">
        <v>35</v>
      </c>
      <c r="F122" s="39" t="s">
        <v>1087</v>
      </c>
      <c r="G122" s="39" t="s">
        <v>100</v>
      </c>
      <c r="H122" s="39" t="s">
        <v>820</v>
      </c>
      <c r="I122" s="39" t="s">
        <v>1162</v>
      </c>
      <c r="J122" s="39" t="s">
        <v>468</v>
      </c>
      <c r="K122" s="39" t="s">
        <v>844</v>
      </c>
      <c r="L122" s="39" t="s">
        <v>910</v>
      </c>
      <c r="M122" s="39" t="s">
        <v>1089</v>
      </c>
      <c r="N122" s="39" t="s">
        <v>1163</v>
      </c>
      <c r="O122" s="106">
        <v>1680</v>
      </c>
    </row>
    <row r="123" spans="1:15" x14ac:dyDescent="0.3">
      <c r="A123" s="39" t="s">
        <v>1164</v>
      </c>
      <c r="B123" s="39">
        <v>110</v>
      </c>
      <c r="C123" s="39">
        <v>410</v>
      </c>
      <c r="D123" s="39">
        <v>6425</v>
      </c>
      <c r="E123" s="39" t="s">
        <v>35</v>
      </c>
      <c r="F123" s="39" t="s">
        <v>1087</v>
      </c>
      <c r="G123" s="39" t="s">
        <v>100</v>
      </c>
      <c r="H123" s="39" t="s">
        <v>820</v>
      </c>
      <c r="I123" s="39" t="s">
        <v>1162</v>
      </c>
      <c r="J123" s="39" t="s">
        <v>568</v>
      </c>
      <c r="K123" s="39" t="s">
        <v>844</v>
      </c>
      <c r="L123" s="39" t="s">
        <v>910</v>
      </c>
      <c r="M123" s="39" t="s">
        <v>1089</v>
      </c>
      <c r="N123" s="39" t="s">
        <v>1165</v>
      </c>
      <c r="O123" s="106">
        <v>1428</v>
      </c>
    </row>
    <row r="124" spans="1:15" x14ac:dyDescent="0.3">
      <c r="A124" s="39" t="s">
        <v>1166</v>
      </c>
      <c r="B124" s="39">
        <v>110</v>
      </c>
      <c r="C124" s="39">
        <v>410</v>
      </c>
      <c r="D124" s="39">
        <v>6430</v>
      </c>
      <c r="E124" s="39" t="s">
        <v>35</v>
      </c>
      <c r="F124" s="39" t="s">
        <v>1087</v>
      </c>
      <c r="G124" s="39" t="s">
        <v>100</v>
      </c>
      <c r="H124" s="39" t="s">
        <v>820</v>
      </c>
      <c r="I124" s="39" t="s">
        <v>1162</v>
      </c>
      <c r="J124" s="39" t="s">
        <v>570</v>
      </c>
      <c r="K124" s="39" t="s">
        <v>844</v>
      </c>
      <c r="L124" s="39" t="s">
        <v>910</v>
      </c>
      <c r="M124" s="39" t="s">
        <v>1089</v>
      </c>
      <c r="N124" s="39" t="s">
        <v>1167</v>
      </c>
      <c r="O124" s="106">
        <v>3389</v>
      </c>
    </row>
    <row r="125" spans="1:15" x14ac:dyDescent="0.3">
      <c r="A125" s="39" t="s">
        <v>1168</v>
      </c>
      <c r="B125" s="39">
        <v>110</v>
      </c>
      <c r="C125" s="39">
        <v>410</v>
      </c>
      <c r="D125" s="39">
        <v>6435</v>
      </c>
      <c r="E125" s="39" t="s">
        <v>35</v>
      </c>
      <c r="F125" s="39" t="s">
        <v>1087</v>
      </c>
      <c r="G125" s="39" t="s">
        <v>100</v>
      </c>
      <c r="H125" s="39" t="s">
        <v>820</v>
      </c>
      <c r="I125" s="39" t="s">
        <v>1162</v>
      </c>
      <c r="J125" s="39" t="s">
        <v>405</v>
      </c>
      <c r="K125" s="39" t="s">
        <v>844</v>
      </c>
      <c r="L125" s="39" t="s">
        <v>910</v>
      </c>
      <c r="M125" s="39" t="s">
        <v>1089</v>
      </c>
      <c r="N125" s="39" t="s">
        <v>1169</v>
      </c>
      <c r="O125" s="106">
        <v>1772</v>
      </c>
    </row>
    <row r="126" spans="1:15" x14ac:dyDescent="0.3">
      <c r="A126" s="39" t="s">
        <v>1170</v>
      </c>
      <c r="B126" s="39">
        <v>110</v>
      </c>
      <c r="C126" s="39">
        <v>410</v>
      </c>
      <c r="D126" s="39">
        <v>6440</v>
      </c>
      <c r="E126" s="39" t="s">
        <v>35</v>
      </c>
      <c r="F126" s="39" t="s">
        <v>1087</v>
      </c>
      <c r="G126" s="39" t="s">
        <v>100</v>
      </c>
      <c r="H126" s="39" t="s">
        <v>820</v>
      </c>
      <c r="I126" s="39" t="s">
        <v>1162</v>
      </c>
      <c r="J126" s="39" t="s">
        <v>588</v>
      </c>
      <c r="K126" s="39" t="s">
        <v>844</v>
      </c>
      <c r="L126" s="39" t="s">
        <v>910</v>
      </c>
      <c r="M126" s="39" t="s">
        <v>1089</v>
      </c>
      <c r="N126" s="39" t="s">
        <v>1171</v>
      </c>
      <c r="O126" s="106">
        <v>2004</v>
      </c>
    </row>
    <row r="127" spans="1:15" x14ac:dyDescent="0.3">
      <c r="A127" s="39" t="s">
        <v>1172</v>
      </c>
      <c r="B127" s="39">
        <v>110</v>
      </c>
      <c r="C127" s="39">
        <v>410</v>
      </c>
      <c r="D127" s="39">
        <v>6445</v>
      </c>
      <c r="E127" s="39" t="s">
        <v>35</v>
      </c>
      <c r="F127" s="39" t="s">
        <v>1087</v>
      </c>
      <c r="G127" s="39" t="s">
        <v>100</v>
      </c>
      <c r="H127" s="39" t="s">
        <v>820</v>
      </c>
      <c r="I127" s="39" t="s">
        <v>1162</v>
      </c>
      <c r="J127" s="39" t="s">
        <v>596</v>
      </c>
      <c r="K127" s="39" t="s">
        <v>844</v>
      </c>
      <c r="L127" s="39" t="s">
        <v>910</v>
      </c>
      <c r="M127" s="39" t="s">
        <v>1089</v>
      </c>
      <c r="N127" s="39" t="s">
        <v>1173</v>
      </c>
      <c r="O127" s="106">
        <v>0</v>
      </c>
    </row>
    <row r="128" spans="1:15" x14ac:dyDescent="0.3">
      <c r="A128" s="39" t="s">
        <v>1174</v>
      </c>
      <c r="B128" s="39">
        <v>110</v>
      </c>
      <c r="C128" s="39">
        <v>410</v>
      </c>
      <c r="D128" s="39">
        <v>6510</v>
      </c>
      <c r="E128" s="39" t="s">
        <v>35</v>
      </c>
      <c r="F128" s="39" t="s">
        <v>1087</v>
      </c>
      <c r="G128" s="39" t="s">
        <v>100</v>
      </c>
      <c r="H128" s="39" t="s">
        <v>820</v>
      </c>
      <c r="I128" s="39" t="s">
        <v>1175</v>
      </c>
      <c r="J128" s="39" t="s">
        <v>602</v>
      </c>
      <c r="K128" s="39" t="s">
        <v>844</v>
      </c>
      <c r="L128" s="39" t="s">
        <v>910</v>
      </c>
      <c r="M128" s="39" t="s">
        <v>1089</v>
      </c>
      <c r="N128" s="39" t="s">
        <v>1176</v>
      </c>
      <c r="O128" s="106">
        <v>107</v>
      </c>
    </row>
    <row r="129" spans="1:15" x14ac:dyDescent="0.3">
      <c r="A129" s="39" t="s">
        <v>1177</v>
      </c>
      <c r="B129" s="39">
        <v>110</v>
      </c>
      <c r="C129" s="39">
        <v>410</v>
      </c>
      <c r="D129" s="39">
        <v>6512</v>
      </c>
      <c r="E129" s="39" t="s">
        <v>35</v>
      </c>
      <c r="F129" s="39" t="s">
        <v>1087</v>
      </c>
      <c r="G129" s="39" t="s">
        <v>100</v>
      </c>
      <c r="H129" s="39" t="s">
        <v>820</v>
      </c>
      <c r="I129" s="39" t="s">
        <v>1175</v>
      </c>
      <c r="J129" s="39" t="s">
        <v>624</v>
      </c>
      <c r="K129" s="39" t="s">
        <v>844</v>
      </c>
      <c r="L129" s="39" t="s">
        <v>910</v>
      </c>
      <c r="M129" s="39" t="s">
        <v>1089</v>
      </c>
      <c r="N129" s="39" t="s">
        <v>1178</v>
      </c>
      <c r="O129" s="106">
        <v>549</v>
      </c>
    </row>
    <row r="130" spans="1:15" x14ac:dyDescent="0.3">
      <c r="A130" s="39" t="s">
        <v>1179</v>
      </c>
      <c r="B130" s="39">
        <v>110</v>
      </c>
      <c r="C130" s="39">
        <v>410</v>
      </c>
      <c r="D130" s="39">
        <v>6514</v>
      </c>
      <c r="E130" s="39" t="s">
        <v>35</v>
      </c>
      <c r="F130" s="39" t="s">
        <v>1087</v>
      </c>
      <c r="G130" s="39" t="s">
        <v>100</v>
      </c>
      <c r="H130" s="39" t="s">
        <v>820</v>
      </c>
      <c r="I130" s="39" t="s">
        <v>1175</v>
      </c>
      <c r="J130" s="39" t="s">
        <v>626</v>
      </c>
      <c r="K130" s="39" t="s">
        <v>844</v>
      </c>
      <c r="L130" s="39" t="s">
        <v>910</v>
      </c>
      <c r="M130" s="39" t="s">
        <v>1089</v>
      </c>
      <c r="N130" s="39" t="s">
        <v>1180</v>
      </c>
      <c r="O130" s="106">
        <v>0</v>
      </c>
    </row>
    <row r="131" spans="1:15" x14ac:dyDescent="0.3">
      <c r="A131" s="39" t="s">
        <v>1181</v>
      </c>
      <c r="B131" s="39">
        <v>110</v>
      </c>
      <c r="C131" s="39">
        <v>410</v>
      </c>
      <c r="D131" s="39">
        <v>6792</v>
      </c>
      <c r="E131" s="39" t="s">
        <v>35</v>
      </c>
      <c r="F131" s="39" t="s">
        <v>1087</v>
      </c>
      <c r="G131" s="39" t="s">
        <v>100</v>
      </c>
      <c r="H131" s="39" t="s">
        <v>820</v>
      </c>
      <c r="I131" s="39" t="s">
        <v>1182</v>
      </c>
      <c r="J131" s="39" t="s">
        <v>632</v>
      </c>
      <c r="K131" s="39" t="s">
        <v>844</v>
      </c>
      <c r="L131" s="39" t="s">
        <v>910</v>
      </c>
      <c r="M131" s="39" t="s">
        <v>1089</v>
      </c>
      <c r="N131" s="39" t="s">
        <v>1183</v>
      </c>
      <c r="O131" s="106">
        <v>34</v>
      </c>
    </row>
    <row r="132" spans="1:15" x14ac:dyDescent="0.3">
      <c r="A132" s="39" t="s">
        <v>1184</v>
      </c>
      <c r="B132" s="39">
        <v>110</v>
      </c>
      <c r="C132" s="39">
        <v>410</v>
      </c>
      <c r="D132" s="39">
        <v>8225</v>
      </c>
      <c r="E132" s="39" t="s">
        <v>35</v>
      </c>
      <c r="F132" s="39" t="s">
        <v>1087</v>
      </c>
      <c r="G132" s="39" t="s">
        <v>100</v>
      </c>
      <c r="H132" s="39" t="s">
        <v>821</v>
      </c>
      <c r="I132" s="39" t="s">
        <v>877</v>
      </c>
      <c r="J132" s="39" t="s">
        <v>304</v>
      </c>
      <c r="K132" s="39" t="s">
        <v>844</v>
      </c>
      <c r="L132" s="39" t="s">
        <v>910</v>
      </c>
      <c r="M132" s="39" t="s">
        <v>845</v>
      </c>
      <c r="N132" s="39" t="s">
        <v>877</v>
      </c>
      <c r="O132" s="106">
        <v>0</v>
      </c>
    </row>
    <row r="133" spans="1:15" x14ac:dyDescent="0.3">
      <c r="A133" s="39" t="s">
        <v>1186</v>
      </c>
      <c r="B133" s="39">
        <v>110</v>
      </c>
      <c r="C133" s="39">
        <v>410</v>
      </c>
      <c r="D133" s="39">
        <v>8320</v>
      </c>
      <c r="E133" s="39" t="s">
        <v>35</v>
      </c>
      <c r="F133" s="39" t="s">
        <v>1087</v>
      </c>
      <c r="G133" s="39" t="s">
        <v>100</v>
      </c>
      <c r="H133" s="39" t="s">
        <v>821</v>
      </c>
      <c r="I133" s="39" t="s">
        <v>1187</v>
      </c>
      <c r="J133" s="39" t="s">
        <v>638</v>
      </c>
      <c r="K133" s="39" t="s">
        <v>844</v>
      </c>
      <c r="L133" s="39" t="s">
        <v>910</v>
      </c>
      <c r="M133" s="39" t="s">
        <v>845</v>
      </c>
      <c r="N133" s="39" t="s">
        <v>1188</v>
      </c>
      <c r="O133" s="106">
        <v>0</v>
      </c>
    </row>
    <row r="134" spans="1:15" x14ac:dyDescent="0.3">
      <c r="A134" s="39" t="s">
        <v>1189</v>
      </c>
      <c r="B134" s="39">
        <v>110</v>
      </c>
      <c r="C134" s="39">
        <v>410</v>
      </c>
      <c r="D134" s="39">
        <v>8335</v>
      </c>
      <c r="E134" s="39" t="s">
        <v>35</v>
      </c>
      <c r="F134" s="39" t="s">
        <v>1087</v>
      </c>
      <c r="G134" s="39" t="s">
        <v>100</v>
      </c>
      <c r="H134" s="39" t="s">
        <v>821</v>
      </c>
      <c r="I134" s="39" t="s">
        <v>880</v>
      </c>
      <c r="J134" s="39" t="s">
        <v>640</v>
      </c>
      <c r="K134" s="39" t="s">
        <v>844</v>
      </c>
      <c r="L134" s="39" t="s">
        <v>910</v>
      </c>
      <c r="M134" s="39" t="s">
        <v>845</v>
      </c>
      <c r="N134" s="39" t="s">
        <v>880</v>
      </c>
      <c r="O134" s="106">
        <v>383</v>
      </c>
    </row>
    <row r="135" spans="1:15" x14ac:dyDescent="0.3">
      <c r="A135" s="39" t="s">
        <v>1190</v>
      </c>
      <c r="B135" s="39">
        <v>110</v>
      </c>
      <c r="C135" s="39">
        <v>410</v>
      </c>
      <c r="D135" s="39">
        <v>8425</v>
      </c>
      <c r="E135" s="39" t="s">
        <v>35</v>
      </c>
      <c r="F135" s="39" t="s">
        <v>1087</v>
      </c>
      <c r="G135" s="39" t="s">
        <v>100</v>
      </c>
      <c r="H135" s="39" t="s">
        <v>821</v>
      </c>
      <c r="I135" s="39" t="s">
        <v>883</v>
      </c>
      <c r="J135" s="39" t="s">
        <v>642</v>
      </c>
      <c r="K135" s="39" t="s">
        <v>844</v>
      </c>
      <c r="L135" s="39" t="s">
        <v>910</v>
      </c>
      <c r="M135" s="39" t="s">
        <v>845</v>
      </c>
      <c r="N135" s="39" t="s">
        <v>883</v>
      </c>
      <c r="O135" s="106">
        <v>0</v>
      </c>
    </row>
    <row r="136" spans="1:15" x14ac:dyDescent="0.3">
      <c r="A136" s="39" t="s">
        <v>1191</v>
      </c>
      <c r="B136" s="39">
        <v>110</v>
      </c>
      <c r="C136" s="39">
        <v>420</v>
      </c>
      <c r="D136" s="39">
        <v>5110</v>
      </c>
      <c r="E136" s="39" t="s">
        <v>35</v>
      </c>
      <c r="F136" s="39" t="s">
        <v>1192</v>
      </c>
      <c r="G136" s="39" t="s">
        <v>100</v>
      </c>
      <c r="H136" s="39" t="s">
        <v>819</v>
      </c>
      <c r="I136" s="39" t="s">
        <v>1088</v>
      </c>
      <c r="J136" s="39" t="s">
        <v>706</v>
      </c>
      <c r="K136" s="39" t="s">
        <v>844</v>
      </c>
      <c r="L136" s="39" t="s">
        <v>986</v>
      </c>
      <c r="M136" s="39" t="s">
        <v>1089</v>
      </c>
      <c r="N136" s="39" t="s">
        <v>284</v>
      </c>
      <c r="O136" s="106">
        <v>4414</v>
      </c>
    </row>
    <row r="137" spans="1:15" x14ac:dyDescent="0.3">
      <c r="A137" s="39" t="s">
        <v>1193</v>
      </c>
      <c r="B137" s="39">
        <v>110</v>
      </c>
      <c r="C137" s="39">
        <v>420</v>
      </c>
      <c r="D137" s="39">
        <v>5150</v>
      </c>
      <c r="E137" s="39" t="s">
        <v>35</v>
      </c>
      <c r="F137" s="39" t="s">
        <v>1192</v>
      </c>
      <c r="G137" s="39" t="s">
        <v>100</v>
      </c>
      <c r="H137" s="39" t="s">
        <v>819</v>
      </c>
      <c r="I137" s="39" t="s">
        <v>1088</v>
      </c>
      <c r="J137" s="39" t="s">
        <v>447</v>
      </c>
      <c r="K137" s="39" t="s">
        <v>844</v>
      </c>
      <c r="L137" s="39" t="s">
        <v>986</v>
      </c>
      <c r="M137" s="39" t="s">
        <v>1089</v>
      </c>
      <c r="N137" s="39" t="s">
        <v>293</v>
      </c>
      <c r="O137" s="106">
        <v>3464</v>
      </c>
    </row>
    <row r="138" spans="1:15" x14ac:dyDescent="0.3">
      <c r="A138" s="39" t="s">
        <v>1194</v>
      </c>
      <c r="B138" s="39">
        <v>110</v>
      </c>
      <c r="C138" s="39">
        <v>420</v>
      </c>
      <c r="D138" s="39">
        <v>5152</v>
      </c>
      <c r="E138" s="39" t="s">
        <v>35</v>
      </c>
      <c r="F138" s="39" t="s">
        <v>1192</v>
      </c>
      <c r="G138" s="39" t="s">
        <v>100</v>
      </c>
      <c r="H138" s="39" t="s">
        <v>819</v>
      </c>
      <c r="I138" s="39" t="s">
        <v>1088</v>
      </c>
      <c r="J138" s="39" t="s">
        <v>776</v>
      </c>
      <c r="K138" s="39" t="s">
        <v>844</v>
      </c>
      <c r="L138" s="39" t="s">
        <v>986</v>
      </c>
      <c r="M138" s="39" t="s">
        <v>1089</v>
      </c>
      <c r="N138" s="39" t="s">
        <v>298</v>
      </c>
      <c r="O138" s="106">
        <v>8929</v>
      </c>
    </row>
    <row r="139" spans="1:15" x14ac:dyDescent="0.3">
      <c r="A139" s="39" t="s">
        <v>1195</v>
      </c>
      <c r="B139" s="39">
        <v>110</v>
      </c>
      <c r="C139" s="39">
        <v>420</v>
      </c>
      <c r="D139" s="39">
        <v>5154</v>
      </c>
      <c r="E139" s="39" t="s">
        <v>35</v>
      </c>
      <c r="F139" s="39" t="s">
        <v>1192</v>
      </c>
      <c r="G139" s="39" t="s">
        <v>100</v>
      </c>
      <c r="H139" s="39" t="s">
        <v>819</v>
      </c>
      <c r="I139" s="39" t="s">
        <v>1088</v>
      </c>
      <c r="J139" s="39" t="s">
        <v>355</v>
      </c>
      <c r="K139" s="39" t="s">
        <v>844</v>
      </c>
      <c r="L139" s="39" t="s">
        <v>986</v>
      </c>
      <c r="M139" s="39" t="s">
        <v>1089</v>
      </c>
      <c r="N139" s="39" t="s">
        <v>299</v>
      </c>
      <c r="O139" s="106">
        <v>0</v>
      </c>
    </row>
    <row r="140" spans="1:15" x14ac:dyDescent="0.3">
      <c r="A140" s="39" t="s">
        <v>1196</v>
      </c>
      <c r="B140" s="39">
        <v>110</v>
      </c>
      <c r="C140" s="39">
        <v>420</v>
      </c>
      <c r="D140" s="39">
        <v>5156</v>
      </c>
      <c r="E140" s="39" t="s">
        <v>35</v>
      </c>
      <c r="F140" s="39" t="s">
        <v>1192</v>
      </c>
      <c r="G140" s="39" t="s">
        <v>100</v>
      </c>
      <c r="H140" s="39" t="s">
        <v>819</v>
      </c>
      <c r="I140" s="39" t="s">
        <v>1088</v>
      </c>
      <c r="J140" s="39" t="s">
        <v>364</v>
      </c>
      <c r="K140" s="39" t="s">
        <v>844</v>
      </c>
      <c r="L140" s="39" t="s">
        <v>986</v>
      </c>
      <c r="M140" s="39" t="s">
        <v>1089</v>
      </c>
      <c r="N140" s="39" t="s">
        <v>296</v>
      </c>
      <c r="O140" s="106">
        <v>0</v>
      </c>
    </row>
    <row r="141" spans="1:15" x14ac:dyDescent="0.3">
      <c r="A141" s="39" t="s">
        <v>1197</v>
      </c>
      <c r="B141" s="39">
        <v>110</v>
      </c>
      <c r="C141" s="39">
        <v>420</v>
      </c>
      <c r="D141" s="39">
        <v>5158</v>
      </c>
      <c r="E141" s="39" t="s">
        <v>35</v>
      </c>
      <c r="F141" s="39" t="s">
        <v>1192</v>
      </c>
      <c r="G141" s="39" t="s">
        <v>100</v>
      </c>
      <c r="H141" s="39" t="s">
        <v>819</v>
      </c>
      <c r="I141" s="39" t="s">
        <v>1088</v>
      </c>
      <c r="J141" s="39" t="s">
        <v>419</v>
      </c>
      <c r="K141" s="39" t="s">
        <v>844</v>
      </c>
      <c r="L141" s="39" t="s">
        <v>986</v>
      </c>
      <c r="M141" s="39" t="s">
        <v>1089</v>
      </c>
      <c r="N141" s="39" t="s">
        <v>290</v>
      </c>
      <c r="O141" s="106">
        <v>8038</v>
      </c>
    </row>
    <row r="142" spans="1:15" x14ac:dyDescent="0.3">
      <c r="A142" s="39" t="s">
        <v>1198</v>
      </c>
      <c r="B142" s="39">
        <v>110</v>
      </c>
      <c r="C142" s="39">
        <v>420</v>
      </c>
      <c r="D142" s="39">
        <v>5220</v>
      </c>
      <c r="E142" s="39" t="s">
        <v>35</v>
      </c>
      <c r="F142" s="39" t="s">
        <v>1192</v>
      </c>
      <c r="G142" s="39" t="s">
        <v>100</v>
      </c>
      <c r="H142" s="39" t="s">
        <v>819</v>
      </c>
      <c r="I142" s="39" t="s">
        <v>1098</v>
      </c>
      <c r="J142" s="39" t="s">
        <v>425</v>
      </c>
      <c r="K142" s="39" t="s">
        <v>844</v>
      </c>
      <c r="L142" s="39" t="s">
        <v>986</v>
      </c>
      <c r="M142" s="39" t="s">
        <v>1089</v>
      </c>
      <c r="N142" s="39" t="s">
        <v>291</v>
      </c>
      <c r="O142" s="106">
        <v>431</v>
      </c>
    </row>
    <row r="143" spans="1:15" x14ac:dyDescent="0.3">
      <c r="A143" s="39" t="s">
        <v>1199</v>
      </c>
      <c r="B143" s="39">
        <v>110</v>
      </c>
      <c r="C143" s="39">
        <v>420</v>
      </c>
      <c r="D143" s="39">
        <v>5315</v>
      </c>
      <c r="E143" s="39" t="s">
        <v>35</v>
      </c>
      <c r="F143" s="39" t="s">
        <v>1192</v>
      </c>
      <c r="G143" s="39" t="s">
        <v>100</v>
      </c>
      <c r="H143" s="39" t="s">
        <v>819</v>
      </c>
      <c r="I143" s="39" t="s">
        <v>1100</v>
      </c>
      <c r="J143" s="39" t="s">
        <v>427</v>
      </c>
      <c r="K143" s="39" t="s">
        <v>844</v>
      </c>
      <c r="L143" s="39" t="s">
        <v>986</v>
      </c>
      <c r="M143" s="39" t="s">
        <v>1089</v>
      </c>
      <c r="N143" s="39" t="s">
        <v>294</v>
      </c>
      <c r="O143" s="106">
        <v>1934</v>
      </c>
    </row>
    <row r="144" spans="1:15" x14ac:dyDescent="0.3">
      <c r="A144" s="39" t="s">
        <v>1200</v>
      </c>
      <c r="B144" s="39">
        <v>110</v>
      </c>
      <c r="C144" s="39">
        <v>420</v>
      </c>
      <c r="D144" s="39">
        <v>5320</v>
      </c>
      <c r="E144" s="39" t="s">
        <v>35</v>
      </c>
      <c r="F144" s="39" t="s">
        <v>1192</v>
      </c>
      <c r="G144" s="39" t="s">
        <v>100</v>
      </c>
      <c r="H144" s="39" t="s">
        <v>819</v>
      </c>
      <c r="I144" s="39" t="s">
        <v>1100</v>
      </c>
      <c r="J144" s="39" t="s">
        <v>397</v>
      </c>
      <c r="K144" s="39" t="s">
        <v>844</v>
      </c>
      <c r="L144" s="39" t="s">
        <v>986</v>
      </c>
      <c r="M144" s="39" t="s">
        <v>1089</v>
      </c>
      <c r="N144" s="39" t="s">
        <v>300</v>
      </c>
      <c r="O144" s="106">
        <v>1070</v>
      </c>
    </row>
    <row r="145" spans="1:15" x14ac:dyDescent="0.3">
      <c r="A145" s="39" t="s">
        <v>1201</v>
      </c>
      <c r="B145" s="39">
        <v>110</v>
      </c>
      <c r="C145" s="39">
        <v>420</v>
      </c>
      <c r="D145" s="39">
        <v>5350</v>
      </c>
      <c r="E145" s="39" t="s">
        <v>35</v>
      </c>
      <c r="F145" s="39" t="s">
        <v>1192</v>
      </c>
      <c r="G145" s="39" t="s">
        <v>100</v>
      </c>
      <c r="H145" s="39" t="s">
        <v>819</v>
      </c>
      <c r="I145" s="39" t="s">
        <v>1100</v>
      </c>
      <c r="J145" s="39" t="s">
        <v>429</v>
      </c>
      <c r="K145" s="39" t="s">
        <v>844</v>
      </c>
      <c r="L145" s="39" t="s">
        <v>986</v>
      </c>
      <c r="M145" s="39" t="s">
        <v>1089</v>
      </c>
      <c r="N145" s="39" t="s">
        <v>297</v>
      </c>
      <c r="O145" s="106">
        <v>0</v>
      </c>
    </row>
    <row r="146" spans="1:15" x14ac:dyDescent="0.3">
      <c r="A146" s="39" t="s">
        <v>1202</v>
      </c>
      <c r="B146" s="39">
        <v>110</v>
      </c>
      <c r="C146" s="39">
        <v>420</v>
      </c>
      <c r="D146" s="39">
        <v>5410</v>
      </c>
      <c r="E146" s="39" t="s">
        <v>35</v>
      </c>
      <c r="F146" s="39" t="s">
        <v>1192</v>
      </c>
      <c r="G146" s="39" t="s">
        <v>100</v>
      </c>
      <c r="H146" s="39" t="s">
        <v>819</v>
      </c>
      <c r="I146" s="39" t="s">
        <v>1104</v>
      </c>
      <c r="J146" s="39" t="s">
        <v>773</v>
      </c>
      <c r="K146" s="39" t="s">
        <v>844</v>
      </c>
      <c r="L146" s="39" t="s">
        <v>986</v>
      </c>
      <c r="M146" s="39" t="s">
        <v>1089</v>
      </c>
      <c r="N146" s="39" t="s">
        <v>288</v>
      </c>
      <c r="O146" s="106">
        <v>3975</v>
      </c>
    </row>
    <row r="147" spans="1:15" x14ac:dyDescent="0.3">
      <c r="A147" s="39" t="s">
        <v>1203</v>
      </c>
      <c r="B147" s="39">
        <v>110</v>
      </c>
      <c r="C147" s="39">
        <v>420</v>
      </c>
      <c r="D147" s="39">
        <v>5450</v>
      </c>
      <c r="E147" s="39" t="s">
        <v>35</v>
      </c>
      <c r="F147" s="39" t="s">
        <v>1192</v>
      </c>
      <c r="G147" s="39" t="s">
        <v>100</v>
      </c>
      <c r="H147" s="39" t="s">
        <v>819</v>
      </c>
      <c r="I147" s="39" t="s">
        <v>1104</v>
      </c>
      <c r="J147" s="39" t="s">
        <v>383</v>
      </c>
      <c r="K147" s="39" t="s">
        <v>844</v>
      </c>
      <c r="L147" s="39" t="s">
        <v>986</v>
      </c>
      <c r="M147" s="39" t="s">
        <v>1089</v>
      </c>
      <c r="N147" s="39" t="s">
        <v>292</v>
      </c>
      <c r="O147" s="106">
        <v>4086</v>
      </c>
    </row>
    <row r="148" spans="1:15" x14ac:dyDescent="0.3">
      <c r="A148" s="39" t="s">
        <v>1204</v>
      </c>
      <c r="B148" s="39">
        <v>110</v>
      </c>
      <c r="C148" s="39">
        <v>420</v>
      </c>
      <c r="D148" s="39">
        <v>5910</v>
      </c>
      <c r="E148" s="39" t="s">
        <v>35</v>
      </c>
      <c r="F148" s="39" t="s">
        <v>1192</v>
      </c>
      <c r="G148" s="39" t="s">
        <v>100</v>
      </c>
      <c r="H148" s="39" t="s">
        <v>819</v>
      </c>
      <c r="I148" s="39" t="s">
        <v>1205</v>
      </c>
      <c r="J148" s="39" t="s">
        <v>523</v>
      </c>
      <c r="K148" s="39" t="s">
        <v>844</v>
      </c>
      <c r="L148" s="39" t="s">
        <v>986</v>
      </c>
      <c r="M148" s="39" t="s">
        <v>1089</v>
      </c>
      <c r="N148" s="39" t="s">
        <v>286</v>
      </c>
      <c r="O148" s="106">
        <v>0</v>
      </c>
    </row>
    <row r="149" spans="1:15" x14ac:dyDescent="0.3">
      <c r="A149" s="39" t="s">
        <v>2460</v>
      </c>
      <c r="B149" s="39">
        <v>110</v>
      </c>
      <c r="C149" s="39">
        <v>420</v>
      </c>
      <c r="D149" s="39">
        <v>6122</v>
      </c>
      <c r="E149" s="39" t="s">
        <v>35</v>
      </c>
      <c r="F149" s="39" t="s">
        <v>1192</v>
      </c>
      <c r="G149" s="39" t="s">
        <v>100</v>
      </c>
      <c r="H149" s="39" t="s">
        <v>820</v>
      </c>
      <c r="I149" s="39" t="s">
        <v>1108</v>
      </c>
      <c r="J149" s="39" t="s">
        <v>2461</v>
      </c>
      <c r="K149" s="39" t="s">
        <v>844</v>
      </c>
      <c r="L149" s="39" t="s">
        <v>986</v>
      </c>
      <c r="M149" s="39" t="s">
        <v>1089</v>
      </c>
      <c r="N149" s="39" t="s">
        <v>1116</v>
      </c>
      <c r="O149" s="106">
        <v>152</v>
      </c>
    </row>
    <row r="150" spans="1:15" x14ac:dyDescent="0.3">
      <c r="A150" s="39" t="s">
        <v>1206</v>
      </c>
      <c r="B150" s="39">
        <v>110</v>
      </c>
      <c r="C150" s="39">
        <v>420</v>
      </c>
      <c r="D150" s="39">
        <v>6128</v>
      </c>
      <c r="E150" s="39" t="s">
        <v>35</v>
      </c>
      <c r="F150" s="39" t="s">
        <v>1192</v>
      </c>
      <c r="G150" s="39" t="s">
        <v>100</v>
      </c>
      <c r="H150" s="39" t="s">
        <v>820</v>
      </c>
      <c r="I150" s="39" t="s">
        <v>1108</v>
      </c>
      <c r="J150" s="39" t="s">
        <v>311</v>
      </c>
      <c r="K150" s="39" t="s">
        <v>844</v>
      </c>
      <c r="L150" s="39" t="s">
        <v>986</v>
      </c>
      <c r="M150" s="39" t="s">
        <v>1089</v>
      </c>
      <c r="N150" s="39" t="s">
        <v>1121</v>
      </c>
      <c r="O150" s="106">
        <v>36195</v>
      </c>
    </row>
    <row r="151" spans="1:15" x14ac:dyDescent="0.3">
      <c r="A151" s="39" t="s">
        <v>1208</v>
      </c>
      <c r="B151" s="39">
        <v>110</v>
      </c>
      <c r="C151" s="39">
        <v>420</v>
      </c>
      <c r="D151" s="39">
        <v>6210</v>
      </c>
      <c r="E151" s="39" t="s">
        <v>35</v>
      </c>
      <c r="F151" s="39" t="s">
        <v>1192</v>
      </c>
      <c r="G151" s="39" t="s">
        <v>100</v>
      </c>
      <c r="H151" s="39" t="s">
        <v>820</v>
      </c>
      <c r="I151" s="39" t="s">
        <v>1108</v>
      </c>
      <c r="J151" s="39" t="s">
        <v>381</v>
      </c>
      <c r="K151" s="39" t="s">
        <v>844</v>
      </c>
      <c r="L151" s="39" t="s">
        <v>986</v>
      </c>
      <c r="M151" s="39" t="s">
        <v>1089</v>
      </c>
      <c r="N151" s="39" t="s">
        <v>1128</v>
      </c>
      <c r="O151" s="106">
        <v>1861</v>
      </c>
    </row>
    <row r="152" spans="1:15" x14ac:dyDescent="0.3">
      <c r="A152" s="39" t="s">
        <v>1209</v>
      </c>
      <c r="B152" s="39">
        <v>110</v>
      </c>
      <c r="C152" s="39">
        <v>420</v>
      </c>
      <c r="D152" s="39">
        <v>6234</v>
      </c>
      <c r="E152" s="39" t="s">
        <v>35</v>
      </c>
      <c r="F152" s="39" t="s">
        <v>1192</v>
      </c>
      <c r="G152" s="39" t="s">
        <v>100</v>
      </c>
      <c r="H152" s="39" t="s">
        <v>820</v>
      </c>
      <c r="I152" s="39" t="s">
        <v>1131</v>
      </c>
      <c r="J152" s="39" t="s">
        <v>671</v>
      </c>
      <c r="K152" s="39" t="s">
        <v>844</v>
      </c>
      <c r="L152" s="39" t="s">
        <v>986</v>
      </c>
      <c r="M152" s="39" t="s">
        <v>1089</v>
      </c>
      <c r="N152" s="39" t="s">
        <v>1145</v>
      </c>
      <c r="O152" s="106">
        <v>1612</v>
      </c>
    </row>
    <row r="153" spans="1:15" x14ac:dyDescent="0.3">
      <c r="A153" s="39" t="s">
        <v>1210</v>
      </c>
      <c r="B153" s="39">
        <v>110</v>
      </c>
      <c r="C153" s="39">
        <v>420</v>
      </c>
      <c r="D153" s="39">
        <v>6238</v>
      </c>
      <c r="E153" s="39" t="s">
        <v>35</v>
      </c>
      <c r="F153" s="39" t="s">
        <v>1192</v>
      </c>
      <c r="G153" s="39" t="s">
        <v>100</v>
      </c>
      <c r="H153" s="39" t="s">
        <v>820</v>
      </c>
      <c r="I153" s="39" t="s">
        <v>1131</v>
      </c>
      <c r="J153" s="39" t="s">
        <v>479</v>
      </c>
      <c r="K153" s="39" t="s">
        <v>844</v>
      </c>
      <c r="L153" s="39" t="s">
        <v>986</v>
      </c>
      <c r="M153" s="39" t="s">
        <v>1089</v>
      </c>
      <c r="N153" s="39" t="s">
        <v>1147</v>
      </c>
      <c r="O153" s="106">
        <v>4</v>
      </c>
    </row>
    <row r="154" spans="1:15" x14ac:dyDescent="0.3">
      <c r="A154" s="39" t="s">
        <v>1211</v>
      </c>
      <c r="B154" s="39">
        <v>110</v>
      </c>
      <c r="C154" s="39">
        <v>420</v>
      </c>
      <c r="D154" s="39">
        <v>6290</v>
      </c>
      <c r="E154" s="39" t="s">
        <v>35</v>
      </c>
      <c r="F154" s="39" t="s">
        <v>1192</v>
      </c>
      <c r="G154" s="39" t="s">
        <v>100</v>
      </c>
      <c r="H154" s="39" t="s">
        <v>820</v>
      </c>
      <c r="I154" s="39" t="s">
        <v>1131</v>
      </c>
      <c r="J154" s="39" t="s">
        <v>687</v>
      </c>
      <c r="K154" s="39" t="s">
        <v>844</v>
      </c>
      <c r="L154" s="39" t="s">
        <v>986</v>
      </c>
      <c r="M154" s="39" t="s">
        <v>1089</v>
      </c>
      <c r="N154" s="39" t="s">
        <v>1074</v>
      </c>
      <c r="O154" s="106">
        <v>24</v>
      </c>
    </row>
    <row r="155" spans="1:15" x14ac:dyDescent="0.3">
      <c r="A155" s="39" t="s">
        <v>1212</v>
      </c>
      <c r="B155" s="39">
        <v>110</v>
      </c>
      <c r="C155" s="39">
        <v>420</v>
      </c>
      <c r="D155" s="39">
        <v>6320</v>
      </c>
      <c r="E155" s="39" t="s">
        <v>35</v>
      </c>
      <c r="F155" s="39" t="s">
        <v>1192</v>
      </c>
      <c r="G155" s="39" t="s">
        <v>100</v>
      </c>
      <c r="H155" s="39" t="s">
        <v>820</v>
      </c>
      <c r="I155" s="39" t="s">
        <v>1152</v>
      </c>
      <c r="J155" s="39" t="s">
        <v>418</v>
      </c>
      <c r="K155" s="39" t="s">
        <v>844</v>
      </c>
      <c r="L155" s="39" t="s">
        <v>986</v>
      </c>
      <c r="M155" s="39" t="s">
        <v>1089</v>
      </c>
      <c r="N155" s="39" t="s">
        <v>1153</v>
      </c>
      <c r="O155" s="106">
        <v>1295</v>
      </c>
    </row>
    <row r="156" spans="1:15" x14ac:dyDescent="0.3">
      <c r="A156" s="39" t="s">
        <v>1214</v>
      </c>
      <c r="B156" s="39">
        <v>110</v>
      </c>
      <c r="C156" s="39">
        <v>420</v>
      </c>
      <c r="D156" s="39">
        <v>6324</v>
      </c>
      <c r="E156" s="39" t="s">
        <v>35</v>
      </c>
      <c r="F156" s="39" t="s">
        <v>1192</v>
      </c>
      <c r="G156" s="39" t="s">
        <v>100</v>
      </c>
      <c r="H156" s="39" t="s">
        <v>820</v>
      </c>
      <c r="I156" s="39" t="s">
        <v>1152</v>
      </c>
      <c r="J156" s="39" t="s">
        <v>401</v>
      </c>
      <c r="K156" s="39" t="s">
        <v>844</v>
      </c>
      <c r="L156" s="39" t="s">
        <v>986</v>
      </c>
      <c r="M156" s="39" t="s">
        <v>1089</v>
      </c>
      <c r="N156" s="39" t="s">
        <v>1156</v>
      </c>
      <c r="O156" s="106">
        <v>1030</v>
      </c>
    </row>
    <row r="157" spans="1:15" x14ac:dyDescent="0.3">
      <c r="A157" s="39" t="s">
        <v>1216</v>
      </c>
      <c r="B157" s="39">
        <v>110</v>
      </c>
      <c r="C157" s="39">
        <v>420</v>
      </c>
      <c r="D157" s="39">
        <v>6328</v>
      </c>
      <c r="E157" s="39" t="s">
        <v>35</v>
      </c>
      <c r="F157" s="39" t="s">
        <v>1192</v>
      </c>
      <c r="G157" s="39" t="s">
        <v>100</v>
      </c>
      <c r="H157" s="39" t="s">
        <v>820</v>
      </c>
      <c r="I157" s="39" t="s">
        <v>1152</v>
      </c>
      <c r="J157" s="39" t="s">
        <v>587</v>
      </c>
      <c r="K157" s="39" t="s">
        <v>844</v>
      </c>
      <c r="L157" s="39" t="s">
        <v>986</v>
      </c>
      <c r="M157" s="39" t="s">
        <v>1089</v>
      </c>
      <c r="N157" s="39" t="s">
        <v>1217</v>
      </c>
      <c r="O157" s="106">
        <v>0</v>
      </c>
    </row>
    <row r="158" spans="1:15" x14ac:dyDescent="0.3">
      <c r="A158" s="39" t="s">
        <v>1218</v>
      </c>
      <c r="B158" s="39">
        <v>110</v>
      </c>
      <c r="C158" s="39">
        <v>420</v>
      </c>
      <c r="D158" s="39">
        <v>6330</v>
      </c>
      <c r="E158" s="39" t="s">
        <v>35</v>
      </c>
      <c r="F158" s="39" t="s">
        <v>1192</v>
      </c>
      <c r="G158" s="39" t="s">
        <v>100</v>
      </c>
      <c r="H158" s="39" t="s">
        <v>820</v>
      </c>
      <c r="I158" s="39" t="s">
        <v>1152</v>
      </c>
      <c r="J158" s="39" t="s">
        <v>691</v>
      </c>
      <c r="K158" s="39" t="s">
        <v>844</v>
      </c>
      <c r="L158" s="39" t="s">
        <v>986</v>
      </c>
      <c r="M158" s="39" t="s">
        <v>1089</v>
      </c>
      <c r="N158" s="39" t="s">
        <v>1219</v>
      </c>
      <c r="O158" s="106">
        <v>2675</v>
      </c>
    </row>
    <row r="159" spans="1:15" x14ac:dyDescent="0.3">
      <c r="A159" s="39" t="s">
        <v>1220</v>
      </c>
      <c r="B159" s="39">
        <v>110</v>
      </c>
      <c r="C159" s="39">
        <v>420</v>
      </c>
      <c r="D159" s="39">
        <v>6334</v>
      </c>
      <c r="E159" s="39" t="s">
        <v>35</v>
      </c>
      <c r="F159" s="39" t="s">
        <v>1192</v>
      </c>
      <c r="G159" s="39" t="s">
        <v>100</v>
      </c>
      <c r="H159" s="39" t="s">
        <v>820</v>
      </c>
      <c r="I159" s="39" t="s">
        <v>1152</v>
      </c>
      <c r="J159" s="39" t="s">
        <v>497</v>
      </c>
      <c r="K159" s="39" t="s">
        <v>844</v>
      </c>
      <c r="L159" s="39" t="s">
        <v>986</v>
      </c>
      <c r="M159" s="39" t="s">
        <v>1089</v>
      </c>
      <c r="N159" s="39" t="s">
        <v>1159</v>
      </c>
      <c r="O159" s="106">
        <v>0</v>
      </c>
    </row>
    <row r="160" spans="1:15" x14ac:dyDescent="0.3">
      <c r="A160" s="39" t="s">
        <v>1221</v>
      </c>
      <c r="B160" s="39">
        <v>110</v>
      </c>
      <c r="C160" s="39">
        <v>420</v>
      </c>
      <c r="D160" s="39">
        <v>6339</v>
      </c>
      <c r="E160" s="39" t="s">
        <v>35</v>
      </c>
      <c r="F160" s="39" t="s">
        <v>1192</v>
      </c>
      <c r="G160" s="39" t="s">
        <v>100</v>
      </c>
      <c r="H160" s="39" t="s">
        <v>820</v>
      </c>
      <c r="I160" s="39" t="s">
        <v>1152</v>
      </c>
      <c r="J160" s="39" t="s">
        <v>346</v>
      </c>
      <c r="K160" s="39" t="s">
        <v>844</v>
      </c>
      <c r="L160" s="39" t="s">
        <v>986</v>
      </c>
      <c r="M160" s="39" t="s">
        <v>1089</v>
      </c>
      <c r="N160" s="39" t="s">
        <v>1222</v>
      </c>
      <c r="O160" s="106">
        <v>0</v>
      </c>
    </row>
    <row r="161" spans="1:15" x14ac:dyDescent="0.3">
      <c r="A161" s="39" t="s">
        <v>1223</v>
      </c>
      <c r="B161" s="39">
        <v>110</v>
      </c>
      <c r="C161" s="39">
        <v>420</v>
      </c>
      <c r="D161" s="39">
        <v>6420</v>
      </c>
      <c r="E161" s="39" t="s">
        <v>35</v>
      </c>
      <c r="F161" s="39" t="s">
        <v>1192</v>
      </c>
      <c r="G161" s="39" t="s">
        <v>100</v>
      </c>
      <c r="H161" s="39" t="s">
        <v>820</v>
      </c>
      <c r="I161" s="39" t="s">
        <v>1162</v>
      </c>
      <c r="J161" s="39" t="s">
        <v>310</v>
      </c>
      <c r="K161" s="39" t="s">
        <v>844</v>
      </c>
      <c r="L161" s="39" t="s">
        <v>986</v>
      </c>
      <c r="M161" s="39" t="s">
        <v>1089</v>
      </c>
      <c r="N161" s="39" t="s">
        <v>1163</v>
      </c>
      <c r="O161" s="106">
        <v>656</v>
      </c>
    </row>
    <row r="162" spans="1:15" x14ac:dyDescent="0.3">
      <c r="A162" s="39" t="s">
        <v>1225</v>
      </c>
      <c r="B162" s="39">
        <v>110</v>
      </c>
      <c r="C162" s="39">
        <v>420</v>
      </c>
      <c r="D162" s="39">
        <v>6425</v>
      </c>
      <c r="E162" s="39" t="s">
        <v>35</v>
      </c>
      <c r="F162" s="39" t="s">
        <v>1192</v>
      </c>
      <c r="G162" s="39" t="s">
        <v>100</v>
      </c>
      <c r="H162" s="39" t="s">
        <v>820</v>
      </c>
      <c r="I162" s="39" t="s">
        <v>1162</v>
      </c>
      <c r="J162" s="39" t="s">
        <v>450</v>
      </c>
      <c r="K162" s="39" t="s">
        <v>844</v>
      </c>
      <c r="L162" s="39" t="s">
        <v>986</v>
      </c>
      <c r="M162" s="39" t="s">
        <v>1089</v>
      </c>
      <c r="N162" s="39" t="s">
        <v>1165</v>
      </c>
      <c r="O162" s="106">
        <v>1362</v>
      </c>
    </row>
    <row r="163" spans="1:15" x14ac:dyDescent="0.3">
      <c r="A163" s="39" t="s">
        <v>1226</v>
      </c>
      <c r="B163" s="39">
        <v>110</v>
      </c>
      <c r="C163" s="39">
        <v>420</v>
      </c>
      <c r="D163" s="39">
        <v>6430</v>
      </c>
      <c r="E163" s="39" t="s">
        <v>35</v>
      </c>
      <c r="F163" s="39" t="s">
        <v>1192</v>
      </c>
      <c r="G163" s="39" t="s">
        <v>100</v>
      </c>
      <c r="H163" s="39" t="s">
        <v>820</v>
      </c>
      <c r="I163" s="39" t="s">
        <v>1162</v>
      </c>
      <c r="J163" s="39" t="s">
        <v>393</v>
      </c>
      <c r="K163" s="39" t="s">
        <v>844</v>
      </c>
      <c r="L163" s="39" t="s">
        <v>986</v>
      </c>
      <c r="M163" s="39" t="s">
        <v>1089</v>
      </c>
      <c r="N163" s="39" t="s">
        <v>1167</v>
      </c>
      <c r="O163" s="106">
        <v>3218</v>
      </c>
    </row>
    <row r="164" spans="1:15" x14ac:dyDescent="0.3">
      <c r="A164" s="39" t="s">
        <v>1227</v>
      </c>
      <c r="B164" s="39">
        <v>110</v>
      </c>
      <c r="C164" s="39">
        <v>420</v>
      </c>
      <c r="D164" s="39">
        <v>6445</v>
      </c>
      <c r="E164" s="39" t="s">
        <v>35</v>
      </c>
      <c r="F164" s="39" t="s">
        <v>1192</v>
      </c>
      <c r="G164" s="39" t="s">
        <v>100</v>
      </c>
      <c r="H164" s="39" t="s">
        <v>820</v>
      </c>
      <c r="I164" s="39" t="s">
        <v>1162</v>
      </c>
      <c r="J164" s="39" t="s">
        <v>604</v>
      </c>
      <c r="K164" s="39" t="s">
        <v>844</v>
      </c>
      <c r="L164" s="39" t="s">
        <v>986</v>
      </c>
      <c r="M164" s="39" t="s">
        <v>1089</v>
      </c>
      <c r="N164" s="39" t="s">
        <v>1173</v>
      </c>
      <c r="O164" s="106">
        <v>0</v>
      </c>
    </row>
    <row r="165" spans="1:15" x14ac:dyDescent="0.3">
      <c r="A165" s="39" t="s">
        <v>1228</v>
      </c>
      <c r="B165" s="39">
        <v>110</v>
      </c>
      <c r="C165" s="39">
        <v>420</v>
      </c>
      <c r="D165" s="39">
        <v>6710</v>
      </c>
      <c r="E165" s="39" t="s">
        <v>35</v>
      </c>
      <c r="F165" s="39" t="s">
        <v>1192</v>
      </c>
      <c r="G165" s="39" t="s">
        <v>100</v>
      </c>
      <c r="H165" s="39" t="s">
        <v>820</v>
      </c>
      <c r="I165" s="39" t="s">
        <v>1182</v>
      </c>
      <c r="J165" s="39" t="s">
        <v>699</v>
      </c>
      <c r="K165" s="39" t="s">
        <v>844</v>
      </c>
      <c r="L165" s="39" t="s">
        <v>986</v>
      </c>
      <c r="M165" s="39" t="s">
        <v>1089</v>
      </c>
      <c r="N165" s="39" t="s">
        <v>1229</v>
      </c>
      <c r="O165" s="106">
        <v>1428</v>
      </c>
    </row>
    <row r="166" spans="1:15" x14ac:dyDescent="0.3">
      <c r="A166" s="39" t="s">
        <v>1230</v>
      </c>
      <c r="B166" s="39">
        <v>110</v>
      </c>
      <c r="C166" s="39">
        <v>420</v>
      </c>
      <c r="D166" s="39">
        <v>8225</v>
      </c>
      <c r="E166" s="39" t="s">
        <v>35</v>
      </c>
      <c r="F166" s="39" t="s">
        <v>1192</v>
      </c>
      <c r="G166" s="39" t="s">
        <v>100</v>
      </c>
      <c r="H166" s="39" t="s">
        <v>821</v>
      </c>
      <c r="I166" s="39" t="s">
        <v>877</v>
      </c>
      <c r="J166" s="39" t="s">
        <v>686</v>
      </c>
      <c r="K166" s="39" t="s">
        <v>844</v>
      </c>
      <c r="L166" s="39" t="s">
        <v>986</v>
      </c>
      <c r="M166" s="39" t="s">
        <v>845</v>
      </c>
      <c r="N166" s="39" t="s">
        <v>877</v>
      </c>
      <c r="O166" s="106">
        <v>0</v>
      </c>
    </row>
    <row r="167" spans="1:15" x14ac:dyDescent="0.3">
      <c r="A167" s="39" t="s">
        <v>1231</v>
      </c>
      <c r="B167" s="39">
        <v>110</v>
      </c>
      <c r="C167" s="39">
        <v>420</v>
      </c>
      <c r="D167" s="39">
        <v>8335</v>
      </c>
      <c r="E167" s="39" t="s">
        <v>35</v>
      </c>
      <c r="F167" s="39" t="s">
        <v>1192</v>
      </c>
      <c r="G167" s="39" t="s">
        <v>100</v>
      </c>
      <c r="H167" s="39" t="s">
        <v>821</v>
      </c>
      <c r="I167" s="39" t="s">
        <v>880</v>
      </c>
      <c r="J167" s="39" t="s">
        <v>512</v>
      </c>
      <c r="K167" s="39" t="s">
        <v>844</v>
      </c>
      <c r="L167" s="39" t="s">
        <v>986</v>
      </c>
      <c r="M167" s="39" t="s">
        <v>845</v>
      </c>
      <c r="N167" s="39" t="s">
        <v>880</v>
      </c>
      <c r="O167" s="106">
        <v>0</v>
      </c>
    </row>
    <row r="168" spans="1:15" x14ac:dyDescent="0.3">
      <c r="A168" s="39" t="s">
        <v>1232</v>
      </c>
      <c r="B168" s="39">
        <v>110</v>
      </c>
      <c r="C168" s="39">
        <v>420</v>
      </c>
      <c r="D168" s="39">
        <v>8425</v>
      </c>
      <c r="E168" s="39" t="s">
        <v>35</v>
      </c>
      <c r="F168" s="39" t="s">
        <v>1192</v>
      </c>
      <c r="G168" s="39" t="s">
        <v>100</v>
      </c>
      <c r="H168" s="39" t="s">
        <v>821</v>
      </c>
      <c r="I168" s="39" t="s">
        <v>883</v>
      </c>
      <c r="J168" s="39" t="s">
        <v>522</v>
      </c>
      <c r="K168" s="39" t="s">
        <v>844</v>
      </c>
      <c r="L168" s="39" t="s">
        <v>986</v>
      </c>
      <c r="M168" s="39" t="s">
        <v>845</v>
      </c>
      <c r="N168" s="39" t="s">
        <v>883</v>
      </c>
      <c r="O168" s="106">
        <v>0</v>
      </c>
    </row>
    <row r="169" spans="1:15" x14ac:dyDescent="0.3">
      <c r="A169" s="39" t="s">
        <v>1233</v>
      </c>
      <c r="B169" s="39">
        <v>110</v>
      </c>
      <c r="C169" s="39">
        <v>420</v>
      </c>
      <c r="D169" s="39">
        <v>8520</v>
      </c>
      <c r="E169" s="39" t="s">
        <v>35</v>
      </c>
      <c r="F169" s="39" t="s">
        <v>1192</v>
      </c>
      <c r="G169" s="39" t="s">
        <v>100</v>
      </c>
      <c r="H169" s="39" t="s">
        <v>821</v>
      </c>
      <c r="I169" s="39" t="s">
        <v>886</v>
      </c>
      <c r="J169" s="39" t="s">
        <v>305</v>
      </c>
      <c r="K169" s="39" t="s">
        <v>844</v>
      </c>
      <c r="L169" s="39" t="s">
        <v>986</v>
      </c>
      <c r="M169" s="39" t="s">
        <v>845</v>
      </c>
      <c r="N169" s="39" t="s">
        <v>1234</v>
      </c>
      <c r="O169" s="106">
        <v>0</v>
      </c>
    </row>
    <row r="170" spans="1:15" x14ac:dyDescent="0.3">
      <c r="A170" s="39" t="s">
        <v>1236</v>
      </c>
      <c r="B170" s="39">
        <v>110</v>
      </c>
      <c r="C170" s="39">
        <v>430</v>
      </c>
      <c r="D170" s="39">
        <v>6118</v>
      </c>
      <c r="E170" s="39" t="s">
        <v>35</v>
      </c>
      <c r="F170" s="39" t="s">
        <v>1237</v>
      </c>
      <c r="G170" s="39" t="s">
        <v>100</v>
      </c>
      <c r="H170" s="39" t="s">
        <v>820</v>
      </c>
      <c r="I170" s="39" t="s">
        <v>1108</v>
      </c>
      <c r="J170" s="39" t="s">
        <v>688</v>
      </c>
      <c r="K170" s="39" t="s">
        <v>844</v>
      </c>
      <c r="L170" s="39" t="s">
        <v>1238</v>
      </c>
      <c r="M170" s="39" t="s">
        <v>1089</v>
      </c>
      <c r="N170" s="39" t="s">
        <v>1239</v>
      </c>
      <c r="O170" s="106">
        <v>26554</v>
      </c>
    </row>
    <row r="171" spans="1:15" x14ac:dyDescent="0.3">
      <c r="A171" s="39" t="s">
        <v>1240</v>
      </c>
      <c r="B171" s="39">
        <v>110</v>
      </c>
      <c r="C171" s="39">
        <v>430</v>
      </c>
      <c r="D171" s="39">
        <v>6334</v>
      </c>
      <c r="E171" s="39" t="s">
        <v>35</v>
      </c>
      <c r="F171" s="39" t="s">
        <v>1237</v>
      </c>
      <c r="G171" s="39" t="s">
        <v>100</v>
      </c>
      <c r="H171" s="39" t="s">
        <v>820</v>
      </c>
      <c r="I171" s="39" t="s">
        <v>1152</v>
      </c>
      <c r="J171" s="39" t="s">
        <v>690</v>
      </c>
      <c r="K171" s="39" t="s">
        <v>844</v>
      </c>
      <c r="L171" s="39" t="s">
        <v>1238</v>
      </c>
      <c r="M171" s="39" t="s">
        <v>1089</v>
      </c>
      <c r="N171" s="39" t="s">
        <v>1159</v>
      </c>
      <c r="O171" s="106">
        <v>0</v>
      </c>
    </row>
    <row r="172" spans="1:15" x14ac:dyDescent="0.3">
      <c r="A172" s="39" t="s">
        <v>1242</v>
      </c>
      <c r="B172" s="39">
        <v>110</v>
      </c>
      <c r="C172" s="39">
        <v>440</v>
      </c>
      <c r="D172" s="39">
        <v>5110</v>
      </c>
      <c r="E172" s="39" t="s">
        <v>35</v>
      </c>
      <c r="F172" s="39" t="s">
        <v>993</v>
      </c>
      <c r="G172" s="39" t="s">
        <v>100</v>
      </c>
      <c r="H172" s="39" t="s">
        <v>819</v>
      </c>
      <c r="I172" s="39" t="s">
        <v>1088</v>
      </c>
      <c r="J172" s="39" t="s">
        <v>705</v>
      </c>
      <c r="K172" s="39" t="s">
        <v>844</v>
      </c>
      <c r="L172" s="39" t="s">
        <v>993</v>
      </c>
      <c r="M172" s="39" t="s">
        <v>1089</v>
      </c>
      <c r="N172" s="39" t="s">
        <v>284</v>
      </c>
      <c r="O172" s="106">
        <v>4414</v>
      </c>
    </row>
    <row r="173" spans="1:15" x14ac:dyDescent="0.3">
      <c r="A173" s="39" t="s">
        <v>1243</v>
      </c>
      <c r="B173" s="39">
        <v>110</v>
      </c>
      <c r="C173" s="39">
        <v>440</v>
      </c>
      <c r="D173" s="39">
        <v>5112</v>
      </c>
      <c r="E173" s="39" t="s">
        <v>35</v>
      </c>
      <c r="F173" s="39" t="s">
        <v>993</v>
      </c>
      <c r="G173" s="39" t="s">
        <v>100</v>
      </c>
      <c r="H173" s="39" t="s">
        <v>819</v>
      </c>
      <c r="I173" s="39" t="s">
        <v>1088</v>
      </c>
      <c r="J173" s="39" t="s">
        <v>547</v>
      </c>
      <c r="K173" s="39" t="s">
        <v>844</v>
      </c>
      <c r="L173" s="39" t="s">
        <v>993</v>
      </c>
      <c r="M173" s="39" t="s">
        <v>1089</v>
      </c>
      <c r="N173" s="39" t="s">
        <v>287</v>
      </c>
      <c r="O173" s="106">
        <v>0</v>
      </c>
    </row>
    <row r="174" spans="1:15" x14ac:dyDescent="0.3">
      <c r="A174" s="39" t="s">
        <v>1244</v>
      </c>
      <c r="B174" s="39">
        <v>110</v>
      </c>
      <c r="C174" s="39">
        <v>440</v>
      </c>
      <c r="D174" s="39">
        <v>5114</v>
      </c>
      <c r="E174" s="39" t="s">
        <v>35</v>
      </c>
      <c r="F174" s="39" t="s">
        <v>993</v>
      </c>
      <c r="G174" s="39" t="s">
        <v>100</v>
      </c>
      <c r="H174" s="39" t="s">
        <v>819</v>
      </c>
      <c r="I174" s="39" t="s">
        <v>1088</v>
      </c>
      <c r="J174" s="39" t="s">
        <v>611</v>
      </c>
      <c r="K174" s="39" t="s">
        <v>844</v>
      </c>
      <c r="L174" s="39" t="s">
        <v>993</v>
      </c>
      <c r="M174" s="39" t="s">
        <v>1089</v>
      </c>
      <c r="N174" s="39" t="s">
        <v>285</v>
      </c>
      <c r="O174" s="106">
        <v>110</v>
      </c>
    </row>
    <row r="175" spans="1:15" x14ac:dyDescent="0.3">
      <c r="A175" s="39" t="s">
        <v>1245</v>
      </c>
      <c r="B175" s="39">
        <v>110</v>
      </c>
      <c r="C175" s="39">
        <v>440</v>
      </c>
      <c r="D175" s="39">
        <v>5220</v>
      </c>
      <c r="E175" s="39" t="s">
        <v>35</v>
      </c>
      <c r="F175" s="39" t="s">
        <v>993</v>
      </c>
      <c r="G175" s="39" t="s">
        <v>100</v>
      </c>
      <c r="H175" s="39" t="s">
        <v>819</v>
      </c>
      <c r="I175" s="39" t="s">
        <v>1098</v>
      </c>
      <c r="J175" s="39" t="s">
        <v>689</v>
      </c>
      <c r="K175" s="39" t="s">
        <v>844</v>
      </c>
      <c r="L175" s="39" t="s">
        <v>993</v>
      </c>
      <c r="M175" s="39" t="s">
        <v>1089</v>
      </c>
      <c r="N175" s="39" t="s">
        <v>291</v>
      </c>
      <c r="O175" s="106">
        <v>0</v>
      </c>
    </row>
    <row r="176" spans="1:15" x14ac:dyDescent="0.3">
      <c r="A176" s="39" t="s">
        <v>1246</v>
      </c>
      <c r="B176" s="39">
        <v>110</v>
      </c>
      <c r="C176" s="39">
        <v>440</v>
      </c>
      <c r="D176" s="39">
        <v>5315</v>
      </c>
      <c r="E176" s="39" t="s">
        <v>35</v>
      </c>
      <c r="F176" s="39" t="s">
        <v>993</v>
      </c>
      <c r="G176" s="39" t="s">
        <v>100</v>
      </c>
      <c r="H176" s="39" t="s">
        <v>819</v>
      </c>
      <c r="I176" s="39" t="s">
        <v>1100</v>
      </c>
      <c r="J176" s="39" t="s">
        <v>701</v>
      </c>
      <c r="K176" s="39" t="s">
        <v>844</v>
      </c>
      <c r="L176" s="39" t="s">
        <v>993</v>
      </c>
      <c r="M176" s="39" t="s">
        <v>1089</v>
      </c>
      <c r="N176" s="39" t="s">
        <v>294</v>
      </c>
      <c r="O176" s="106">
        <v>346</v>
      </c>
    </row>
    <row r="177" spans="1:15" x14ac:dyDescent="0.3">
      <c r="A177" s="39" t="s">
        <v>1247</v>
      </c>
      <c r="B177" s="39">
        <v>110</v>
      </c>
      <c r="C177" s="39">
        <v>440</v>
      </c>
      <c r="D177" s="39">
        <v>5320</v>
      </c>
      <c r="E177" s="39" t="s">
        <v>35</v>
      </c>
      <c r="F177" s="39" t="s">
        <v>993</v>
      </c>
      <c r="G177" s="39" t="s">
        <v>100</v>
      </c>
      <c r="H177" s="39" t="s">
        <v>819</v>
      </c>
      <c r="I177" s="39" t="s">
        <v>1100</v>
      </c>
      <c r="J177" s="39" t="s">
        <v>714</v>
      </c>
      <c r="K177" s="39" t="s">
        <v>844</v>
      </c>
      <c r="L177" s="39" t="s">
        <v>993</v>
      </c>
      <c r="M177" s="39" t="s">
        <v>1089</v>
      </c>
      <c r="N177" s="39" t="s">
        <v>300</v>
      </c>
      <c r="O177" s="106">
        <v>121</v>
      </c>
    </row>
    <row r="178" spans="1:15" x14ac:dyDescent="0.3">
      <c r="A178" s="39" t="s">
        <v>1248</v>
      </c>
      <c r="B178" s="39">
        <v>110</v>
      </c>
      <c r="C178" s="39">
        <v>440</v>
      </c>
      <c r="D178" s="39">
        <v>5350</v>
      </c>
      <c r="E178" s="39" t="s">
        <v>35</v>
      </c>
      <c r="F178" s="39" t="s">
        <v>993</v>
      </c>
      <c r="G178" s="39" t="s">
        <v>100</v>
      </c>
      <c r="H178" s="39" t="s">
        <v>819</v>
      </c>
      <c r="I178" s="39" t="s">
        <v>1100</v>
      </c>
      <c r="J178" s="39" t="s">
        <v>459</v>
      </c>
      <c r="K178" s="39" t="s">
        <v>844</v>
      </c>
      <c r="L178" s="39" t="s">
        <v>993</v>
      </c>
      <c r="M178" s="39" t="s">
        <v>1089</v>
      </c>
      <c r="N178" s="39" t="s">
        <v>297</v>
      </c>
      <c r="O178" s="106">
        <v>0</v>
      </c>
    </row>
    <row r="179" spans="1:15" x14ac:dyDescent="0.3">
      <c r="A179" s="39" t="s">
        <v>1249</v>
      </c>
      <c r="B179" s="39">
        <v>110</v>
      </c>
      <c r="C179" s="39">
        <v>440</v>
      </c>
      <c r="D179" s="39">
        <v>5410</v>
      </c>
      <c r="E179" s="39" t="s">
        <v>35</v>
      </c>
      <c r="F179" s="39" t="s">
        <v>993</v>
      </c>
      <c r="G179" s="39" t="s">
        <v>100</v>
      </c>
      <c r="H179" s="39" t="s">
        <v>819</v>
      </c>
      <c r="I179" s="39" t="s">
        <v>1104</v>
      </c>
      <c r="J179" s="39" t="s">
        <v>703</v>
      </c>
      <c r="K179" s="39" t="s">
        <v>844</v>
      </c>
      <c r="L179" s="39" t="s">
        <v>993</v>
      </c>
      <c r="M179" s="39" t="s">
        <v>1089</v>
      </c>
      <c r="N179" s="39" t="s">
        <v>288</v>
      </c>
      <c r="O179" s="106">
        <v>305</v>
      </c>
    </row>
    <row r="180" spans="1:15" x14ac:dyDescent="0.3">
      <c r="A180" s="39" t="s">
        <v>1250</v>
      </c>
      <c r="B180" s="39">
        <v>110</v>
      </c>
      <c r="C180" s="39">
        <v>440</v>
      </c>
      <c r="D180" s="39">
        <v>5450</v>
      </c>
      <c r="E180" s="39" t="s">
        <v>35</v>
      </c>
      <c r="F180" s="39" t="s">
        <v>993</v>
      </c>
      <c r="G180" s="39" t="s">
        <v>100</v>
      </c>
      <c r="H180" s="39" t="s">
        <v>819</v>
      </c>
      <c r="I180" s="39" t="s">
        <v>1104</v>
      </c>
      <c r="J180" s="39" t="s">
        <v>467</v>
      </c>
      <c r="K180" s="39" t="s">
        <v>844</v>
      </c>
      <c r="L180" s="39" t="s">
        <v>993</v>
      </c>
      <c r="M180" s="39" t="s">
        <v>1089</v>
      </c>
      <c r="N180" s="39" t="s">
        <v>292</v>
      </c>
      <c r="O180" s="106">
        <v>508</v>
      </c>
    </row>
    <row r="181" spans="1:15" x14ac:dyDescent="0.3">
      <c r="A181" s="39" t="s">
        <v>1251</v>
      </c>
      <c r="B181" s="39">
        <v>110</v>
      </c>
      <c r="C181" s="39">
        <v>440</v>
      </c>
      <c r="D181" s="39">
        <v>6116</v>
      </c>
      <c r="E181" s="39" t="s">
        <v>35</v>
      </c>
      <c r="F181" s="39" t="s">
        <v>993</v>
      </c>
      <c r="G181" s="39" t="s">
        <v>100</v>
      </c>
      <c r="H181" s="39" t="s">
        <v>820</v>
      </c>
      <c r="I181" s="39" t="s">
        <v>1108</v>
      </c>
      <c r="J181" s="39" t="s">
        <v>312</v>
      </c>
      <c r="K181" s="39" t="s">
        <v>844</v>
      </c>
      <c r="L181" s="39" t="s">
        <v>993</v>
      </c>
      <c r="M181" s="39" t="s">
        <v>1089</v>
      </c>
      <c r="N181" s="39" t="s">
        <v>1252</v>
      </c>
      <c r="O181" s="106">
        <v>31297</v>
      </c>
    </row>
    <row r="182" spans="1:15" x14ac:dyDescent="0.3">
      <c r="A182" s="39" t="s">
        <v>2462</v>
      </c>
      <c r="B182" s="39">
        <v>110</v>
      </c>
      <c r="C182" s="39">
        <v>440</v>
      </c>
      <c r="D182" s="39">
        <v>6122</v>
      </c>
      <c r="E182" s="39" t="s">
        <v>35</v>
      </c>
      <c r="F182" s="39" t="s">
        <v>993</v>
      </c>
      <c r="G182" s="39" t="s">
        <v>100</v>
      </c>
      <c r="H182" s="39" t="s">
        <v>820</v>
      </c>
      <c r="I182" s="39" t="s">
        <v>1108</v>
      </c>
      <c r="J182" s="39" t="s">
        <v>2463</v>
      </c>
      <c r="K182" s="39" t="s">
        <v>844</v>
      </c>
      <c r="L182" s="39" t="s">
        <v>993</v>
      </c>
      <c r="M182" s="39" t="s">
        <v>1089</v>
      </c>
      <c r="N182" s="39" t="s">
        <v>1116</v>
      </c>
      <c r="O182" s="106">
        <v>33</v>
      </c>
    </row>
    <row r="183" spans="1:15" x14ac:dyDescent="0.3">
      <c r="A183" s="39" t="s">
        <v>1254</v>
      </c>
      <c r="B183" s="39">
        <v>110</v>
      </c>
      <c r="C183" s="39">
        <v>440</v>
      </c>
      <c r="D183" s="39">
        <v>6128</v>
      </c>
      <c r="E183" s="39" t="s">
        <v>35</v>
      </c>
      <c r="F183" s="39" t="s">
        <v>993</v>
      </c>
      <c r="G183" s="39" t="s">
        <v>100</v>
      </c>
      <c r="H183" s="39" t="s">
        <v>820</v>
      </c>
      <c r="I183" s="39" t="s">
        <v>1108</v>
      </c>
      <c r="J183" s="39" t="s">
        <v>371</v>
      </c>
      <c r="K183" s="39" t="s">
        <v>844</v>
      </c>
      <c r="L183" s="39" t="s">
        <v>993</v>
      </c>
      <c r="M183" s="39" t="s">
        <v>1089</v>
      </c>
      <c r="N183" s="39" t="s">
        <v>1121</v>
      </c>
      <c r="O183" s="106">
        <v>8719</v>
      </c>
    </row>
    <row r="184" spans="1:15" x14ac:dyDescent="0.3">
      <c r="A184" s="39" t="s">
        <v>1256</v>
      </c>
      <c r="B184" s="39">
        <v>110</v>
      </c>
      <c r="C184" s="39">
        <v>440</v>
      </c>
      <c r="D184" s="39">
        <v>6220</v>
      </c>
      <c r="E184" s="39" t="s">
        <v>35</v>
      </c>
      <c r="F184" s="39" t="s">
        <v>993</v>
      </c>
      <c r="G184" s="39" t="s">
        <v>100</v>
      </c>
      <c r="H184" s="39" t="s">
        <v>820</v>
      </c>
      <c r="I184" s="39" t="s">
        <v>1131</v>
      </c>
      <c r="J184" s="39" t="s">
        <v>584</v>
      </c>
      <c r="K184" s="39" t="s">
        <v>844</v>
      </c>
      <c r="L184" s="39" t="s">
        <v>993</v>
      </c>
      <c r="M184" s="39" t="s">
        <v>1089</v>
      </c>
      <c r="N184" s="39" t="s">
        <v>1132</v>
      </c>
      <c r="O184" s="106">
        <v>0</v>
      </c>
    </row>
    <row r="185" spans="1:15" x14ac:dyDescent="0.3">
      <c r="A185" s="39" t="s">
        <v>1257</v>
      </c>
      <c r="B185" s="39">
        <v>110</v>
      </c>
      <c r="C185" s="39">
        <v>440</v>
      </c>
      <c r="D185" s="39">
        <v>6226</v>
      </c>
      <c r="E185" s="39" t="s">
        <v>35</v>
      </c>
      <c r="F185" s="39" t="s">
        <v>993</v>
      </c>
      <c r="G185" s="39" t="s">
        <v>100</v>
      </c>
      <c r="H185" s="39" t="s">
        <v>820</v>
      </c>
      <c r="I185" s="39" t="s">
        <v>1131</v>
      </c>
      <c r="J185" s="39" t="s">
        <v>586</v>
      </c>
      <c r="K185" s="39" t="s">
        <v>844</v>
      </c>
      <c r="L185" s="39" t="s">
        <v>993</v>
      </c>
      <c r="M185" s="39" t="s">
        <v>1089</v>
      </c>
      <c r="N185" s="39" t="s">
        <v>1138</v>
      </c>
      <c r="O185" s="106">
        <v>125</v>
      </c>
    </row>
    <row r="186" spans="1:15" x14ac:dyDescent="0.3">
      <c r="A186" s="39" t="s">
        <v>1258</v>
      </c>
      <c r="B186" s="39">
        <v>110</v>
      </c>
      <c r="C186" s="39">
        <v>440</v>
      </c>
      <c r="D186" s="39">
        <v>6238</v>
      </c>
      <c r="E186" s="39" t="s">
        <v>35</v>
      </c>
      <c r="F186" s="39" t="s">
        <v>993</v>
      </c>
      <c r="G186" s="39" t="s">
        <v>100</v>
      </c>
      <c r="H186" s="39" t="s">
        <v>820</v>
      </c>
      <c r="I186" s="39" t="s">
        <v>1131</v>
      </c>
      <c r="J186" s="39" t="s">
        <v>590</v>
      </c>
      <c r="K186" s="39" t="s">
        <v>844</v>
      </c>
      <c r="L186" s="39" t="s">
        <v>993</v>
      </c>
      <c r="M186" s="39" t="s">
        <v>1089</v>
      </c>
      <c r="N186" s="39" t="s">
        <v>1147</v>
      </c>
      <c r="O186" s="106">
        <v>0</v>
      </c>
    </row>
    <row r="187" spans="1:15" x14ac:dyDescent="0.3">
      <c r="A187" s="39" t="s">
        <v>1259</v>
      </c>
      <c r="B187" s="39">
        <v>110</v>
      </c>
      <c r="C187" s="39">
        <v>440</v>
      </c>
      <c r="D187" s="39">
        <v>6240</v>
      </c>
      <c r="E187" s="39" t="s">
        <v>35</v>
      </c>
      <c r="F187" s="39" t="s">
        <v>993</v>
      </c>
      <c r="G187" s="39" t="s">
        <v>100</v>
      </c>
      <c r="H187" s="39" t="s">
        <v>820</v>
      </c>
      <c r="I187" s="39" t="s">
        <v>1131</v>
      </c>
      <c r="J187" s="39" t="s">
        <v>742</v>
      </c>
      <c r="K187" s="39" t="s">
        <v>844</v>
      </c>
      <c r="L187" s="39" t="s">
        <v>993</v>
      </c>
      <c r="M187" s="39" t="s">
        <v>1089</v>
      </c>
      <c r="N187" s="39" t="s">
        <v>1149</v>
      </c>
      <c r="O187" s="106">
        <v>0</v>
      </c>
    </row>
    <row r="188" spans="1:15" x14ac:dyDescent="0.3">
      <c r="A188" s="39" t="s">
        <v>1260</v>
      </c>
      <c r="B188" s="39">
        <v>110</v>
      </c>
      <c r="C188" s="39">
        <v>440</v>
      </c>
      <c r="D188" s="39">
        <v>6290</v>
      </c>
      <c r="E188" s="39" t="s">
        <v>35</v>
      </c>
      <c r="F188" s="39" t="s">
        <v>993</v>
      </c>
      <c r="G188" s="39" t="s">
        <v>100</v>
      </c>
      <c r="H188" s="39" t="s">
        <v>820</v>
      </c>
      <c r="I188" s="39" t="s">
        <v>1131</v>
      </c>
      <c r="J188" s="39" t="s">
        <v>606</v>
      </c>
      <c r="K188" s="39" t="s">
        <v>844</v>
      </c>
      <c r="L188" s="39" t="s">
        <v>993</v>
      </c>
      <c r="M188" s="39" t="s">
        <v>1089</v>
      </c>
      <c r="N188" s="39" t="s">
        <v>1074</v>
      </c>
      <c r="O188" s="106">
        <v>0</v>
      </c>
    </row>
    <row r="189" spans="1:15" x14ac:dyDescent="0.3">
      <c r="A189" s="39" t="s">
        <v>1261</v>
      </c>
      <c r="B189" s="39">
        <v>110</v>
      </c>
      <c r="C189" s="39">
        <v>440</v>
      </c>
      <c r="D189" s="39">
        <v>6522</v>
      </c>
      <c r="E189" s="39" t="s">
        <v>35</v>
      </c>
      <c r="F189" s="39" t="s">
        <v>993</v>
      </c>
      <c r="G189" s="39" t="s">
        <v>100</v>
      </c>
      <c r="H189" s="39" t="s">
        <v>820</v>
      </c>
      <c r="I189" s="39" t="s">
        <v>1175</v>
      </c>
      <c r="J189" s="39" t="s">
        <v>354</v>
      </c>
      <c r="K189" s="39" t="s">
        <v>844</v>
      </c>
      <c r="L189" s="39" t="s">
        <v>993</v>
      </c>
      <c r="M189" s="39" t="s">
        <v>1089</v>
      </c>
      <c r="N189" s="39" t="s">
        <v>1262</v>
      </c>
      <c r="O189" s="106">
        <v>23262</v>
      </c>
    </row>
    <row r="190" spans="1:15" x14ac:dyDescent="0.3">
      <c r="A190" s="39" t="s">
        <v>1264</v>
      </c>
      <c r="B190" s="39">
        <v>110</v>
      </c>
      <c r="C190" s="39">
        <v>440</v>
      </c>
      <c r="D190" s="39">
        <v>6524</v>
      </c>
      <c r="E190" s="39" t="s">
        <v>35</v>
      </c>
      <c r="F190" s="39" t="s">
        <v>993</v>
      </c>
      <c r="G190" s="39" t="s">
        <v>100</v>
      </c>
      <c r="H190" s="39" t="s">
        <v>820</v>
      </c>
      <c r="I190" s="39" t="s">
        <v>1175</v>
      </c>
      <c r="J190" s="39" t="s">
        <v>678</v>
      </c>
      <c r="K190" s="39" t="s">
        <v>844</v>
      </c>
      <c r="L190" s="39" t="s">
        <v>993</v>
      </c>
      <c r="M190" s="39" t="s">
        <v>1089</v>
      </c>
      <c r="N190" s="39" t="s">
        <v>1265</v>
      </c>
      <c r="O190" s="106">
        <v>0</v>
      </c>
    </row>
    <row r="191" spans="1:15" x14ac:dyDescent="0.3">
      <c r="A191" s="39" t="s">
        <v>1266</v>
      </c>
      <c r="B191" s="39">
        <v>110</v>
      </c>
      <c r="C191" s="39">
        <v>440</v>
      </c>
      <c r="D191" s="39">
        <v>6525</v>
      </c>
      <c r="E191" s="39" t="s">
        <v>35</v>
      </c>
      <c r="F191" s="39" t="s">
        <v>993</v>
      </c>
      <c r="G191" s="39" t="s">
        <v>100</v>
      </c>
      <c r="H191" s="39" t="s">
        <v>820</v>
      </c>
      <c r="I191" s="39" t="s">
        <v>1175</v>
      </c>
      <c r="J191" s="39" t="s">
        <v>680</v>
      </c>
      <c r="K191" s="39" t="s">
        <v>844</v>
      </c>
      <c r="L191" s="39" t="s">
        <v>993</v>
      </c>
      <c r="M191" s="39" t="s">
        <v>1089</v>
      </c>
      <c r="N191" s="39" t="s">
        <v>1267</v>
      </c>
      <c r="O191" s="106">
        <v>0</v>
      </c>
    </row>
    <row r="192" spans="1:15" x14ac:dyDescent="0.3">
      <c r="A192" s="39" t="s">
        <v>1268</v>
      </c>
      <c r="B192" s="39">
        <v>110</v>
      </c>
      <c r="C192" s="39">
        <v>440</v>
      </c>
      <c r="D192" s="39">
        <v>8225</v>
      </c>
      <c r="E192" s="39" t="s">
        <v>35</v>
      </c>
      <c r="F192" s="39" t="s">
        <v>993</v>
      </c>
      <c r="G192" s="39" t="s">
        <v>100</v>
      </c>
      <c r="H192" s="39" t="s">
        <v>821</v>
      </c>
      <c r="I192" s="39" t="s">
        <v>877</v>
      </c>
      <c r="J192" s="39" t="s">
        <v>341</v>
      </c>
      <c r="K192" s="39" t="s">
        <v>844</v>
      </c>
      <c r="L192" s="39" t="s">
        <v>993</v>
      </c>
      <c r="M192" s="39" t="s">
        <v>845</v>
      </c>
      <c r="N192" s="39" t="s">
        <v>877</v>
      </c>
      <c r="O192" s="106">
        <v>311144</v>
      </c>
    </row>
    <row r="193" spans="1:15" x14ac:dyDescent="0.3">
      <c r="A193" s="39" t="s">
        <v>1270</v>
      </c>
      <c r="B193" s="39">
        <v>110</v>
      </c>
      <c r="C193" s="39">
        <v>450</v>
      </c>
      <c r="D193" s="39">
        <v>5130</v>
      </c>
      <c r="E193" s="39" t="s">
        <v>35</v>
      </c>
      <c r="F193" s="39" t="s">
        <v>1271</v>
      </c>
      <c r="G193" s="39" t="s">
        <v>100</v>
      </c>
      <c r="H193" s="39" t="s">
        <v>819</v>
      </c>
      <c r="I193" s="39" t="s">
        <v>1088</v>
      </c>
      <c r="J193" s="39" t="s">
        <v>768</v>
      </c>
      <c r="K193" s="39" t="s">
        <v>844</v>
      </c>
      <c r="L193" s="39" t="s">
        <v>986</v>
      </c>
      <c r="M193" s="39" t="s">
        <v>1089</v>
      </c>
      <c r="N193" s="39" t="s">
        <v>289</v>
      </c>
      <c r="O193" s="106">
        <v>0</v>
      </c>
    </row>
    <row r="194" spans="1:15" x14ac:dyDescent="0.3">
      <c r="A194" s="39" t="s">
        <v>1273</v>
      </c>
      <c r="B194" s="39">
        <v>110</v>
      </c>
      <c r="C194" s="39">
        <v>450</v>
      </c>
      <c r="D194" s="39">
        <v>5156</v>
      </c>
      <c r="E194" s="39" t="s">
        <v>35</v>
      </c>
      <c r="F194" s="39" t="s">
        <v>1271</v>
      </c>
      <c r="G194" s="39" t="s">
        <v>100</v>
      </c>
      <c r="H194" s="39" t="s">
        <v>819</v>
      </c>
      <c r="I194" s="39" t="s">
        <v>1088</v>
      </c>
      <c r="J194" s="39" t="s">
        <v>407</v>
      </c>
      <c r="K194" s="39" t="s">
        <v>844</v>
      </c>
      <c r="L194" s="39" t="s">
        <v>986</v>
      </c>
      <c r="M194" s="39" t="s">
        <v>1089</v>
      </c>
      <c r="N194" s="39" t="s">
        <v>295</v>
      </c>
      <c r="O194" s="106">
        <v>0</v>
      </c>
    </row>
    <row r="195" spans="1:15" x14ac:dyDescent="0.3">
      <c r="A195" s="39" t="s">
        <v>1274</v>
      </c>
      <c r="B195" s="39">
        <v>110</v>
      </c>
      <c r="C195" s="39">
        <v>450</v>
      </c>
      <c r="D195" s="39">
        <v>5158</v>
      </c>
      <c r="E195" s="39" t="s">
        <v>35</v>
      </c>
      <c r="F195" s="39" t="s">
        <v>1271</v>
      </c>
      <c r="G195" s="39" t="s">
        <v>100</v>
      </c>
      <c r="H195" s="39" t="s">
        <v>819</v>
      </c>
      <c r="I195" s="39" t="s">
        <v>1088</v>
      </c>
      <c r="J195" s="39" t="s">
        <v>463</v>
      </c>
      <c r="K195" s="39" t="s">
        <v>844</v>
      </c>
      <c r="L195" s="39" t="s">
        <v>986</v>
      </c>
      <c r="M195" s="39" t="s">
        <v>1089</v>
      </c>
      <c r="N195" s="39" t="s">
        <v>290</v>
      </c>
      <c r="O195" s="106">
        <v>1608</v>
      </c>
    </row>
    <row r="196" spans="1:15" x14ac:dyDescent="0.3">
      <c r="A196" s="39" t="s">
        <v>1275</v>
      </c>
      <c r="B196" s="39">
        <v>110</v>
      </c>
      <c r="C196" s="39">
        <v>450</v>
      </c>
      <c r="D196" s="39">
        <v>5315</v>
      </c>
      <c r="E196" s="39" t="s">
        <v>35</v>
      </c>
      <c r="F196" s="39" t="s">
        <v>1271</v>
      </c>
      <c r="G196" s="39" t="s">
        <v>100</v>
      </c>
      <c r="H196" s="39" t="s">
        <v>819</v>
      </c>
      <c r="I196" s="39" t="s">
        <v>1100</v>
      </c>
      <c r="J196" s="39" t="s">
        <v>464</v>
      </c>
      <c r="K196" s="39" t="s">
        <v>844</v>
      </c>
      <c r="L196" s="39" t="s">
        <v>986</v>
      </c>
      <c r="M196" s="39" t="s">
        <v>1089</v>
      </c>
      <c r="N196" s="39" t="s">
        <v>294</v>
      </c>
      <c r="O196" s="106">
        <v>123</v>
      </c>
    </row>
    <row r="197" spans="1:15" x14ac:dyDescent="0.3">
      <c r="A197" s="39" t="s">
        <v>1276</v>
      </c>
      <c r="B197" s="39">
        <v>110</v>
      </c>
      <c r="C197" s="39">
        <v>450</v>
      </c>
      <c r="D197" s="39">
        <v>5320</v>
      </c>
      <c r="E197" s="39" t="s">
        <v>35</v>
      </c>
      <c r="F197" s="39" t="s">
        <v>1271</v>
      </c>
      <c r="G197" s="39" t="s">
        <v>100</v>
      </c>
      <c r="H197" s="39" t="s">
        <v>819</v>
      </c>
      <c r="I197" s="39" t="s">
        <v>1100</v>
      </c>
      <c r="J197" s="39" t="s">
        <v>722</v>
      </c>
      <c r="K197" s="39" t="s">
        <v>844</v>
      </c>
      <c r="L197" s="39" t="s">
        <v>986</v>
      </c>
      <c r="M197" s="39" t="s">
        <v>1089</v>
      </c>
      <c r="N197" s="39" t="s">
        <v>300</v>
      </c>
      <c r="O197" s="106">
        <v>370</v>
      </c>
    </row>
    <row r="198" spans="1:15" x14ac:dyDescent="0.3">
      <c r="A198" s="39" t="s">
        <v>1277</v>
      </c>
      <c r="B198" s="39">
        <v>110</v>
      </c>
      <c r="C198" s="39">
        <v>450</v>
      </c>
      <c r="D198" s="39">
        <v>5350</v>
      </c>
      <c r="E198" s="39" t="s">
        <v>35</v>
      </c>
      <c r="F198" s="39" t="s">
        <v>1271</v>
      </c>
      <c r="G198" s="39" t="s">
        <v>100</v>
      </c>
      <c r="H198" s="39" t="s">
        <v>819</v>
      </c>
      <c r="I198" s="39" t="s">
        <v>1100</v>
      </c>
      <c r="J198" s="39" t="s">
        <v>430</v>
      </c>
      <c r="K198" s="39" t="s">
        <v>844</v>
      </c>
      <c r="L198" s="39" t="s">
        <v>986</v>
      </c>
      <c r="M198" s="39" t="s">
        <v>1089</v>
      </c>
      <c r="N198" s="39" t="s">
        <v>297</v>
      </c>
      <c r="O198" s="106">
        <v>0</v>
      </c>
    </row>
    <row r="199" spans="1:15" x14ac:dyDescent="0.3">
      <c r="A199" s="39" t="s">
        <v>1278</v>
      </c>
      <c r="B199" s="39">
        <v>110</v>
      </c>
      <c r="C199" s="39">
        <v>450</v>
      </c>
      <c r="D199" s="39">
        <v>5410</v>
      </c>
      <c r="E199" s="39" t="s">
        <v>35</v>
      </c>
      <c r="F199" s="39" t="s">
        <v>1271</v>
      </c>
      <c r="G199" s="39" t="s">
        <v>100</v>
      </c>
      <c r="H199" s="39" t="s">
        <v>819</v>
      </c>
      <c r="I199" s="39" t="s">
        <v>1104</v>
      </c>
      <c r="J199" s="39" t="s">
        <v>375</v>
      </c>
      <c r="K199" s="39" t="s">
        <v>844</v>
      </c>
      <c r="L199" s="39" t="s">
        <v>986</v>
      </c>
      <c r="M199" s="39" t="s">
        <v>1089</v>
      </c>
      <c r="N199" s="39" t="s">
        <v>288</v>
      </c>
      <c r="O199" s="106">
        <v>0</v>
      </c>
    </row>
    <row r="200" spans="1:15" x14ac:dyDescent="0.3">
      <c r="A200" s="39" t="s">
        <v>1279</v>
      </c>
      <c r="B200" s="39">
        <v>110</v>
      </c>
      <c r="C200" s="39">
        <v>450</v>
      </c>
      <c r="D200" s="39">
        <v>5450</v>
      </c>
      <c r="E200" s="39" t="s">
        <v>35</v>
      </c>
      <c r="F200" s="39" t="s">
        <v>1271</v>
      </c>
      <c r="G200" s="39" t="s">
        <v>100</v>
      </c>
      <c r="H200" s="39" t="s">
        <v>819</v>
      </c>
      <c r="I200" s="39" t="s">
        <v>1104</v>
      </c>
      <c r="J200" s="39" t="s">
        <v>409</v>
      </c>
      <c r="K200" s="39" t="s">
        <v>844</v>
      </c>
      <c r="L200" s="39" t="s">
        <v>986</v>
      </c>
      <c r="M200" s="39" t="s">
        <v>1089</v>
      </c>
      <c r="N200" s="39" t="s">
        <v>292</v>
      </c>
      <c r="O200" s="106">
        <v>277</v>
      </c>
    </row>
    <row r="201" spans="1:15" x14ac:dyDescent="0.3">
      <c r="A201" s="39" t="s">
        <v>1280</v>
      </c>
      <c r="B201" s="39">
        <v>110</v>
      </c>
      <c r="C201" s="39">
        <v>450</v>
      </c>
      <c r="D201" s="39">
        <v>6122</v>
      </c>
      <c r="E201" s="39" t="s">
        <v>35</v>
      </c>
      <c r="F201" s="39" t="s">
        <v>1271</v>
      </c>
      <c r="G201" s="39" t="s">
        <v>100</v>
      </c>
      <c r="H201" s="39" t="s">
        <v>820</v>
      </c>
      <c r="I201" s="39" t="s">
        <v>1108</v>
      </c>
      <c r="J201" s="39" t="s">
        <v>589</v>
      </c>
      <c r="K201" s="39" t="s">
        <v>844</v>
      </c>
      <c r="L201" s="39" t="s">
        <v>986</v>
      </c>
      <c r="M201" s="39" t="s">
        <v>1089</v>
      </c>
      <c r="N201" s="39" t="s">
        <v>1116</v>
      </c>
      <c r="O201" s="106">
        <v>474</v>
      </c>
    </row>
    <row r="202" spans="1:15" x14ac:dyDescent="0.3">
      <c r="A202" s="39" t="s">
        <v>1281</v>
      </c>
      <c r="B202" s="39">
        <v>110</v>
      </c>
      <c r="C202" s="39">
        <v>450</v>
      </c>
      <c r="D202" s="39">
        <v>6128</v>
      </c>
      <c r="E202" s="39" t="s">
        <v>35</v>
      </c>
      <c r="F202" s="39" t="s">
        <v>1271</v>
      </c>
      <c r="G202" s="39" t="s">
        <v>100</v>
      </c>
      <c r="H202" s="39" t="s">
        <v>820</v>
      </c>
      <c r="I202" s="39" t="s">
        <v>1108</v>
      </c>
      <c r="J202" s="39" t="s">
        <v>695</v>
      </c>
      <c r="K202" s="39" t="s">
        <v>844</v>
      </c>
      <c r="L202" s="39" t="s">
        <v>986</v>
      </c>
      <c r="M202" s="39" t="s">
        <v>1089</v>
      </c>
      <c r="N202" s="39" t="s">
        <v>1121</v>
      </c>
      <c r="O202" s="106">
        <v>0</v>
      </c>
    </row>
    <row r="203" spans="1:15" x14ac:dyDescent="0.3">
      <c r="A203" s="39" t="s">
        <v>1282</v>
      </c>
      <c r="B203" s="39">
        <v>110</v>
      </c>
      <c r="C203" s="39">
        <v>450</v>
      </c>
      <c r="D203" s="39">
        <v>6226</v>
      </c>
      <c r="E203" s="39" t="s">
        <v>35</v>
      </c>
      <c r="F203" s="39" t="s">
        <v>1271</v>
      </c>
      <c r="G203" s="39" t="s">
        <v>100</v>
      </c>
      <c r="H203" s="39" t="s">
        <v>820</v>
      </c>
      <c r="I203" s="39" t="s">
        <v>1131</v>
      </c>
      <c r="J203" s="39" t="s">
        <v>537</v>
      </c>
      <c r="K203" s="39" t="s">
        <v>844</v>
      </c>
      <c r="L203" s="39" t="s">
        <v>986</v>
      </c>
      <c r="M203" s="39" t="s">
        <v>1089</v>
      </c>
      <c r="N203" s="39" t="s">
        <v>1138</v>
      </c>
      <c r="O203" s="106">
        <v>25</v>
      </c>
    </row>
    <row r="204" spans="1:15" x14ac:dyDescent="0.3">
      <c r="A204" s="39" t="s">
        <v>1283</v>
      </c>
      <c r="B204" s="39">
        <v>110</v>
      </c>
      <c r="C204" s="39">
        <v>450</v>
      </c>
      <c r="D204" s="39">
        <v>6230</v>
      </c>
      <c r="E204" s="39" t="s">
        <v>35</v>
      </c>
      <c r="F204" s="39" t="s">
        <v>1271</v>
      </c>
      <c r="G204" s="39" t="s">
        <v>100</v>
      </c>
      <c r="H204" s="39" t="s">
        <v>820</v>
      </c>
      <c r="I204" s="39" t="s">
        <v>1131</v>
      </c>
      <c r="J204" s="39" t="s">
        <v>697</v>
      </c>
      <c r="K204" s="39" t="s">
        <v>844</v>
      </c>
      <c r="L204" s="39" t="s">
        <v>986</v>
      </c>
      <c r="M204" s="39" t="s">
        <v>1089</v>
      </c>
      <c r="N204" s="39" t="s">
        <v>1143</v>
      </c>
      <c r="O204" s="106">
        <v>0</v>
      </c>
    </row>
    <row r="205" spans="1:15" x14ac:dyDescent="0.3">
      <c r="A205" s="39" t="s">
        <v>1284</v>
      </c>
      <c r="B205" s="39">
        <v>110</v>
      </c>
      <c r="C205" s="39">
        <v>450</v>
      </c>
      <c r="D205" s="39">
        <v>6234</v>
      </c>
      <c r="E205" s="39" t="s">
        <v>35</v>
      </c>
      <c r="F205" s="39" t="s">
        <v>1271</v>
      </c>
      <c r="G205" s="39" t="s">
        <v>100</v>
      </c>
      <c r="H205" s="39" t="s">
        <v>820</v>
      </c>
      <c r="I205" s="39" t="s">
        <v>1131</v>
      </c>
      <c r="J205" s="39" t="s">
        <v>506</v>
      </c>
      <c r="K205" s="39" t="s">
        <v>844</v>
      </c>
      <c r="L205" s="39" t="s">
        <v>986</v>
      </c>
      <c r="M205" s="39" t="s">
        <v>1089</v>
      </c>
      <c r="N205" s="39" t="s">
        <v>1145</v>
      </c>
      <c r="O205" s="106">
        <v>0</v>
      </c>
    </row>
    <row r="206" spans="1:15" x14ac:dyDescent="0.3">
      <c r="A206" s="39" t="s">
        <v>1285</v>
      </c>
      <c r="B206" s="39">
        <v>110</v>
      </c>
      <c r="C206" s="39">
        <v>450</v>
      </c>
      <c r="D206" s="39">
        <v>6238</v>
      </c>
      <c r="E206" s="39" t="s">
        <v>35</v>
      </c>
      <c r="F206" s="39" t="s">
        <v>1271</v>
      </c>
      <c r="G206" s="39" t="s">
        <v>100</v>
      </c>
      <c r="H206" s="39" t="s">
        <v>820</v>
      </c>
      <c r="I206" s="39" t="s">
        <v>1131</v>
      </c>
      <c r="J206" s="39" t="s">
        <v>484</v>
      </c>
      <c r="K206" s="39" t="s">
        <v>844</v>
      </c>
      <c r="L206" s="39" t="s">
        <v>986</v>
      </c>
      <c r="M206" s="39" t="s">
        <v>1089</v>
      </c>
      <c r="N206" s="39" t="s">
        <v>1147</v>
      </c>
      <c r="O206" s="106">
        <v>1</v>
      </c>
    </row>
    <row r="207" spans="1:15" x14ac:dyDescent="0.3">
      <c r="A207" s="39" t="s">
        <v>1286</v>
      </c>
      <c r="B207" s="39">
        <v>110</v>
      </c>
      <c r="C207" s="39">
        <v>450</v>
      </c>
      <c r="D207" s="39">
        <v>6290</v>
      </c>
      <c r="E207" s="39" t="s">
        <v>35</v>
      </c>
      <c r="F207" s="39" t="s">
        <v>1271</v>
      </c>
      <c r="G207" s="39" t="s">
        <v>100</v>
      </c>
      <c r="H207" s="39" t="s">
        <v>820</v>
      </c>
      <c r="I207" s="39" t="s">
        <v>1131</v>
      </c>
      <c r="J207" s="39" t="s">
        <v>514</v>
      </c>
      <c r="K207" s="39" t="s">
        <v>844</v>
      </c>
      <c r="L207" s="39" t="s">
        <v>986</v>
      </c>
      <c r="M207" s="39" t="s">
        <v>1089</v>
      </c>
      <c r="N207" s="39" t="s">
        <v>1074</v>
      </c>
      <c r="O207" s="106">
        <v>0</v>
      </c>
    </row>
    <row r="208" spans="1:15" x14ac:dyDescent="0.3">
      <c r="A208" s="39" t="s">
        <v>1287</v>
      </c>
      <c r="B208" s="39">
        <v>110</v>
      </c>
      <c r="C208" s="39">
        <v>450</v>
      </c>
      <c r="D208" s="39">
        <v>6320</v>
      </c>
      <c r="E208" s="39" t="s">
        <v>35</v>
      </c>
      <c r="F208" s="39" t="s">
        <v>1271</v>
      </c>
      <c r="G208" s="39" t="s">
        <v>100</v>
      </c>
      <c r="H208" s="39" t="s">
        <v>820</v>
      </c>
      <c r="I208" s="39" t="s">
        <v>1152</v>
      </c>
      <c r="J208" s="39" t="s">
        <v>398</v>
      </c>
      <c r="K208" s="39" t="s">
        <v>844</v>
      </c>
      <c r="L208" s="39" t="s">
        <v>986</v>
      </c>
      <c r="M208" s="39" t="s">
        <v>1089</v>
      </c>
      <c r="N208" s="39" t="s">
        <v>1153</v>
      </c>
      <c r="O208" s="106">
        <v>1656</v>
      </c>
    </row>
    <row r="209" spans="1:15" x14ac:dyDescent="0.3">
      <c r="A209" s="39" t="s">
        <v>1288</v>
      </c>
      <c r="B209" s="39">
        <v>110</v>
      </c>
      <c r="C209" s="39">
        <v>450</v>
      </c>
      <c r="D209" s="39">
        <v>6334</v>
      </c>
      <c r="E209" s="39" t="s">
        <v>35</v>
      </c>
      <c r="F209" s="39" t="s">
        <v>1271</v>
      </c>
      <c r="G209" s="39" t="s">
        <v>100</v>
      </c>
      <c r="H209" s="39" t="s">
        <v>820</v>
      </c>
      <c r="I209" s="39" t="s">
        <v>1152</v>
      </c>
      <c r="J209" s="39" t="s">
        <v>524</v>
      </c>
      <c r="K209" s="39" t="s">
        <v>844</v>
      </c>
      <c r="L209" s="39" t="s">
        <v>986</v>
      </c>
      <c r="M209" s="39" t="s">
        <v>1089</v>
      </c>
      <c r="N209" s="39" t="s">
        <v>1159</v>
      </c>
      <c r="O209" s="106">
        <v>0</v>
      </c>
    </row>
    <row r="210" spans="1:15" x14ac:dyDescent="0.3">
      <c r="A210" s="39" t="s">
        <v>1289</v>
      </c>
      <c r="B210" s="39">
        <v>110</v>
      </c>
      <c r="C210" s="39">
        <v>450</v>
      </c>
      <c r="D210" s="39">
        <v>6420</v>
      </c>
      <c r="E210" s="39" t="s">
        <v>35</v>
      </c>
      <c r="F210" s="39" t="s">
        <v>1271</v>
      </c>
      <c r="G210" s="39" t="s">
        <v>100</v>
      </c>
      <c r="H210" s="39" t="s">
        <v>820</v>
      </c>
      <c r="I210" s="39" t="s">
        <v>1162</v>
      </c>
      <c r="J210" s="39" t="s">
        <v>528</v>
      </c>
      <c r="K210" s="39" t="s">
        <v>844</v>
      </c>
      <c r="L210" s="39" t="s">
        <v>986</v>
      </c>
      <c r="M210" s="39" t="s">
        <v>1089</v>
      </c>
      <c r="N210" s="39" t="s">
        <v>1163</v>
      </c>
      <c r="O210" s="106">
        <v>90</v>
      </c>
    </row>
    <row r="211" spans="1:15" x14ac:dyDescent="0.3">
      <c r="A211" s="39" t="s">
        <v>1290</v>
      </c>
      <c r="B211" s="39">
        <v>110</v>
      </c>
      <c r="C211" s="39">
        <v>450</v>
      </c>
      <c r="D211" s="39">
        <v>6425</v>
      </c>
      <c r="E211" s="39" t="s">
        <v>35</v>
      </c>
      <c r="F211" s="39" t="s">
        <v>1271</v>
      </c>
      <c r="G211" s="39" t="s">
        <v>100</v>
      </c>
      <c r="H211" s="39" t="s">
        <v>820</v>
      </c>
      <c r="I211" s="39" t="s">
        <v>1162</v>
      </c>
      <c r="J211" s="39" t="s">
        <v>530</v>
      </c>
      <c r="K211" s="39" t="s">
        <v>844</v>
      </c>
      <c r="L211" s="39" t="s">
        <v>986</v>
      </c>
      <c r="M211" s="39" t="s">
        <v>1089</v>
      </c>
      <c r="N211" s="39" t="s">
        <v>1165</v>
      </c>
      <c r="O211" s="106">
        <v>170</v>
      </c>
    </row>
    <row r="212" spans="1:15" x14ac:dyDescent="0.3">
      <c r="A212" s="39" t="s">
        <v>1291</v>
      </c>
      <c r="B212" s="39">
        <v>110</v>
      </c>
      <c r="C212" s="39">
        <v>450</v>
      </c>
      <c r="D212" s="39">
        <v>6430</v>
      </c>
      <c r="E212" s="39" t="s">
        <v>35</v>
      </c>
      <c r="F212" s="39" t="s">
        <v>1271</v>
      </c>
      <c r="G212" s="39" t="s">
        <v>100</v>
      </c>
      <c r="H212" s="39" t="s">
        <v>820</v>
      </c>
      <c r="I212" s="39" t="s">
        <v>1162</v>
      </c>
      <c r="J212" s="39" t="s">
        <v>532</v>
      </c>
      <c r="K212" s="39" t="s">
        <v>844</v>
      </c>
      <c r="L212" s="39" t="s">
        <v>986</v>
      </c>
      <c r="M212" s="39" t="s">
        <v>1089</v>
      </c>
      <c r="N212" s="39" t="s">
        <v>1167</v>
      </c>
      <c r="O212" s="106">
        <v>476</v>
      </c>
    </row>
    <row r="213" spans="1:15" x14ac:dyDescent="0.3">
      <c r="A213" s="39" t="s">
        <v>1292</v>
      </c>
      <c r="B213" s="39">
        <v>110</v>
      </c>
      <c r="C213" s="39">
        <v>450</v>
      </c>
      <c r="D213" s="39">
        <v>6435</v>
      </c>
      <c r="E213" s="39" t="s">
        <v>35</v>
      </c>
      <c r="F213" s="39" t="s">
        <v>1271</v>
      </c>
      <c r="G213" s="39" t="s">
        <v>100</v>
      </c>
      <c r="H213" s="39" t="s">
        <v>820</v>
      </c>
      <c r="I213" s="39" t="s">
        <v>1162</v>
      </c>
      <c r="J213" s="39" t="s">
        <v>554</v>
      </c>
      <c r="K213" s="39" t="s">
        <v>844</v>
      </c>
      <c r="L213" s="39" t="s">
        <v>986</v>
      </c>
      <c r="M213" s="39" t="s">
        <v>1089</v>
      </c>
      <c r="N213" s="39" t="s">
        <v>1169</v>
      </c>
      <c r="O213" s="106">
        <v>509</v>
      </c>
    </row>
    <row r="214" spans="1:15" x14ac:dyDescent="0.3">
      <c r="A214" s="39" t="s">
        <v>1293</v>
      </c>
      <c r="B214" s="39">
        <v>110</v>
      </c>
      <c r="C214" s="39">
        <v>450</v>
      </c>
      <c r="D214" s="39">
        <v>6440</v>
      </c>
      <c r="E214" s="39" t="s">
        <v>35</v>
      </c>
      <c r="F214" s="39" t="s">
        <v>1271</v>
      </c>
      <c r="G214" s="39" t="s">
        <v>100</v>
      </c>
      <c r="H214" s="39" t="s">
        <v>820</v>
      </c>
      <c r="I214" s="39" t="s">
        <v>1162</v>
      </c>
      <c r="J214" s="39" t="s">
        <v>556</v>
      </c>
      <c r="K214" s="39" t="s">
        <v>844</v>
      </c>
      <c r="L214" s="39" t="s">
        <v>986</v>
      </c>
      <c r="M214" s="39" t="s">
        <v>1089</v>
      </c>
      <c r="N214" s="39" t="s">
        <v>1171</v>
      </c>
      <c r="O214" s="106">
        <v>339</v>
      </c>
    </row>
    <row r="215" spans="1:15" x14ac:dyDescent="0.3">
      <c r="A215" s="39" t="s">
        <v>1294</v>
      </c>
      <c r="B215" s="39">
        <v>110</v>
      </c>
      <c r="C215" s="39">
        <v>450</v>
      </c>
      <c r="D215" s="39">
        <v>6445</v>
      </c>
      <c r="E215" s="39" t="s">
        <v>35</v>
      </c>
      <c r="F215" s="39" t="s">
        <v>1271</v>
      </c>
      <c r="G215" s="39" t="s">
        <v>100</v>
      </c>
      <c r="H215" s="39" t="s">
        <v>820</v>
      </c>
      <c r="I215" s="39" t="s">
        <v>1162</v>
      </c>
      <c r="J215" s="39" t="s">
        <v>558</v>
      </c>
      <c r="K215" s="39" t="s">
        <v>844</v>
      </c>
      <c r="L215" s="39" t="s">
        <v>986</v>
      </c>
      <c r="M215" s="39" t="s">
        <v>1089</v>
      </c>
      <c r="N215" s="39" t="s">
        <v>1173</v>
      </c>
      <c r="O215" s="106">
        <v>0</v>
      </c>
    </row>
    <row r="216" spans="1:15" x14ac:dyDescent="0.3">
      <c r="A216" s="39" t="s">
        <v>1295</v>
      </c>
      <c r="B216" s="39">
        <v>110</v>
      </c>
      <c r="C216" s="39">
        <v>450</v>
      </c>
      <c r="D216" s="39">
        <v>6530</v>
      </c>
      <c r="E216" s="39" t="s">
        <v>35</v>
      </c>
      <c r="F216" s="39" t="s">
        <v>1271</v>
      </c>
      <c r="G216" s="39" t="s">
        <v>100</v>
      </c>
      <c r="H216" s="39" t="s">
        <v>820</v>
      </c>
      <c r="I216" s="39" t="s">
        <v>1175</v>
      </c>
      <c r="J216" s="39" t="s">
        <v>560</v>
      </c>
      <c r="K216" s="39" t="s">
        <v>844</v>
      </c>
      <c r="L216" s="39" t="s">
        <v>986</v>
      </c>
      <c r="M216" s="39" t="s">
        <v>1089</v>
      </c>
      <c r="N216" s="39" t="s">
        <v>1296</v>
      </c>
      <c r="O216" s="106">
        <v>0</v>
      </c>
    </row>
    <row r="217" spans="1:15" x14ac:dyDescent="0.3">
      <c r="A217" s="39" t="s">
        <v>1297</v>
      </c>
      <c r="B217" s="39">
        <v>110</v>
      </c>
      <c r="C217" s="39">
        <v>450</v>
      </c>
      <c r="D217" s="39">
        <v>8225</v>
      </c>
      <c r="E217" s="39" t="s">
        <v>35</v>
      </c>
      <c r="F217" s="39" t="s">
        <v>1271</v>
      </c>
      <c r="G217" s="39" t="s">
        <v>100</v>
      </c>
      <c r="H217" s="39" t="s">
        <v>821</v>
      </c>
      <c r="I217" s="39" t="s">
        <v>877</v>
      </c>
      <c r="J217" s="39" t="s">
        <v>351</v>
      </c>
      <c r="K217" s="39" t="s">
        <v>844</v>
      </c>
      <c r="L217" s="39" t="s">
        <v>986</v>
      </c>
      <c r="M217" s="39" t="s">
        <v>845</v>
      </c>
      <c r="N217" s="39" t="s">
        <v>877</v>
      </c>
      <c r="O217" s="106">
        <v>0</v>
      </c>
    </row>
    <row r="218" spans="1:15" x14ac:dyDescent="0.3">
      <c r="A218" s="39" t="s">
        <v>1299</v>
      </c>
      <c r="B218" s="39">
        <v>110</v>
      </c>
      <c r="C218" s="39">
        <v>450</v>
      </c>
      <c r="D218" s="39">
        <v>8335</v>
      </c>
      <c r="E218" s="39" t="s">
        <v>35</v>
      </c>
      <c r="F218" s="39" t="s">
        <v>1271</v>
      </c>
      <c r="G218" s="39" t="s">
        <v>100</v>
      </c>
      <c r="H218" s="39" t="s">
        <v>821</v>
      </c>
      <c r="I218" s="39" t="s">
        <v>880</v>
      </c>
      <c r="J218" s="39" t="s">
        <v>574</v>
      </c>
      <c r="K218" s="39" t="s">
        <v>844</v>
      </c>
      <c r="L218" s="39" t="s">
        <v>986</v>
      </c>
      <c r="M218" s="39" t="s">
        <v>845</v>
      </c>
      <c r="N218" s="39" t="s">
        <v>880</v>
      </c>
      <c r="O218" s="106">
        <v>0</v>
      </c>
    </row>
    <row r="219" spans="1:15" x14ac:dyDescent="0.3">
      <c r="A219" s="39" t="s">
        <v>1300</v>
      </c>
      <c r="B219" s="39">
        <v>110</v>
      </c>
      <c r="C219" s="39">
        <v>460</v>
      </c>
      <c r="D219" s="39">
        <v>5110</v>
      </c>
      <c r="E219" s="39" t="s">
        <v>35</v>
      </c>
      <c r="F219" s="39" t="s">
        <v>1029</v>
      </c>
      <c r="G219" s="39" t="s">
        <v>100</v>
      </c>
      <c r="H219" s="39" t="s">
        <v>819</v>
      </c>
      <c r="I219" s="39" t="s">
        <v>1088</v>
      </c>
      <c r="J219" s="39" t="s">
        <v>708</v>
      </c>
      <c r="K219" s="39" t="s">
        <v>844</v>
      </c>
      <c r="L219" s="39" t="s">
        <v>1029</v>
      </c>
      <c r="M219" s="39" t="s">
        <v>1089</v>
      </c>
      <c r="N219" s="39" t="s">
        <v>284</v>
      </c>
      <c r="O219" s="106">
        <v>4414</v>
      </c>
    </row>
    <row r="220" spans="1:15" x14ac:dyDescent="0.3">
      <c r="A220" s="39" t="s">
        <v>1301</v>
      </c>
      <c r="B220" s="39">
        <v>110</v>
      </c>
      <c r="C220" s="39">
        <v>460</v>
      </c>
      <c r="D220" s="39">
        <v>5150</v>
      </c>
      <c r="E220" s="39" t="s">
        <v>35</v>
      </c>
      <c r="F220" s="39" t="s">
        <v>1029</v>
      </c>
      <c r="G220" s="39" t="s">
        <v>100</v>
      </c>
      <c r="H220" s="39" t="s">
        <v>819</v>
      </c>
      <c r="I220" s="39" t="s">
        <v>1088</v>
      </c>
      <c r="J220" s="39" t="s">
        <v>448</v>
      </c>
      <c r="K220" s="39" t="s">
        <v>844</v>
      </c>
      <c r="L220" s="39" t="s">
        <v>1029</v>
      </c>
      <c r="M220" s="39" t="s">
        <v>1089</v>
      </c>
      <c r="N220" s="39" t="s">
        <v>293</v>
      </c>
      <c r="O220" s="106">
        <v>3464</v>
      </c>
    </row>
    <row r="221" spans="1:15" x14ac:dyDescent="0.3">
      <c r="A221" s="39" t="s">
        <v>1302</v>
      </c>
      <c r="B221" s="39">
        <v>110</v>
      </c>
      <c r="C221" s="39">
        <v>460</v>
      </c>
      <c r="D221" s="39">
        <v>5220</v>
      </c>
      <c r="E221" s="39" t="s">
        <v>35</v>
      </c>
      <c r="F221" s="39" t="s">
        <v>1029</v>
      </c>
      <c r="G221" s="39" t="s">
        <v>100</v>
      </c>
      <c r="H221" s="39" t="s">
        <v>819</v>
      </c>
      <c r="I221" s="39" t="s">
        <v>1098</v>
      </c>
      <c r="J221" s="39" t="s">
        <v>483</v>
      </c>
      <c r="K221" s="39" t="s">
        <v>844</v>
      </c>
      <c r="L221" s="39" t="s">
        <v>1029</v>
      </c>
      <c r="M221" s="39" t="s">
        <v>1089</v>
      </c>
      <c r="N221" s="39" t="s">
        <v>291</v>
      </c>
      <c r="O221" s="106">
        <v>218</v>
      </c>
    </row>
    <row r="222" spans="1:15" x14ac:dyDescent="0.3">
      <c r="A222" s="39" t="s">
        <v>1303</v>
      </c>
      <c r="B222" s="39">
        <v>110</v>
      </c>
      <c r="C222" s="39">
        <v>460</v>
      </c>
      <c r="D222" s="39">
        <v>5315</v>
      </c>
      <c r="E222" s="39" t="s">
        <v>35</v>
      </c>
      <c r="F222" s="39" t="s">
        <v>1029</v>
      </c>
      <c r="G222" s="39" t="s">
        <v>100</v>
      </c>
      <c r="H222" s="39" t="s">
        <v>819</v>
      </c>
      <c r="I222" s="39" t="s">
        <v>1100</v>
      </c>
      <c r="J222" s="39" t="s">
        <v>477</v>
      </c>
      <c r="K222" s="39" t="s">
        <v>844</v>
      </c>
      <c r="L222" s="39" t="s">
        <v>1029</v>
      </c>
      <c r="M222" s="39" t="s">
        <v>1089</v>
      </c>
      <c r="N222" s="39" t="s">
        <v>294</v>
      </c>
      <c r="O222" s="106">
        <v>619</v>
      </c>
    </row>
    <row r="223" spans="1:15" x14ac:dyDescent="0.3">
      <c r="A223" s="39" t="s">
        <v>1304</v>
      </c>
      <c r="B223" s="39">
        <v>110</v>
      </c>
      <c r="C223" s="39">
        <v>460</v>
      </c>
      <c r="D223" s="39">
        <v>5320</v>
      </c>
      <c r="E223" s="39" t="s">
        <v>35</v>
      </c>
      <c r="F223" s="39" t="s">
        <v>1029</v>
      </c>
      <c r="G223" s="39" t="s">
        <v>100</v>
      </c>
      <c r="H223" s="39" t="s">
        <v>819</v>
      </c>
      <c r="I223" s="39" t="s">
        <v>1100</v>
      </c>
      <c r="J223" s="39" t="s">
        <v>720</v>
      </c>
      <c r="K223" s="39" t="s">
        <v>844</v>
      </c>
      <c r="L223" s="39" t="s">
        <v>1029</v>
      </c>
      <c r="M223" s="39" t="s">
        <v>1089</v>
      </c>
      <c r="N223" s="39" t="s">
        <v>300</v>
      </c>
      <c r="O223" s="106">
        <v>218</v>
      </c>
    </row>
    <row r="224" spans="1:15" x14ac:dyDescent="0.3">
      <c r="A224" s="39" t="s">
        <v>1305</v>
      </c>
      <c r="B224" s="39">
        <v>110</v>
      </c>
      <c r="C224" s="39">
        <v>460</v>
      </c>
      <c r="D224" s="39">
        <v>5350</v>
      </c>
      <c r="E224" s="39" t="s">
        <v>35</v>
      </c>
      <c r="F224" s="39" t="s">
        <v>1029</v>
      </c>
      <c r="G224" s="39" t="s">
        <v>100</v>
      </c>
      <c r="H224" s="39" t="s">
        <v>819</v>
      </c>
      <c r="I224" s="39" t="s">
        <v>1100</v>
      </c>
      <c r="J224" s="39" t="s">
        <v>443</v>
      </c>
      <c r="K224" s="39" t="s">
        <v>844</v>
      </c>
      <c r="L224" s="39" t="s">
        <v>1029</v>
      </c>
      <c r="M224" s="39" t="s">
        <v>1089</v>
      </c>
      <c r="N224" s="39" t="s">
        <v>297</v>
      </c>
      <c r="O224" s="106">
        <v>0</v>
      </c>
    </row>
    <row r="225" spans="1:15" x14ac:dyDescent="0.3">
      <c r="A225" s="39" t="s">
        <v>1306</v>
      </c>
      <c r="B225" s="39">
        <v>110</v>
      </c>
      <c r="C225" s="39">
        <v>460</v>
      </c>
      <c r="D225" s="39">
        <v>5410</v>
      </c>
      <c r="E225" s="39" t="s">
        <v>35</v>
      </c>
      <c r="F225" s="39" t="s">
        <v>1029</v>
      </c>
      <c r="G225" s="39" t="s">
        <v>100</v>
      </c>
      <c r="H225" s="39" t="s">
        <v>819</v>
      </c>
      <c r="I225" s="39" t="s">
        <v>1104</v>
      </c>
      <c r="J225" s="39" t="s">
        <v>460</v>
      </c>
      <c r="K225" s="39" t="s">
        <v>844</v>
      </c>
      <c r="L225" s="39" t="s">
        <v>1029</v>
      </c>
      <c r="M225" s="39" t="s">
        <v>1089</v>
      </c>
      <c r="N225" s="39" t="s">
        <v>288</v>
      </c>
      <c r="O225" s="106">
        <v>1174</v>
      </c>
    </row>
    <row r="226" spans="1:15" x14ac:dyDescent="0.3">
      <c r="A226" s="39" t="s">
        <v>1307</v>
      </c>
      <c r="B226" s="39">
        <v>110</v>
      </c>
      <c r="C226" s="39">
        <v>460</v>
      </c>
      <c r="D226" s="39">
        <v>5450</v>
      </c>
      <c r="E226" s="39" t="s">
        <v>35</v>
      </c>
      <c r="F226" s="39" t="s">
        <v>1029</v>
      </c>
      <c r="G226" s="39" t="s">
        <v>100</v>
      </c>
      <c r="H226" s="39" t="s">
        <v>819</v>
      </c>
      <c r="I226" s="39" t="s">
        <v>1104</v>
      </c>
      <c r="J226" s="39" t="s">
        <v>440</v>
      </c>
      <c r="K226" s="39" t="s">
        <v>844</v>
      </c>
      <c r="L226" s="39" t="s">
        <v>1029</v>
      </c>
      <c r="M226" s="39" t="s">
        <v>1089</v>
      </c>
      <c r="N226" s="39" t="s">
        <v>292</v>
      </c>
      <c r="O226" s="106">
        <v>1124</v>
      </c>
    </row>
    <row r="227" spans="1:15" x14ac:dyDescent="0.3">
      <c r="A227" s="39" t="s">
        <v>1308</v>
      </c>
      <c r="B227" s="39">
        <v>110</v>
      </c>
      <c r="C227" s="39">
        <v>460</v>
      </c>
      <c r="D227" s="39">
        <v>6128</v>
      </c>
      <c r="E227" s="39" t="s">
        <v>35</v>
      </c>
      <c r="F227" s="39" t="s">
        <v>1029</v>
      </c>
      <c r="G227" s="39" t="s">
        <v>100</v>
      </c>
      <c r="H227" s="39" t="s">
        <v>820</v>
      </c>
      <c r="I227" s="39" t="s">
        <v>1108</v>
      </c>
      <c r="J227" s="39" t="s">
        <v>754</v>
      </c>
      <c r="K227" s="39" t="s">
        <v>844</v>
      </c>
      <c r="L227" s="39" t="s">
        <v>1029</v>
      </c>
      <c r="M227" s="39" t="s">
        <v>1089</v>
      </c>
      <c r="N227" s="39" t="s">
        <v>1121</v>
      </c>
      <c r="O227" s="106">
        <v>2574</v>
      </c>
    </row>
    <row r="228" spans="1:15" x14ac:dyDescent="0.3">
      <c r="A228" s="39" t="s">
        <v>1310</v>
      </c>
      <c r="B228" s="39">
        <v>110</v>
      </c>
      <c r="C228" s="39">
        <v>460</v>
      </c>
      <c r="D228" s="39">
        <v>6234</v>
      </c>
      <c r="E228" s="39" t="s">
        <v>35</v>
      </c>
      <c r="F228" s="39" t="s">
        <v>1029</v>
      </c>
      <c r="G228" s="39" t="s">
        <v>100</v>
      </c>
      <c r="H228" s="39" t="s">
        <v>820</v>
      </c>
      <c r="I228" s="39" t="s">
        <v>1131</v>
      </c>
      <c r="J228" s="39" t="s">
        <v>608</v>
      </c>
      <c r="K228" s="39" t="s">
        <v>844</v>
      </c>
      <c r="L228" s="39" t="s">
        <v>1029</v>
      </c>
      <c r="M228" s="39" t="s">
        <v>1089</v>
      </c>
      <c r="N228" s="39" t="s">
        <v>1145</v>
      </c>
      <c r="O228" s="106">
        <v>0</v>
      </c>
    </row>
    <row r="229" spans="1:15" x14ac:dyDescent="0.3">
      <c r="A229" s="39" t="s">
        <v>1311</v>
      </c>
      <c r="B229" s="39">
        <v>110</v>
      </c>
      <c r="C229" s="39">
        <v>460</v>
      </c>
      <c r="D229" s="39">
        <v>6238</v>
      </c>
      <c r="E229" s="39" t="s">
        <v>35</v>
      </c>
      <c r="F229" s="39" t="s">
        <v>1029</v>
      </c>
      <c r="G229" s="39" t="s">
        <v>100</v>
      </c>
      <c r="H229" s="39" t="s">
        <v>820</v>
      </c>
      <c r="I229" s="39" t="s">
        <v>1131</v>
      </c>
      <c r="J229" s="39" t="s">
        <v>485</v>
      </c>
      <c r="K229" s="39" t="s">
        <v>844</v>
      </c>
      <c r="L229" s="39" t="s">
        <v>1029</v>
      </c>
      <c r="M229" s="39" t="s">
        <v>1089</v>
      </c>
      <c r="N229" s="39" t="s">
        <v>1147</v>
      </c>
      <c r="O229" s="106">
        <v>1</v>
      </c>
    </row>
    <row r="230" spans="1:15" x14ac:dyDescent="0.3">
      <c r="A230" s="39" t="s">
        <v>1312</v>
      </c>
      <c r="B230" s="39">
        <v>110</v>
      </c>
      <c r="C230" s="39">
        <v>460</v>
      </c>
      <c r="D230" s="39">
        <v>6290</v>
      </c>
      <c r="E230" s="39" t="s">
        <v>35</v>
      </c>
      <c r="F230" s="39" t="s">
        <v>1029</v>
      </c>
      <c r="G230" s="39" t="s">
        <v>100</v>
      </c>
      <c r="H230" s="39" t="s">
        <v>820</v>
      </c>
      <c r="I230" s="39" t="s">
        <v>1131</v>
      </c>
      <c r="J230" s="39" t="s">
        <v>628</v>
      </c>
      <c r="K230" s="39" t="s">
        <v>844</v>
      </c>
      <c r="L230" s="39" t="s">
        <v>1029</v>
      </c>
      <c r="M230" s="39" t="s">
        <v>1089</v>
      </c>
      <c r="N230" s="39" t="s">
        <v>1074</v>
      </c>
      <c r="O230" s="106">
        <v>5</v>
      </c>
    </row>
    <row r="231" spans="1:15" x14ac:dyDescent="0.3">
      <c r="A231" s="39" t="s">
        <v>1313</v>
      </c>
      <c r="B231" s="39">
        <v>110</v>
      </c>
      <c r="C231" s="39">
        <v>460</v>
      </c>
      <c r="D231" s="39">
        <v>6445</v>
      </c>
      <c r="E231" s="39" t="s">
        <v>35</v>
      </c>
      <c r="F231" s="39" t="s">
        <v>1029</v>
      </c>
      <c r="G231" s="39" t="s">
        <v>100</v>
      </c>
      <c r="H231" s="39" t="s">
        <v>820</v>
      </c>
      <c r="I231" s="39" t="s">
        <v>1162</v>
      </c>
      <c r="J231" s="39" t="s">
        <v>372</v>
      </c>
      <c r="K231" s="39" t="s">
        <v>844</v>
      </c>
      <c r="L231" s="39" t="s">
        <v>1029</v>
      </c>
      <c r="M231" s="39" t="s">
        <v>1089</v>
      </c>
      <c r="N231" s="39" t="s">
        <v>1173</v>
      </c>
      <c r="O231" s="106">
        <v>0</v>
      </c>
    </row>
    <row r="232" spans="1:15" x14ac:dyDescent="0.3">
      <c r="A232" s="39" t="s">
        <v>1315</v>
      </c>
      <c r="B232" s="39">
        <v>110</v>
      </c>
      <c r="C232" s="39">
        <v>460</v>
      </c>
      <c r="D232" s="39">
        <v>6540</v>
      </c>
      <c r="E232" s="39" t="s">
        <v>35</v>
      </c>
      <c r="F232" s="39" t="s">
        <v>1029</v>
      </c>
      <c r="G232" s="39" t="s">
        <v>100</v>
      </c>
      <c r="H232" s="39" t="s">
        <v>820</v>
      </c>
      <c r="I232" s="39" t="s">
        <v>1175</v>
      </c>
      <c r="J232" s="39" t="s">
        <v>634</v>
      </c>
      <c r="K232" s="39" t="s">
        <v>844</v>
      </c>
      <c r="L232" s="39" t="s">
        <v>1029</v>
      </c>
      <c r="M232" s="39" t="s">
        <v>1089</v>
      </c>
      <c r="N232" s="39" t="s">
        <v>1316</v>
      </c>
      <c r="O232" s="106">
        <v>0</v>
      </c>
    </row>
    <row r="233" spans="1:15" x14ac:dyDescent="0.3">
      <c r="A233" s="39" t="s">
        <v>1317</v>
      </c>
      <c r="B233" s="39">
        <v>110</v>
      </c>
      <c r="C233" s="39">
        <v>470</v>
      </c>
      <c r="D233" s="39">
        <v>6128</v>
      </c>
      <c r="E233" s="39" t="s">
        <v>35</v>
      </c>
      <c r="F233" s="39" t="s">
        <v>983</v>
      </c>
      <c r="G233" s="39" t="s">
        <v>100</v>
      </c>
      <c r="H233" s="39" t="s">
        <v>820</v>
      </c>
      <c r="I233" s="39" t="s">
        <v>1108</v>
      </c>
      <c r="J233" s="39" t="s">
        <v>753</v>
      </c>
      <c r="K233" s="39" t="s">
        <v>844</v>
      </c>
      <c r="L233" s="39" t="s">
        <v>983</v>
      </c>
      <c r="M233" s="39" t="s">
        <v>1089</v>
      </c>
      <c r="N233" s="39" t="s">
        <v>1121</v>
      </c>
      <c r="O233" s="106">
        <v>0</v>
      </c>
    </row>
    <row r="234" spans="1:15" x14ac:dyDescent="0.3">
      <c r="A234" s="39" t="s">
        <v>1318</v>
      </c>
      <c r="B234" s="39">
        <v>110</v>
      </c>
      <c r="C234" s="39">
        <v>470</v>
      </c>
      <c r="D234" s="39">
        <v>6224</v>
      </c>
      <c r="E234" s="39" t="s">
        <v>35</v>
      </c>
      <c r="F234" s="39" t="s">
        <v>983</v>
      </c>
      <c r="G234" s="39" t="s">
        <v>100</v>
      </c>
      <c r="H234" s="39" t="s">
        <v>820</v>
      </c>
      <c r="I234" s="39" t="s">
        <v>1131</v>
      </c>
      <c r="J234" s="39" t="s">
        <v>775</v>
      </c>
      <c r="K234" s="39" t="s">
        <v>844</v>
      </c>
      <c r="L234" s="39" t="s">
        <v>983</v>
      </c>
      <c r="M234" s="39" t="s">
        <v>1089</v>
      </c>
      <c r="N234" s="39" t="s">
        <v>1319</v>
      </c>
      <c r="O234" s="106">
        <v>295</v>
      </c>
    </row>
    <row r="235" spans="1:15" x14ac:dyDescent="0.3">
      <c r="A235" s="39" t="s">
        <v>1321</v>
      </c>
      <c r="B235" s="39">
        <v>110</v>
      </c>
      <c r="C235" s="39">
        <v>470</v>
      </c>
      <c r="D235" s="39">
        <v>6226</v>
      </c>
      <c r="E235" s="39" t="s">
        <v>35</v>
      </c>
      <c r="F235" s="39" t="s">
        <v>983</v>
      </c>
      <c r="G235" s="39" t="s">
        <v>100</v>
      </c>
      <c r="H235" s="39" t="s">
        <v>820</v>
      </c>
      <c r="I235" s="39" t="s">
        <v>1131</v>
      </c>
      <c r="J235" s="39" t="s">
        <v>646</v>
      </c>
      <c r="K235" s="39" t="s">
        <v>844</v>
      </c>
      <c r="L235" s="39" t="s">
        <v>983</v>
      </c>
      <c r="M235" s="39" t="s">
        <v>1089</v>
      </c>
      <c r="N235" s="39" t="s">
        <v>1138</v>
      </c>
      <c r="O235" s="106">
        <v>25</v>
      </c>
    </row>
    <row r="236" spans="1:15" x14ac:dyDescent="0.3">
      <c r="A236" s="39" t="s">
        <v>1322</v>
      </c>
      <c r="B236" s="39">
        <v>110</v>
      </c>
      <c r="C236" s="39">
        <v>470</v>
      </c>
      <c r="D236" s="39">
        <v>6290</v>
      </c>
      <c r="E236" s="39" t="s">
        <v>35</v>
      </c>
      <c r="F236" s="39" t="s">
        <v>983</v>
      </c>
      <c r="G236" s="39" t="s">
        <v>100</v>
      </c>
      <c r="H236" s="39" t="s">
        <v>820</v>
      </c>
      <c r="I236" s="39" t="s">
        <v>1131</v>
      </c>
      <c r="J236" s="39" t="s">
        <v>654</v>
      </c>
      <c r="K236" s="39" t="s">
        <v>844</v>
      </c>
      <c r="L236" s="39" t="s">
        <v>983</v>
      </c>
      <c r="M236" s="39" t="s">
        <v>1089</v>
      </c>
      <c r="N236" s="39" t="s">
        <v>1074</v>
      </c>
      <c r="O236" s="106">
        <v>0</v>
      </c>
    </row>
    <row r="237" spans="1:15" x14ac:dyDescent="0.3">
      <c r="A237" s="39" t="s">
        <v>1323</v>
      </c>
      <c r="B237" s="39">
        <v>110</v>
      </c>
      <c r="C237" s="39">
        <v>470</v>
      </c>
      <c r="D237" s="39">
        <v>6326</v>
      </c>
      <c r="E237" s="39" t="s">
        <v>35</v>
      </c>
      <c r="F237" s="39" t="s">
        <v>983</v>
      </c>
      <c r="G237" s="39" t="s">
        <v>100</v>
      </c>
      <c r="H237" s="39" t="s">
        <v>820</v>
      </c>
      <c r="I237" s="39" t="s">
        <v>1152</v>
      </c>
      <c r="J237" s="39" t="s">
        <v>660</v>
      </c>
      <c r="K237" s="39" t="s">
        <v>844</v>
      </c>
      <c r="L237" s="39" t="s">
        <v>983</v>
      </c>
      <c r="M237" s="39" t="s">
        <v>1089</v>
      </c>
      <c r="N237" s="39" t="s">
        <v>1324</v>
      </c>
      <c r="O237" s="106">
        <v>755</v>
      </c>
    </row>
    <row r="238" spans="1:15" x14ac:dyDescent="0.3">
      <c r="A238" s="39" t="s">
        <v>1325</v>
      </c>
      <c r="B238" s="39">
        <v>110</v>
      </c>
      <c r="C238" s="39">
        <v>470</v>
      </c>
      <c r="D238" s="39">
        <v>6328</v>
      </c>
      <c r="E238" s="39" t="s">
        <v>35</v>
      </c>
      <c r="F238" s="39" t="s">
        <v>983</v>
      </c>
      <c r="G238" s="39" t="s">
        <v>100</v>
      </c>
      <c r="H238" s="39" t="s">
        <v>820</v>
      </c>
      <c r="I238" s="39" t="s">
        <v>1175</v>
      </c>
      <c r="J238" s="39" t="s">
        <v>666</v>
      </c>
      <c r="K238" s="39" t="s">
        <v>844</v>
      </c>
      <c r="L238" s="39" t="s">
        <v>983</v>
      </c>
      <c r="M238" s="39" t="s">
        <v>1089</v>
      </c>
      <c r="N238" s="39" t="s">
        <v>1326</v>
      </c>
      <c r="O238" s="106">
        <v>0</v>
      </c>
    </row>
    <row r="239" spans="1:15" x14ac:dyDescent="0.3">
      <c r="A239" s="39" t="s">
        <v>1327</v>
      </c>
      <c r="B239" s="39">
        <v>110</v>
      </c>
      <c r="C239" s="39">
        <v>470</v>
      </c>
      <c r="D239" s="39">
        <v>6527</v>
      </c>
      <c r="E239" s="39" t="s">
        <v>35</v>
      </c>
      <c r="F239" s="39" t="s">
        <v>983</v>
      </c>
      <c r="G239" s="39" t="s">
        <v>100</v>
      </c>
      <c r="H239" s="39" t="s">
        <v>820</v>
      </c>
      <c r="I239" s="39" t="s">
        <v>1175</v>
      </c>
      <c r="J239" s="39" t="s">
        <v>672</v>
      </c>
      <c r="K239" s="39" t="s">
        <v>844</v>
      </c>
      <c r="L239" s="39" t="s">
        <v>983</v>
      </c>
      <c r="M239" s="39" t="s">
        <v>1089</v>
      </c>
      <c r="N239" s="39" t="s">
        <v>1328</v>
      </c>
      <c r="O239" s="106">
        <v>0</v>
      </c>
    </row>
    <row r="240" spans="1:15" x14ac:dyDescent="0.3">
      <c r="A240" s="39" t="s">
        <v>1329</v>
      </c>
      <c r="B240" s="39">
        <v>110</v>
      </c>
      <c r="C240" s="39">
        <v>470</v>
      </c>
      <c r="D240" s="39">
        <v>6550</v>
      </c>
      <c r="E240" s="39" t="s">
        <v>35</v>
      </c>
      <c r="F240" s="39" t="s">
        <v>983</v>
      </c>
      <c r="G240" s="39" t="s">
        <v>100</v>
      </c>
      <c r="H240" s="39" t="s">
        <v>820</v>
      </c>
      <c r="I240" s="39" t="s">
        <v>1175</v>
      </c>
      <c r="J240" s="39" t="s">
        <v>674</v>
      </c>
      <c r="K240" s="39" t="s">
        <v>844</v>
      </c>
      <c r="L240" s="39" t="s">
        <v>983</v>
      </c>
      <c r="M240" s="39" t="s">
        <v>1089</v>
      </c>
      <c r="N240" s="39" t="s">
        <v>1330</v>
      </c>
      <c r="O240" s="106">
        <v>0</v>
      </c>
    </row>
    <row r="241" spans="1:15" x14ac:dyDescent="0.3">
      <c r="A241" s="39" t="s">
        <v>1331</v>
      </c>
      <c r="B241" s="39">
        <v>110</v>
      </c>
      <c r="C241" s="39">
        <v>480</v>
      </c>
      <c r="D241" s="39">
        <v>5110</v>
      </c>
      <c r="E241" s="39" t="s">
        <v>35</v>
      </c>
      <c r="F241" s="39" t="s">
        <v>1050</v>
      </c>
      <c r="G241" s="39" t="s">
        <v>100</v>
      </c>
      <c r="H241" s="39" t="s">
        <v>819</v>
      </c>
      <c r="I241" s="39" t="s">
        <v>1088</v>
      </c>
      <c r="J241" s="39" t="s">
        <v>709</v>
      </c>
      <c r="K241" s="39" t="s">
        <v>844</v>
      </c>
      <c r="L241" s="39" t="s">
        <v>1050</v>
      </c>
      <c r="M241" s="39" t="s">
        <v>1089</v>
      </c>
      <c r="N241" s="39" t="s">
        <v>284</v>
      </c>
      <c r="O241" s="106">
        <v>4414</v>
      </c>
    </row>
    <row r="242" spans="1:15" x14ac:dyDescent="0.3">
      <c r="A242" s="39" t="s">
        <v>1332</v>
      </c>
      <c r="B242" s="39">
        <v>110</v>
      </c>
      <c r="C242" s="39">
        <v>480</v>
      </c>
      <c r="D242" s="39">
        <v>5112</v>
      </c>
      <c r="E242" s="39" t="s">
        <v>35</v>
      </c>
      <c r="F242" s="39" t="s">
        <v>1050</v>
      </c>
      <c r="G242" s="39" t="s">
        <v>100</v>
      </c>
      <c r="H242" s="39" t="s">
        <v>819</v>
      </c>
      <c r="I242" s="39" t="s">
        <v>1088</v>
      </c>
      <c r="J242" s="39" t="s">
        <v>676</v>
      </c>
      <c r="K242" s="39" t="s">
        <v>844</v>
      </c>
      <c r="L242" s="39" t="s">
        <v>1050</v>
      </c>
      <c r="M242" s="39" t="s">
        <v>1089</v>
      </c>
      <c r="N242" s="39" t="s">
        <v>287</v>
      </c>
      <c r="O242" s="106">
        <v>0</v>
      </c>
    </row>
    <row r="243" spans="1:15" x14ac:dyDescent="0.3">
      <c r="A243" s="39" t="s">
        <v>1333</v>
      </c>
      <c r="B243" s="39">
        <v>110</v>
      </c>
      <c r="C243" s="39">
        <v>480</v>
      </c>
      <c r="D243" s="39">
        <v>5114</v>
      </c>
      <c r="E243" s="39" t="s">
        <v>35</v>
      </c>
      <c r="F243" s="39" t="s">
        <v>1050</v>
      </c>
      <c r="G243" s="39" t="s">
        <v>100</v>
      </c>
      <c r="H243" s="39" t="s">
        <v>819</v>
      </c>
      <c r="I243" s="39" t="s">
        <v>1088</v>
      </c>
      <c r="J243" s="39" t="s">
        <v>456</v>
      </c>
      <c r="K243" s="39" t="s">
        <v>844</v>
      </c>
      <c r="L243" s="39" t="s">
        <v>1050</v>
      </c>
      <c r="M243" s="39" t="s">
        <v>1089</v>
      </c>
      <c r="N243" s="39" t="s">
        <v>285</v>
      </c>
      <c r="O243" s="106">
        <v>2659</v>
      </c>
    </row>
    <row r="244" spans="1:15" x14ac:dyDescent="0.3">
      <c r="A244" s="39" t="s">
        <v>1334</v>
      </c>
      <c r="B244" s="39">
        <v>110</v>
      </c>
      <c r="C244" s="39">
        <v>480</v>
      </c>
      <c r="D244" s="39">
        <v>5220</v>
      </c>
      <c r="E244" s="39" t="s">
        <v>35</v>
      </c>
      <c r="F244" s="39" t="s">
        <v>1050</v>
      </c>
      <c r="G244" s="39" t="s">
        <v>100</v>
      </c>
      <c r="H244" s="39" t="s">
        <v>819</v>
      </c>
      <c r="I244" s="39" t="s">
        <v>1098</v>
      </c>
      <c r="J244" s="39" t="s">
        <v>480</v>
      </c>
      <c r="K244" s="39" t="s">
        <v>844</v>
      </c>
      <c r="L244" s="39" t="s">
        <v>1050</v>
      </c>
      <c r="M244" s="39" t="s">
        <v>1089</v>
      </c>
      <c r="N244" s="39" t="s">
        <v>291</v>
      </c>
      <c r="O244" s="106">
        <v>15</v>
      </c>
    </row>
    <row r="245" spans="1:15" x14ac:dyDescent="0.3">
      <c r="A245" s="39" t="s">
        <v>1335</v>
      </c>
      <c r="B245" s="39">
        <v>110</v>
      </c>
      <c r="C245" s="39">
        <v>480</v>
      </c>
      <c r="D245" s="39">
        <v>5315</v>
      </c>
      <c r="E245" s="39" t="s">
        <v>35</v>
      </c>
      <c r="F245" s="39" t="s">
        <v>1050</v>
      </c>
      <c r="G245" s="39" t="s">
        <v>100</v>
      </c>
      <c r="H245" s="39" t="s">
        <v>819</v>
      </c>
      <c r="I245" s="39" t="s">
        <v>1100</v>
      </c>
      <c r="J245" s="39" t="s">
        <v>476</v>
      </c>
      <c r="K245" s="39" t="s">
        <v>844</v>
      </c>
      <c r="L245" s="39" t="s">
        <v>1050</v>
      </c>
      <c r="M245" s="39" t="s">
        <v>1089</v>
      </c>
      <c r="N245" s="39" t="s">
        <v>294</v>
      </c>
      <c r="O245" s="106">
        <v>542</v>
      </c>
    </row>
    <row r="246" spans="1:15" x14ac:dyDescent="0.3">
      <c r="A246" s="39" t="s">
        <v>1336</v>
      </c>
      <c r="B246" s="39">
        <v>110</v>
      </c>
      <c r="C246" s="39">
        <v>480</v>
      </c>
      <c r="D246" s="39">
        <v>5320</v>
      </c>
      <c r="E246" s="39" t="s">
        <v>35</v>
      </c>
      <c r="F246" s="39" t="s">
        <v>1050</v>
      </c>
      <c r="G246" s="39" t="s">
        <v>100</v>
      </c>
      <c r="H246" s="39" t="s">
        <v>819</v>
      </c>
      <c r="I246" s="39" t="s">
        <v>1100</v>
      </c>
      <c r="J246" s="39" t="s">
        <v>717</v>
      </c>
      <c r="K246" s="39" t="s">
        <v>844</v>
      </c>
      <c r="L246" s="39" t="s">
        <v>1050</v>
      </c>
      <c r="M246" s="39" t="s">
        <v>1089</v>
      </c>
      <c r="N246" s="39" t="s">
        <v>300</v>
      </c>
      <c r="O246" s="106">
        <v>194</v>
      </c>
    </row>
    <row r="247" spans="1:15" x14ac:dyDescent="0.3">
      <c r="A247" s="39" t="s">
        <v>1337</v>
      </c>
      <c r="B247" s="39">
        <v>110</v>
      </c>
      <c r="C247" s="39">
        <v>480</v>
      </c>
      <c r="D247" s="39">
        <v>5350</v>
      </c>
      <c r="E247" s="39" t="s">
        <v>35</v>
      </c>
      <c r="F247" s="39" t="s">
        <v>1050</v>
      </c>
      <c r="G247" s="39" t="s">
        <v>100</v>
      </c>
      <c r="H247" s="39" t="s">
        <v>819</v>
      </c>
      <c r="I247" s="39" t="s">
        <v>1100</v>
      </c>
      <c r="J247" s="39" t="s">
        <v>465</v>
      </c>
      <c r="K247" s="39" t="s">
        <v>844</v>
      </c>
      <c r="L247" s="39" t="s">
        <v>1050</v>
      </c>
      <c r="M247" s="39" t="s">
        <v>1089</v>
      </c>
      <c r="N247" s="39" t="s">
        <v>297</v>
      </c>
      <c r="O247" s="106">
        <v>0</v>
      </c>
    </row>
    <row r="248" spans="1:15" x14ac:dyDescent="0.3">
      <c r="A248" s="39" t="s">
        <v>1338</v>
      </c>
      <c r="B248" s="39">
        <v>110</v>
      </c>
      <c r="C248" s="39">
        <v>480</v>
      </c>
      <c r="D248" s="39">
        <v>5410</v>
      </c>
      <c r="E248" s="39" t="s">
        <v>35</v>
      </c>
      <c r="F248" s="39" t="s">
        <v>1050</v>
      </c>
      <c r="G248" s="39" t="s">
        <v>100</v>
      </c>
      <c r="H248" s="39" t="s">
        <v>819</v>
      </c>
      <c r="I248" s="39" t="s">
        <v>1104</v>
      </c>
      <c r="J248" s="39" t="s">
        <v>439</v>
      </c>
      <c r="K248" s="39" t="s">
        <v>844</v>
      </c>
      <c r="L248" s="39" t="s">
        <v>1050</v>
      </c>
      <c r="M248" s="39" t="s">
        <v>1089</v>
      </c>
      <c r="N248" s="39" t="s">
        <v>288</v>
      </c>
      <c r="O248" s="106">
        <v>1180</v>
      </c>
    </row>
    <row r="249" spans="1:15" x14ac:dyDescent="0.3">
      <c r="A249" s="39" t="s">
        <v>1339</v>
      </c>
      <c r="B249" s="39">
        <v>110</v>
      </c>
      <c r="C249" s="39">
        <v>480</v>
      </c>
      <c r="D249" s="39">
        <v>5450</v>
      </c>
      <c r="E249" s="39" t="s">
        <v>35</v>
      </c>
      <c r="F249" s="39" t="s">
        <v>1050</v>
      </c>
      <c r="G249" s="39" t="s">
        <v>100</v>
      </c>
      <c r="H249" s="39" t="s">
        <v>819</v>
      </c>
      <c r="I249" s="39" t="s">
        <v>1104</v>
      </c>
      <c r="J249" s="39" t="s">
        <v>444</v>
      </c>
      <c r="K249" s="39" t="s">
        <v>844</v>
      </c>
      <c r="L249" s="39" t="s">
        <v>1050</v>
      </c>
      <c r="M249" s="39" t="s">
        <v>1089</v>
      </c>
      <c r="N249" s="39" t="s">
        <v>292</v>
      </c>
      <c r="O249" s="106">
        <v>950</v>
      </c>
    </row>
    <row r="250" spans="1:15" x14ac:dyDescent="0.3">
      <c r="A250" s="39" t="s">
        <v>1340</v>
      </c>
      <c r="B250" s="39">
        <v>110</v>
      </c>
      <c r="C250" s="39">
        <v>480</v>
      </c>
      <c r="D250" s="39">
        <v>6120</v>
      </c>
      <c r="E250" s="39" t="s">
        <v>35</v>
      </c>
      <c r="F250" s="39" t="s">
        <v>1050</v>
      </c>
      <c r="G250" s="39" t="s">
        <v>100</v>
      </c>
      <c r="H250" s="39" t="s">
        <v>820</v>
      </c>
      <c r="I250" s="39" t="s">
        <v>1108</v>
      </c>
      <c r="J250" s="39" t="s">
        <v>692</v>
      </c>
      <c r="K250" s="39" t="s">
        <v>844</v>
      </c>
      <c r="L250" s="39" t="s">
        <v>1050</v>
      </c>
      <c r="M250" s="39" t="s">
        <v>1089</v>
      </c>
      <c r="N250" s="39" t="s">
        <v>1341</v>
      </c>
      <c r="O250" s="106">
        <v>1350</v>
      </c>
    </row>
    <row r="251" spans="1:15" x14ac:dyDescent="0.3">
      <c r="A251" s="39" t="s">
        <v>1342</v>
      </c>
      <c r="B251" s="39">
        <v>110</v>
      </c>
      <c r="C251" s="39">
        <v>480</v>
      </c>
      <c r="D251" s="39">
        <v>6121</v>
      </c>
      <c r="E251" s="39" t="s">
        <v>35</v>
      </c>
      <c r="F251" s="39" t="s">
        <v>1050</v>
      </c>
      <c r="G251" s="39" t="s">
        <v>100</v>
      </c>
      <c r="H251" s="39" t="s">
        <v>820</v>
      </c>
      <c r="I251" s="39" t="s">
        <v>1108</v>
      </c>
      <c r="J251" s="39" t="s">
        <v>511</v>
      </c>
      <c r="K251" s="39" t="s">
        <v>844</v>
      </c>
      <c r="L251" s="39" t="s">
        <v>1050</v>
      </c>
      <c r="M251" s="39" t="s">
        <v>1089</v>
      </c>
      <c r="N251" s="39" t="s">
        <v>1343</v>
      </c>
      <c r="O251" s="106">
        <v>0</v>
      </c>
    </row>
    <row r="252" spans="1:15" x14ac:dyDescent="0.3">
      <c r="A252" s="39" t="s">
        <v>1344</v>
      </c>
      <c r="B252" s="39">
        <v>110</v>
      </c>
      <c r="C252" s="39">
        <v>480</v>
      </c>
      <c r="D252" s="39">
        <v>6128</v>
      </c>
      <c r="E252" s="39" t="s">
        <v>35</v>
      </c>
      <c r="F252" s="39" t="s">
        <v>1050</v>
      </c>
      <c r="G252" s="39" t="s">
        <v>100</v>
      </c>
      <c r="H252" s="39" t="s">
        <v>820</v>
      </c>
      <c r="I252" s="39" t="s">
        <v>1108</v>
      </c>
      <c r="J252" s="39" t="s">
        <v>597</v>
      </c>
      <c r="K252" s="39" t="s">
        <v>844</v>
      </c>
      <c r="L252" s="39" t="s">
        <v>1050</v>
      </c>
      <c r="M252" s="39" t="s">
        <v>1089</v>
      </c>
      <c r="N252" s="39" t="s">
        <v>1121</v>
      </c>
      <c r="O252" s="106">
        <v>916</v>
      </c>
    </row>
    <row r="253" spans="1:15" x14ac:dyDescent="0.3">
      <c r="A253" s="39" t="s">
        <v>1345</v>
      </c>
      <c r="B253" s="39">
        <v>110</v>
      </c>
      <c r="C253" s="39">
        <v>480</v>
      </c>
      <c r="D253" s="39">
        <v>6220</v>
      </c>
      <c r="E253" s="39" t="s">
        <v>35</v>
      </c>
      <c r="F253" s="39" t="s">
        <v>1050</v>
      </c>
      <c r="G253" s="39" t="s">
        <v>100</v>
      </c>
      <c r="H253" s="39" t="s">
        <v>820</v>
      </c>
      <c r="I253" s="39" t="s">
        <v>1131</v>
      </c>
      <c r="J253" s="39" t="s">
        <v>541</v>
      </c>
      <c r="K253" s="39" t="s">
        <v>844</v>
      </c>
      <c r="L253" s="39" t="s">
        <v>1050</v>
      </c>
      <c r="M253" s="39" t="s">
        <v>1089</v>
      </c>
      <c r="N253" s="39" t="s">
        <v>1132</v>
      </c>
      <c r="O253" s="106">
        <v>7</v>
      </c>
    </row>
    <row r="254" spans="1:15" x14ac:dyDescent="0.3">
      <c r="A254" s="39" t="s">
        <v>1346</v>
      </c>
      <c r="B254" s="39">
        <v>110</v>
      </c>
      <c r="C254" s="39">
        <v>480</v>
      </c>
      <c r="D254" s="39">
        <v>6226</v>
      </c>
      <c r="E254" s="39" t="s">
        <v>35</v>
      </c>
      <c r="F254" s="39" t="s">
        <v>1050</v>
      </c>
      <c r="G254" s="39" t="s">
        <v>100</v>
      </c>
      <c r="H254" s="39" t="s">
        <v>820</v>
      </c>
      <c r="I254" s="39" t="s">
        <v>1131</v>
      </c>
      <c r="J254" s="39" t="s">
        <v>545</v>
      </c>
      <c r="K254" s="39" t="s">
        <v>844</v>
      </c>
      <c r="L254" s="39" t="s">
        <v>1050</v>
      </c>
      <c r="M254" s="39" t="s">
        <v>1089</v>
      </c>
      <c r="N254" s="39" t="s">
        <v>1138</v>
      </c>
      <c r="O254" s="106">
        <v>25</v>
      </c>
    </row>
    <row r="255" spans="1:15" x14ac:dyDescent="0.3">
      <c r="A255" s="39" t="s">
        <v>1347</v>
      </c>
      <c r="B255" s="39">
        <v>110</v>
      </c>
      <c r="C255" s="39">
        <v>480</v>
      </c>
      <c r="D255" s="39">
        <v>6238</v>
      </c>
      <c r="E255" s="39" t="s">
        <v>35</v>
      </c>
      <c r="F255" s="39" t="s">
        <v>1050</v>
      </c>
      <c r="G255" s="39" t="s">
        <v>100</v>
      </c>
      <c r="H255" s="39" t="s">
        <v>820</v>
      </c>
      <c r="I255" s="39" t="s">
        <v>1131</v>
      </c>
      <c r="J255" s="39" t="s">
        <v>607</v>
      </c>
      <c r="K255" s="39" t="s">
        <v>844</v>
      </c>
      <c r="L255" s="39" t="s">
        <v>1050</v>
      </c>
      <c r="M255" s="39" t="s">
        <v>1089</v>
      </c>
      <c r="N255" s="39" t="s">
        <v>1147</v>
      </c>
      <c r="O255" s="106">
        <v>0</v>
      </c>
    </row>
    <row r="256" spans="1:15" x14ac:dyDescent="0.3">
      <c r="A256" s="39" t="s">
        <v>1348</v>
      </c>
      <c r="B256" s="39">
        <v>110</v>
      </c>
      <c r="C256" s="39">
        <v>480</v>
      </c>
      <c r="D256" s="39">
        <v>6290</v>
      </c>
      <c r="E256" s="39" t="s">
        <v>35</v>
      </c>
      <c r="F256" s="39" t="s">
        <v>1050</v>
      </c>
      <c r="G256" s="39" t="s">
        <v>100</v>
      </c>
      <c r="H256" s="39" t="s">
        <v>820</v>
      </c>
      <c r="I256" s="39" t="s">
        <v>1131</v>
      </c>
      <c r="J256" s="39" t="s">
        <v>515</v>
      </c>
      <c r="K256" s="39" t="s">
        <v>844</v>
      </c>
      <c r="L256" s="39" t="s">
        <v>1050</v>
      </c>
      <c r="M256" s="39" t="s">
        <v>1089</v>
      </c>
      <c r="N256" s="39" t="s">
        <v>1074</v>
      </c>
      <c r="O256" s="106">
        <v>0</v>
      </c>
    </row>
    <row r="257" spans="1:15" x14ac:dyDescent="0.3">
      <c r="A257" s="39" t="s">
        <v>1349</v>
      </c>
      <c r="B257" s="39">
        <v>110</v>
      </c>
      <c r="C257" s="39">
        <v>480</v>
      </c>
      <c r="D257" s="39">
        <v>6560</v>
      </c>
      <c r="E257" s="39" t="s">
        <v>35</v>
      </c>
      <c r="F257" s="39" t="s">
        <v>1050</v>
      </c>
      <c r="G257" s="39" t="s">
        <v>100</v>
      </c>
      <c r="H257" s="39" t="s">
        <v>820</v>
      </c>
      <c r="I257" s="39" t="s">
        <v>1175</v>
      </c>
      <c r="J257" s="39" t="s">
        <v>458</v>
      </c>
      <c r="K257" s="39" t="s">
        <v>844</v>
      </c>
      <c r="L257" s="39" t="s">
        <v>1050</v>
      </c>
      <c r="M257" s="39" t="s">
        <v>1089</v>
      </c>
      <c r="N257" s="39" t="s">
        <v>1350</v>
      </c>
      <c r="O257" s="106">
        <v>810</v>
      </c>
    </row>
    <row r="258" spans="1:15" x14ac:dyDescent="0.3">
      <c r="A258" s="39" t="s">
        <v>1351</v>
      </c>
      <c r="B258" s="39">
        <v>110</v>
      </c>
      <c r="C258" s="39">
        <v>480</v>
      </c>
      <c r="D258" s="39">
        <v>6565</v>
      </c>
      <c r="E258" s="39" t="s">
        <v>35</v>
      </c>
      <c r="F258" s="39" t="s">
        <v>1050</v>
      </c>
      <c r="G258" s="39" t="s">
        <v>100</v>
      </c>
      <c r="H258" s="39" t="s">
        <v>820</v>
      </c>
      <c r="I258" s="39" t="s">
        <v>1175</v>
      </c>
      <c r="J258" s="39" t="s">
        <v>469</v>
      </c>
      <c r="K258" s="39" t="s">
        <v>844</v>
      </c>
      <c r="L258" s="39" t="s">
        <v>1050</v>
      </c>
      <c r="M258" s="39" t="s">
        <v>1089</v>
      </c>
      <c r="N258" s="39" t="s">
        <v>1352</v>
      </c>
      <c r="O258" s="106">
        <v>122</v>
      </c>
    </row>
    <row r="259" spans="1:15" x14ac:dyDescent="0.3">
      <c r="A259" s="39" t="s">
        <v>1353</v>
      </c>
      <c r="B259" s="39">
        <v>110</v>
      </c>
      <c r="C259" s="39">
        <v>800</v>
      </c>
      <c r="D259" s="39">
        <v>7110</v>
      </c>
      <c r="E259" s="39" t="s">
        <v>35</v>
      </c>
      <c r="F259" s="39" t="s">
        <v>823</v>
      </c>
      <c r="G259" s="39" t="s">
        <v>100</v>
      </c>
      <c r="H259" s="39" t="s">
        <v>823</v>
      </c>
      <c r="I259" s="39" t="s">
        <v>1354</v>
      </c>
      <c r="J259" s="39" t="s">
        <v>303</v>
      </c>
      <c r="K259" s="39" t="s">
        <v>844</v>
      </c>
      <c r="L259" s="39" t="s">
        <v>910</v>
      </c>
      <c r="M259" s="39" t="s">
        <v>845</v>
      </c>
      <c r="N259" s="39" t="s">
        <v>1355</v>
      </c>
      <c r="O259" s="106">
        <v>0</v>
      </c>
    </row>
    <row r="260" spans="1:15" x14ac:dyDescent="0.3">
      <c r="A260" s="39" t="s">
        <v>1357</v>
      </c>
      <c r="B260" s="39">
        <v>110</v>
      </c>
      <c r="C260" s="39">
        <v>800</v>
      </c>
      <c r="D260" s="39">
        <v>7111</v>
      </c>
      <c r="E260" s="39" t="s">
        <v>35</v>
      </c>
      <c r="F260" s="39" t="s">
        <v>823</v>
      </c>
      <c r="G260" s="39" t="s">
        <v>100</v>
      </c>
      <c r="H260" s="39" t="s">
        <v>823</v>
      </c>
      <c r="I260" s="39" t="s">
        <v>1354</v>
      </c>
      <c r="J260" s="39" t="s">
        <v>784</v>
      </c>
      <c r="K260" s="39" t="s">
        <v>844</v>
      </c>
      <c r="L260" s="39" t="s">
        <v>910</v>
      </c>
      <c r="M260" s="39" t="s">
        <v>845</v>
      </c>
      <c r="N260" s="39" t="s">
        <v>1358</v>
      </c>
      <c r="O260" s="106">
        <v>10018</v>
      </c>
    </row>
    <row r="261" spans="1:15" x14ac:dyDescent="0.3">
      <c r="A261" s="39" t="s">
        <v>1359</v>
      </c>
      <c r="B261" s="39">
        <v>110</v>
      </c>
      <c r="C261" s="39">
        <v>800</v>
      </c>
      <c r="D261" s="39">
        <v>7112</v>
      </c>
      <c r="E261" s="39" t="s">
        <v>35</v>
      </c>
      <c r="F261" s="39" t="s">
        <v>823</v>
      </c>
      <c r="G261" s="39" t="s">
        <v>100</v>
      </c>
      <c r="H261" s="39" t="s">
        <v>823</v>
      </c>
      <c r="I261" s="39" t="s">
        <v>1354</v>
      </c>
      <c r="J261" s="39" t="s">
        <v>307</v>
      </c>
      <c r="K261" s="39" t="s">
        <v>844</v>
      </c>
      <c r="L261" s="39" t="s">
        <v>910</v>
      </c>
      <c r="M261" s="39" t="s">
        <v>845</v>
      </c>
      <c r="N261" s="39" t="s">
        <v>1360</v>
      </c>
      <c r="O261" s="106">
        <v>7827</v>
      </c>
    </row>
    <row r="262" spans="1:15" x14ac:dyDescent="0.3">
      <c r="A262" s="39" t="s">
        <v>1362</v>
      </c>
      <c r="B262" s="39">
        <v>110</v>
      </c>
      <c r="C262" s="39">
        <v>800</v>
      </c>
      <c r="D262" s="39">
        <v>7120</v>
      </c>
      <c r="E262" s="39" t="s">
        <v>35</v>
      </c>
      <c r="F262" s="39" t="s">
        <v>823</v>
      </c>
      <c r="G262" s="39" t="s">
        <v>100</v>
      </c>
      <c r="H262" s="39" t="s">
        <v>823</v>
      </c>
      <c r="I262" s="39" t="s">
        <v>1354</v>
      </c>
      <c r="J262" s="39" t="s">
        <v>549</v>
      </c>
      <c r="K262" s="39" t="s">
        <v>844</v>
      </c>
      <c r="L262" s="39" t="s">
        <v>910</v>
      </c>
      <c r="M262" s="39" t="s">
        <v>845</v>
      </c>
      <c r="N262" s="39" t="s">
        <v>1363</v>
      </c>
      <c r="O262" s="106">
        <v>0</v>
      </c>
    </row>
    <row r="263" spans="1:15" x14ac:dyDescent="0.3">
      <c r="A263" s="39" t="s">
        <v>1364</v>
      </c>
      <c r="B263" s="39">
        <v>110</v>
      </c>
      <c r="C263" s="39">
        <v>800</v>
      </c>
      <c r="D263" s="39">
        <v>7510</v>
      </c>
      <c r="E263" s="39" t="s">
        <v>35</v>
      </c>
      <c r="F263" s="39" t="s">
        <v>823</v>
      </c>
      <c r="G263" s="39" t="s">
        <v>100</v>
      </c>
      <c r="H263" s="39" t="s">
        <v>823</v>
      </c>
      <c r="I263" s="39" t="s">
        <v>1365</v>
      </c>
      <c r="J263" s="39" t="s">
        <v>344</v>
      </c>
      <c r="K263" s="39" t="s">
        <v>844</v>
      </c>
      <c r="L263" s="39" t="s">
        <v>910</v>
      </c>
      <c r="M263" s="39" t="s">
        <v>1089</v>
      </c>
      <c r="N263" s="39" t="s">
        <v>1366</v>
      </c>
      <c r="O263" s="106">
        <v>5338</v>
      </c>
    </row>
    <row r="264" spans="1:15" x14ac:dyDescent="0.3">
      <c r="A264" s="39" t="s">
        <v>1368</v>
      </c>
      <c r="B264" s="39">
        <v>110</v>
      </c>
      <c r="C264" s="39">
        <v>800</v>
      </c>
      <c r="D264" s="39">
        <v>7511</v>
      </c>
      <c r="E264" s="39" t="s">
        <v>35</v>
      </c>
      <c r="F264" s="39" t="s">
        <v>823</v>
      </c>
      <c r="G264" s="39" t="s">
        <v>100</v>
      </c>
      <c r="H264" s="39" t="s">
        <v>823</v>
      </c>
      <c r="I264" s="39" t="s">
        <v>1365</v>
      </c>
      <c r="J264" s="39" t="s">
        <v>315</v>
      </c>
      <c r="K264" s="39" t="s">
        <v>844</v>
      </c>
      <c r="L264" s="39" t="s">
        <v>910</v>
      </c>
      <c r="M264" s="39" t="s">
        <v>1089</v>
      </c>
      <c r="N264" s="39" t="s">
        <v>1369</v>
      </c>
      <c r="O264" s="106">
        <v>12632</v>
      </c>
    </row>
    <row r="265" spans="1:15" x14ac:dyDescent="0.3">
      <c r="A265" s="39" t="s">
        <v>1370</v>
      </c>
      <c r="B265" s="39">
        <v>110</v>
      </c>
      <c r="C265" s="39">
        <v>800</v>
      </c>
      <c r="D265" s="39">
        <v>7512</v>
      </c>
      <c r="E265" s="39" t="s">
        <v>35</v>
      </c>
      <c r="F265" s="39" t="s">
        <v>823</v>
      </c>
      <c r="G265" s="39" t="s">
        <v>100</v>
      </c>
      <c r="H265" s="39" t="s">
        <v>823</v>
      </c>
      <c r="I265" s="39" t="s">
        <v>1365</v>
      </c>
      <c r="J265" s="39" t="s">
        <v>342</v>
      </c>
      <c r="K265" s="39" t="s">
        <v>844</v>
      </c>
      <c r="L265" s="39" t="s">
        <v>910</v>
      </c>
      <c r="M265" s="39" t="s">
        <v>1089</v>
      </c>
      <c r="N265" s="39" t="s">
        <v>1371</v>
      </c>
      <c r="O265" s="106">
        <v>9870</v>
      </c>
    </row>
    <row r="266" spans="1:15" x14ac:dyDescent="0.3">
      <c r="A266" s="39" t="s">
        <v>1372</v>
      </c>
      <c r="B266" s="39">
        <v>110</v>
      </c>
      <c r="C266" s="39">
        <v>800</v>
      </c>
      <c r="D266" s="39">
        <v>7520</v>
      </c>
      <c r="E266" s="39" t="s">
        <v>35</v>
      </c>
      <c r="F266" s="39" t="s">
        <v>823</v>
      </c>
      <c r="G266" s="39" t="s">
        <v>100</v>
      </c>
      <c r="H266" s="39" t="s">
        <v>823</v>
      </c>
      <c r="I266" s="39" t="s">
        <v>1365</v>
      </c>
      <c r="J266" s="39" t="s">
        <v>623</v>
      </c>
      <c r="K266" s="39" t="s">
        <v>844</v>
      </c>
      <c r="L266" s="39" t="s">
        <v>910</v>
      </c>
      <c r="M266" s="39" t="s">
        <v>1089</v>
      </c>
      <c r="N266" s="39" t="s">
        <v>1373</v>
      </c>
      <c r="O266" s="106">
        <v>0</v>
      </c>
    </row>
    <row r="267" spans="1:15" x14ac:dyDescent="0.3">
      <c r="A267" s="39" t="s">
        <v>1374</v>
      </c>
      <c r="B267" s="39">
        <v>110</v>
      </c>
      <c r="C267" s="39">
        <v>900</v>
      </c>
      <c r="D267" s="39">
        <v>9117</v>
      </c>
      <c r="E267" s="39" t="s">
        <v>35</v>
      </c>
      <c r="F267" s="39" t="s">
        <v>1375</v>
      </c>
      <c r="G267" s="39" t="s">
        <v>100</v>
      </c>
      <c r="H267" s="39" t="s">
        <v>825</v>
      </c>
      <c r="I267" s="39" t="s">
        <v>825</v>
      </c>
      <c r="J267" s="39" t="s">
        <v>629</v>
      </c>
      <c r="K267" s="39" t="s">
        <v>954</v>
      </c>
      <c r="L267" s="39" t="s">
        <v>1078</v>
      </c>
      <c r="M267" s="39" t="s">
        <v>910</v>
      </c>
      <c r="N267" s="39" t="s">
        <v>1376</v>
      </c>
      <c r="O267" s="106">
        <v>0</v>
      </c>
    </row>
    <row r="268" spans="1:15" x14ac:dyDescent="0.3">
      <c r="A268" s="39" t="s">
        <v>1377</v>
      </c>
      <c r="B268" s="39">
        <v>110</v>
      </c>
      <c r="C268" s="39">
        <v>900</v>
      </c>
      <c r="D268" s="39">
        <v>9120</v>
      </c>
      <c r="E268" s="39" t="s">
        <v>35</v>
      </c>
      <c r="F268" s="39" t="s">
        <v>1375</v>
      </c>
      <c r="G268" s="39" t="s">
        <v>100</v>
      </c>
      <c r="H268" s="39" t="s">
        <v>825</v>
      </c>
      <c r="I268" s="39" t="s">
        <v>825</v>
      </c>
      <c r="J268" s="39" t="s">
        <v>787</v>
      </c>
      <c r="K268" s="39" t="s">
        <v>954</v>
      </c>
      <c r="L268" s="39" t="s">
        <v>1078</v>
      </c>
      <c r="M268" s="39" t="s">
        <v>910</v>
      </c>
      <c r="N268" s="39" t="s">
        <v>1378</v>
      </c>
      <c r="O268" s="106">
        <v>37200</v>
      </c>
    </row>
    <row r="269" spans="1:15" x14ac:dyDescent="0.3">
      <c r="A269" s="39" t="s">
        <v>1379</v>
      </c>
      <c r="B269" s="39">
        <v>110</v>
      </c>
      <c r="C269" s="39">
        <v>900</v>
      </c>
      <c r="D269" s="39">
        <v>9130</v>
      </c>
      <c r="E269" s="39" t="s">
        <v>35</v>
      </c>
      <c r="F269" s="39" t="s">
        <v>1375</v>
      </c>
      <c r="G269" s="39" t="s">
        <v>100</v>
      </c>
      <c r="H269" s="39" t="s">
        <v>825</v>
      </c>
      <c r="I269" s="39" t="s">
        <v>825</v>
      </c>
      <c r="J269" s="39" t="s">
        <v>561</v>
      </c>
      <c r="K269" s="39" t="s">
        <v>954</v>
      </c>
      <c r="L269" s="39" t="s">
        <v>1078</v>
      </c>
      <c r="M269" s="39" t="s">
        <v>910</v>
      </c>
      <c r="N269" s="39" t="s">
        <v>1380</v>
      </c>
      <c r="O269" s="106">
        <v>0</v>
      </c>
    </row>
    <row r="270" spans="1:15" x14ac:dyDescent="0.3">
      <c r="A270" s="39" t="s">
        <v>1381</v>
      </c>
      <c r="B270" s="39">
        <v>110</v>
      </c>
      <c r="C270" s="39">
        <v>900</v>
      </c>
      <c r="D270" s="39">
        <v>9140</v>
      </c>
      <c r="E270" s="39" t="s">
        <v>35</v>
      </c>
      <c r="F270" s="39" t="s">
        <v>1375</v>
      </c>
      <c r="G270" s="39" t="s">
        <v>100</v>
      </c>
      <c r="H270" s="39" t="s">
        <v>825</v>
      </c>
      <c r="I270" s="39" t="s">
        <v>825</v>
      </c>
      <c r="J270" s="39" t="s">
        <v>489</v>
      </c>
      <c r="K270" s="39" t="s">
        <v>954</v>
      </c>
      <c r="L270" s="39" t="s">
        <v>1078</v>
      </c>
      <c r="M270" s="39" t="s">
        <v>910</v>
      </c>
      <c r="N270" s="39" t="s">
        <v>1382</v>
      </c>
      <c r="O270" s="106">
        <v>0</v>
      </c>
    </row>
    <row r="271" spans="1:15" x14ac:dyDescent="0.3">
      <c r="A271" s="39" t="s">
        <v>1383</v>
      </c>
      <c r="B271" s="39">
        <v>110</v>
      </c>
      <c r="C271" s="39">
        <v>900</v>
      </c>
      <c r="D271" s="39">
        <v>9150</v>
      </c>
      <c r="E271" s="39" t="s">
        <v>35</v>
      </c>
      <c r="F271" s="39" t="s">
        <v>1375</v>
      </c>
      <c r="G271" s="39" t="s">
        <v>100</v>
      </c>
      <c r="H271" s="39" t="s">
        <v>825</v>
      </c>
      <c r="I271" s="39" t="s">
        <v>825</v>
      </c>
      <c r="J271" s="39" t="s">
        <v>651</v>
      </c>
      <c r="K271" s="39" t="s">
        <v>954</v>
      </c>
      <c r="L271" s="39" t="s">
        <v>1078</v>
      </c>
      <c r="M271" s="39" t="s">
        <v>910</v>
      </c>
      <c r="N271" s="39" t="s">
        <v>1384</v>
      </c>
      <c r="O271" s="106">
        <v>0</v>
      </c>
    </row>
    <row r="272" spans="1:15" x14ac:dyDescent="0.3">
      <c r="A272" s="39" t="s">
        <v>1385</v>
      </c>
      <c r="B272" s="39">
        <v>110</v>
      </c>
      <c r="C272" s="39">
        <v>900</v>
      </c>
      <c r="D272" s="39">
        <v>9590</v>
      </c>
      <c r="E272" s="39" t="s">
        <v>35</v>
      </c>
      <c r="F272" s="39" t="s">
        <v>1375</v>
      </c>
      <c r="G272" s="39" t="s">
        <v>100</v>
      </c>
      <c r="H272" s="39" t="s">
        <v>822</v>
      </c>
      <c r="I272" s="39" t="s">
        <v>822</v>
      </c>
      <c r="J272" s="39" t="s">
        <v>791</v>
      </c>
      <c r="K272" s="39" t="s">
        <v>844</v>
      </c>
      <c r="L272" s="39" t="s">
        <v>910</v>
      </c>
      <c r="M272" s="39" t="s">
        <v>845</v>
      </c>
      <c r="N272" s="39" t="s">
        <v>1386</v>
      </c>
      <c r="O272" s="106">
        <v>0</v>
      </c>
    </row>
    <row r="273" spans="1:15" x14ac:dyDescent="0.3">
      <c r="A273" s="39" t="s">
        <v>1388</v>
      </c>
      <c r="B273" s="39">
        <v>110</v>
      </c>
      <c r="C273" s="39">
        <v>900</v>
      </c>
      <c r="D273" s="39">
        <v>9895</v>
      </c>
      <c r="E273" s="39" t="s">
        <v>35</v>
      </c>
      <c r="F273" s="39" t="s">
        <v>1375</v>
      </c>
      <c r="G273" s="39" t="s">
        <v>100</v>
      </c>
      <c r="H273" s="39" t="s">
        <v>1389</v>
      </c>
      <c r="I273" s="39" t="s">
        <v>1390</v>
      </c>
      <c r="J273" s="39" t="s">
        <v>579</v>
      </c>
      <c r="K273" s="39" t="s">
        <v>844</v>
      </c>
      <c r="L273" s="39" t="s">
        <v>845</v>
      </c>
      <c r="M273" s="39" t="s">
        <v>845</v>
      </c>
      <c r="N273" s="39" t="s">
        <v>1391</v>
      </c>
      <c r="O273" s="106">
        <v>0</v>
      </c>
    </row>
    <row r="274" spans="1:15" x14ac:dyDescent="0.3">
      <c r="A274" s="39" t="s">
        <v>1392</v>
      </c>
      <c r="B274" s="39">
        <v>110</v>
      </c>
      <c r="C274" s="39">
        <v>900</v>
      </c>
      <c r="D274" s="39">
        <v>9899</v>
      </c>
      <c r="E274" s="39" t="s">
        <v>35</v>
      </c>
      <c r="F274" s="39" t="s">
        <v>1375</v>
      </c>
      <c r="G274" s="39" t="s">
        <v>100</v>
      </c>
      <c r="H274" s="39" t="s">
        <v>1389</v>
      </c>
      <c r="I274" s="39" t="s">
        <v>1005</v>
      </c>
      <c r="J274" s="39" t="s">
        <v>331</v>
      </c>
      <c r="K274" s="39" t="s">
        <v>844</v>
      </c>
      <c r="L274" s="39" t="s">
        <v>845</v>
      </c>
      <c r="M274" s="39" t="s">
        <v>845</v>
      </c>
      <c r="N274" s="39" t="s">
        <v>1393</v>
      </c>
      <c r="O274" s="106">
        <v>0</v>
      </c>
    </row>
    <row r="275" spans="1:15" x14ac:dyDescent="0.3">
      <c r="A275" s="39" t="s">
        <v>1394</v>
      </c>
      <c r="B275" s="39">
        <v>220</v>
      </c>
      <c r="C275" s="39">
        <v>1110</v>
      </c>
      <c r="D275" s="39"/>
      <c r="E275" s="39" t="s">
        <v>48</v>
      </c>
      <c r="F275" s="39" t="s">
        <v>841</v>
      </c>
      <c r="G275" s="39" t="s">
        <v>841</v>
      </c>
      <c r="H275" s="39" t="s">
        <v>843</v>
      </c>
      <c r="I275" s="39" t="s">
        <v>842</v>
      </c>
      <c r="J275" s="39" t="s">
        <v>1396</v>
      </c>
      <c r="K275" s="39" t="s">
        <v>1395</v>
      </c>
      <c r="L275" s="39" t="s">
        <v>845</v>
      </c>
      <c r="M275" s="39" t="s">
        <v>845</v>
      </c>
      <c r="N275" s="39" t="s">
        <v>847</v>
      </c>
      <c r="O275" s="106">
        <v>32941</v>
      </c>
    </row>
    <row r="276" spans="1:15" x14ac:dyDescent="0.3">
      <c r="A276" s="39" t="s">
        <v>1397</v>
      </c>
      <c r="B276" s="39">
        <v>220</v>
      </c>
      <c r="C276" s="39">
        <v>1115</v>
      </c>
      <c r="D276" s="39"/>
      <c r="E276" s="39" t="s">
        <v>48</v>
      </c>
      <c r="F276" s="39" t="s">
        <v>841</v>
      </c>
      <c r="G276" s="39" t="s">
        <v>841</v>
      </c>
      <c r="H276" s="39" t="s">
        <v>843</v>
      </c>
      <c r="I276" s="39" t="s">
        <v>842</v>
      </c>
      <c r="J276" s="39" t="s">
        <v>1398</v>
      </c>
      <c r="K276" s="39" t="s">
        <v>1395</v>
      </c>
      <c r="L276" s="39" t="s">
        <v>845</v>
      </c>
      <c r="M276" s="39" t="s">
        <v>845</v>
      </c>
      <c r="N276" s="39" t="s">
        <v>850</v>
      </c>
      <c r="O276" s="106">
        <v>0</v>
      </c>
    </row>
    <row r="277" spans="1:15" x14ac:dyDescent="0.3">
      <c r="A277" s="39" t="s">
        <v>1399</v>
      </c>
      <c r="B277" s="39">
        <v>220</v>
      </c>
      <c r="C277" s="39">
        <v>1510</v>
      </c>
      <c r="D277" s="39"/>
      <c r="E277" s="39" t="s">
        <v>48</v>
      </c>
      <c r="F277" s="39" t="s">
        <v>841</v>
      </c>
      <c r="G277" s="39" t="s">
        <v>841</v>
      </c>
      <c r="H277" s="39" t="s">
        <v>843</v>
      </c>
      <c r="I277" s="39" t="s">
        <v>862</v>
      </c>
      <c r="J277" s="39" t="s">
        <v>1400</v>
      </c>
      <c r="K277" s="39" t="s">
        <v>1395</v>
      </c>
      <c r="L277" s="39" t="s">
        <v>845</v>
      </c>
      <c r="M277" s="39" t="s">
        <v>845</v>
      </c>
      <c r="N277" s="39" t="s">
        <v>862</v>
      </c>
      <c r="O277" s="106">
        <v>0</v>
      </c>
    </row>
    <row r="278" spans="1:15" x14ac:dyDescent="0.3">
      <c r="A278" s="39" t="s">
        <v>1401</v>
      </c>
      <c r="B278" s="39">
        <v>220</v>
      </c>
      <c r="C278" s="39">
        <v>1620</v>
      </c>
      <c r="D278" s="39"/>
      <c r="E278" s="39" t="s">
        <v>48</v>
      </c>
      <c r="F278" s="39" t="s">
        <v>841</v>
      </c>
      <c r="G278" s="39" t="s">
        <v>841</v>
      </c>
      <c r="H278" s="39" t="s">
        <v>869</v>
      </c>
      <c r="I278" s="39" t="s">
        <v>868</v>
      </c>
      <c r="J278" s="39" t="s">
        <v>1402</v>
      </c>
      <c r="K278" s="39" t="s">
        <v>1395</v>
      </c>
      <c r="L278" s="39" t="s">
        <v>845</v>
      </c>
      <c r="M278" s="39" t="s">
        <v>845</v>
      </c>
      <c r="N278" s="39" t="s">
        <v>868</v>
      </c>
      <c r="O278" s="106">
        <v>0</v>
      </c>
    </row>
    <row r="279" spans="1:15" x14ac:dyDescent="0.3">
      <c r="A279" s="39" t="s">
        <v>1403</v>
      </c>
      <c r="B279" s="39">
        <v>220</v>
      </c>
      <c r="C279" s="39">
        <v>1710</v>
      </c>
      <c r="D279" s="39"/>
      <c r="E279" s="39" t="s">
        <v>48</v>
      </c>
      <c r="F279" s="39" t="s">
        <v>841</v>
      </c>
      <c r="G279" s="39" t="s">
        <v>841</v>
      </c>
      <c r="H279" s="39" t="s">
        <v>869</v>
      </c>
      <c r="I279" s="39" t="s">
        <v>872</v>
      </c>
      <c r="J279" s="39" t="s">
        <v>1404</v>
      </c>
      <c r="K279" s="39" t="s">
        <v>1395</v>
      </c>
      <c r="L279" s="39" t="s">
        <v>845</v>
      </c>
      <c r="M279" s="39" t="s">
        <v>845</v>
      </c>
      <c r="N279" s="39" t="s">
        <v>874</v>
      </c>
      <c r="O279" s="106">
        <v>0</v>
      </c>
    </row>
    <row r="280" spans="1:15" x14ac:dyDescent="0.3">
      <c r="A280" s="39" t="s">
        <v>1405</v>
      </c>
      <c r="B280" s="39">
        <v>220</v>
      </c>
      <c r="C280" s="39">
        <v>1720</v>
      </c>
      <c r="D280" s="39"/>
      <c r="E280" s="39" t="s">
        <v>48</v>
      </c>
      <c r="F280" s="39" t="s">
        <v>841</v>
      </c>
      <c r="G280" s="39" t="s">
        <v>841</v>
      </c>
      <c r="H280" s="39" t="s">
        <v>869</v>
      </c>
      <c r="I280" s="39" t="s">
        <v>872</v>
      </c>
      <c r="J280" s="39" t="s">
        <v>1406</v>
      </c>
      <c r="K280" s="39" t="s">
        <v>1395</v>
      </c>
      <c r="L280" s="39" t="s">
        <v>845</v>
      </c>
      <c r="M280" s="39" t="s">
        <v>845</v>
      </c>
      <c r="N280" s="39" t="s">
        <v>877</v>
      </c>
      <c r="O280" s="106">
        <v>0</v>
      </c>
    </row>
    <row r="281" spans="1:15" x14ac:dyDescent="0.3">
      <c r="A281" s="39" t="s">
        <v>1407</v>
      </c>
      <c r="B281" s="39">
        <v>220</v>
      </c>
      <c r="C281" s="39">
        <v>1730</v>
      </c>
      <c r="D281" s="39"/>
      <c r="E281" s="39" t="s">
        <v>48</v>
      </c>
      <c r="F281" s="39" t="s">
        <v>841</v>
      </c>
      <c r="G281" s="39" t="s">
        <v>841</v>
      </c>
      <c r="H281" s="39" t="s">
        <v>869</v>
      </c>
      <c r="I281" s="39" t="s">
        <v>872</v>
      </c>
      <c r="J281" s="39" t="s">
        <v>1408</v>
      </c>
      <c r="K281" s="39" t="s">
        <v>1395</v>
      </c>
      <c r="L281" s="39" t="s">
        <v>845</v>
      </c>
      <c r="M281" s="39" t="s">
        <v>845</v>
      </c>
      <c r="N281" s="39" t="s">
        <v>880</v>
      </c>
      <c r="O281" s="106">
        <v>0</v>
      </c>
    </row>
    <row r="282" spans="1:15" x14ac:dyDescent="0.3">
      <c r="A282" s="39" t="s">
        <v>1409</v>
      </c>
      <c r="B282" s="39">
        <v>220</v>
      </c>
      <c r="C282" s="39">
        <v>1740</v>
      </c>
      <c r="D282" s="39"/>
      <c r="E282" s="39" t="s">
        <v>48</v>
      </c>
      <c r="F282" s="39" t="s">
        <v>841</v>
      </c>
      <c r="G282" s="39" t="s">
        <v>841</v>
      </c>
      <c r="H282" s="39" t="s">
        <v>869</v>
      </c>
      <c r="I282" s="39" t="s">
        <v>872</v>
      </c>
      <c r="J282" s="39" t="s">
        <v>1410</v>
      </c>
      <c r="K282" s="39" t="s">
        <v>1395</v>
      </c>
      <c r="L282" s="39" t="s">
        <v>845</v>
      </c>
      <c r="M282" s="39" t="s">
        <v>845</v>
      </c>
      <c r="N282" s="39" t="s">
        <v>883</v>
      </c>
      <c r="O282" s="106">
        <v>0</v>
      </c>
    </row>
    <row r="283" spans="1:15" x14ac:dyDescent="0.3">
      <c r="A283" s="39" t="s">
        <v>1411</v>
      </c>
      <c r="B283" s="39">
        <v>220</v>
      </c>
      <c r="C283" s="39">
        <v>1795</v>
      </c>
      <c r="D283" s="39"/>
      <c r="E283" s="39" t="s">
        <v>48</v>
      </c>
      <c r="F283" s="39" t="s">
        <v>841</v>
      </c>
      <c r="G283" s="39" t="s">
        <v>841</v>
      </c>
      <c r="H283" s="39" t="s">
        <v>869</v>
      </c>
      <c r="I283" s="39" t="s">
        <v>872</v>
      </c>
      <c r="J283" s="39" t="s">
        <v>1412</v>
      </c>
      <c r="K283" s="39" t="s">
        <v>1395</v>
      </c>
      <c r="L283" s="39" t="s">
        <v>845</v>
      </c>
      <c r="M283" s="39" t="s">
        <v>845</v>
      </c>
      <c r="N283" s="39" t="s">
        <v>889</v>
      </c>
      <c r="O283" s="106">
        <v>0</v>
      </c>
    </row>
    <row r="284" spans="1:15" x14ac:dyDescent="0.3">
      <c r="A284" s="39" t="s">
        <v>1413</v>
      </c>
      <c r="B284" s="39">
        <v>220</v>
      </c>
      <c r="C284" s="39">
        <v>1820</v>
      </c>
      <c r="D284" s="39"/>
      <c r="E284" s="39" t="s">
        <v>48</v>
      </c>
      <c r="F284" s="39" t="s">
        <v>841</v>
      </c>
      <c r="G284" s="39" t="s">
        <v>841</v>
      </c>
      <c r="H284" s="39" t="s">
        <v>869</v>
      </c>
      <c r="I284" s="39" t="s">
        <v>891</v>
      </c>
      <c r="J284" s="39" t="s">
        <v>1414</v>
      </c>
      <c r="K284" s="39" t="s">
        <v>1395</v>
      </c>
      <c r="L284" s="39" t="s">
        <v>845</v>
      </c>
      <c r="M284" s="39" t="s">
        <v>845</v>
      </c>
      <c r="N284" s="39" t="s">
        <v>893</v>
      </c>
      <c r="O284" s="106">
        <v>0</v>
      </c>
    </row>
    <row r="285" spans="1:15" x14ac:dyDescent="0.3">
      <c r="A285" s="39" t="s">
        <v>1415</v>
      </c>
      <c r="B285" s="39">
        <v>220</v>
      </c>
      <c r="C285" s="39">
        <v>1830</v>
      </c>
      <c r="D285" s="39"/>
      <c r="E285" s="39" t="s">
        <v>48</v>
      </c>
      <c r="F285" s="39" t="s">
        <v>841</v>
      </c>
      <c r="G285" s="39" t="s">
        <v>841</v>
      </c>
      <c r="H285" s="39" t="s">
        <v>869</v>
      </c>
      <c r="I285" s="39" t="s">
        <v>891</v>
      </c>
      <c r="J285" s="39" t="s">
        <v>1416</v>
      </c>
      <c r="K285" s="39" t="s">
        <v>1395</v>
      </c>
      <c r="L285" s="39" t="s">
        <v>845</v>
      </c>
      <c r="M285" s="39" t="s">
        <v>845</v>
      </c>
      <c r="N285" s="39" t="s">
        <v>896</v>
      </c>
      <c r="O285" s="106">
        <v>0</v>
      </c>
    </row>
    <row r="286" spans="1:15" x14ac:dyDescent="0.3">
      <c r="A286" s="39" t="s">
        <v>1417</v>
      </c>
      <c r="B286" s="39">
        <v>220</v>
      </c>
      <c r="C286" s="39">
        <v>1840</v>
      </c>
      <c r="D286" s="39"/>
      <c r="E286" s="39" t="s">
        <v>48</v>
      </c>
      <c r="F286" s="39" t="s">
        <v>841</v>
      </c>
      <c r="G286" s="39" t="s">
        <v>841</v>
      </c>
      <c r="H286" s="39" t="s">
        <v>869</v>
      </c>
      <c r="I286" s="39" t="s">
        <v>891</v>
      </c>
      <c r="J286" s="39" t="s">
        <v>1418</v>
      </c>
      <c r="K286" s="39" t="s">
        <v>1395</v>
      </c>
      <c r="L286" s="39" t="s">
        <v>845</v>
      </c>
      <c r="M286" s="39" t="s">
        <v>845</v>
      </c>
      <c r="N286" s="39" t="s">
        <v>899</v>
      </c>
      <c r="O286" s="106">
        <v>0</v>
      </c>
    </row>
    <row r="287" spans="1:15" x14ac:dyDescent="0.3">
      <c r="A287" s="39" t="s">
        <v>1419</v>
      </c>
      <c r="B287" s="39">
        <v>220</v>
      </c>
      <c r="C287" s="39">
        <v>2125</v>
      </c>
      <c r="D287" s="39"/>
      <c r="E287" s="39" t="s">
        <v>48</v>
      </c>
      <c r="F287" s="39" t="s">
        <v>907</v>
      </c>
      <c r="G287" s="39" t="s">
        <v>907</v>
      </c>
      <c r="H287" s="39" t="s">
        <v>909</v>
      </c>
      <c r="I287" s="39" t="s">
        <v>908</v>
      </c>
      <c r="J287" s="39" t="s">
        <v>1421</v>
      </c>
      <c r="K287" s="39" t="s">
        <v>1395</v>
      </c>
      <c r="L287" s="39" t="s">
        <v>1420</v>
      </c>
      <c r="M287" s="39" t="s">
        <v>845</v>
      </c>
      <c r="N287" s="39" t="s">
        <v>908</v>
      </c>
      <c r="O287" s="106">
        <v>0</v>
      </c>
    </row>
    <row r="288" spans="1:15" x14ac:dyDescent="0.3">
      <c r="A288" s="39" t="s">
        <v>1422</v>
      </c>
      <c r="B288" s="39">
        <v>220</v>
      </c>
      <c r="C288" s="39">
        <v>2205</v>
      </c>
      <c r="D288" s="39"/>
      <c r="E288" s="39" t="s">
        <v>48</v>
      </c>
      <c r="F288" s="39" t="s">
        <v>907</v>
      </c>
      <c r="G288" s="39" t="s">
        <v>907</v>
      </c>
      <c r="H288" s="39" t="s">
        <v>909</v>
      </c>
      <c r="I288" s="39" t="s">
        <v>913</v>
      </c>
      <c r="J288" s="39" t="s">
        <v>1423</v>
      </c>
      <c r="K288" s="39" t="s">
        <v>1395</v>
      </c>
      <c r="L288" s="39" t="s">
        <v>845</v>
      </c>
      <c r="M288" s="39" t="s">
        <v>845</v>
      </c>
      <c r="N288" s="39" t="s">
        <v>915</v>
      </c>
      <c r="O288" s="106">
        <v>89</v>
      </c>
    </row>
    <row r="289" spans="1:15" x14ac:dyDescent="0.3">
      <c r="A289" s="39" t="s">
        <v>1424</v>
      </c>
      <c r="B289" s="39">
        <v>220</v>
      </c>
      <c r="C289" s="39">
        <v>2210</v>
      </c>
      <c r="D289" s="39"/>
      <c r="E289" s="39" t="s">
        <v>48</v>
      </c>
      <c r="F289" s="39" t="s">
        <v>907</v>
      </c>
      <c r="G289" s="39" t="s">
        <v>907</v>
      </c>
      <c r="H289" s="39" t="s">
        <v>909</v>
      </c>
      <c r="I289" s="39" t="s">
        <v>913</v>
      </c>
      <c r="J289" s="39" t="s">
        <v>1425</v>
      </c>
      <c r="K289" s="39" t="s">
        <v>1395</v>
      </c>
      <c r="L289" s="39" t="s">
        <v>845</v>
      </c>
      <c r="M289" s="39" t="s">
        <v>845</v>
      </c>
      <c r="N289" s="39" t="s">
        <v>918</v>
      </c>
      <c r="O289" s="106">
        <v>29</v>
      </c>
    </row>
    <row r="290" spans="1:15" x14ac:dyDescent="0.3">
      <c r="A290" s="39" t="s">
        <v>1426</v>
      </c>
      <c r="B290" s="39">
        <v>220</v>
      </c>
      <c r="C290" s="39">
        <v>2245</v>
      </c>
      <c r="D290" s="39"/>
      <c r="E290" s="39" t="s">
        <v>48</v>
      </c>
      <c r="F290" s="39" t="s">
        <v>907</v>
      </c>
      <c r="G290" s="39" t="s">
        <v>907</v>
      </c>
      <c r="H290" s="39" t="s">
        <v>909</v>
      </c>
      <c r="I290" s="39" t="s">
        <v>913</v>
      </c>
      <c r="J290" s="39" t="s">
        <v>1427</v>
      </c>
      <c r="K290" s="39" t="s">
        <v>1395</v>
      </c>
      <c r="L290" s="39" t="s">
        <v>845</v>
      </c>
      <c r="M290" s="39" t="s">
        <v>845</v>
      </c>
      <c r="N290" s="39" t="s">
        <v>921</v>
      </c>
      <c r="O290" s="106">
        <v>68</v>
      </c>
    </row>
    <row r="291" spans="1:15" x14ac:dyDescent="0.3">
      <c r="A291" s="39" t="s">
        <v>1428</v>
      </c>
      <c r="B291" s="39">
        <v>220</v>
      </c>
      <c r="C291" s="39">
        <v>2250</v>
      </c>
      <c r="D291" s="39"/>
      <c r="E291" s="39" t="s">
        <v>48</v>
      </c>
      <c r="F291" s="39" t="s">
        <v>907</v>
      </c>
      <c r="G291" s="39" t="s">
        <v>907</v>
      </c>
      <c r="H291" s="39" t="s">
        <v>909</v>
      </c>
      <c r="I291" s="39" t="s">
        <v>913</v>
      </c>
      <c r="J291" s="39" t="s">
        <v>1429</v>
      </c>
      <c r="K291" s="39" t="s">
        <v>1395</v>
      </c>
      <c r="L291" s="39" t="s">
        <v>845</v>
      </c>
      <c r="M291" s="39" t="s">
        <v>845</v>
      </c>
      <c r="N291" s="39" t="s">
        <v>924</v>
      </c>
      <c r="O291" s="106">
        <v>27</v>
      </c>
    </row>
    <row r="292" spans="1:15" x14ac:dyDescent="0.3">
      <c r="A292" s="39" t="s">
        <v>1430</v>
      </c>
      <c r="B292" s="39">
        <v>220</v>
      </c>
      <c r="C292" s="39">
        <v>2255</v>
      </c>
      <c r="D292" s="39"/>
      <c r="E292" s="39" t="s">
        <v>48</v>
      </c>
      <c r="F292" s="39" t="s">
        <v>907</v>
      </c>
      <c r="G292" s="39" t="s">
        <v>907</v>
      </c>
      <c r="H292" s="39" t="s">
        <v>909</v>
      </c>
      <c r="I292" s="39" t="s">
        <v>913</v>
      </c>
      <c r="J292" s="39" t="s">
        <v>1431</v>
      </c>
      <c r="K292" s="39" t="s">
        <v>1395</v>
      </c>
      <c r="L292" s="39" t="s">
        <v>845</v>
      </c>
      <c r="M292" s="39" t="s">
        <v>845</v>
      </c>
      <c r="N292" s="39" t="s">
        <v>927</v>
      </c>
      <c r="O292" s="106">
        <v>0</v>
      </c>
    </row>
    <row r="293" spans="1:15" x14ac:dyDescent="0.3">
      <c r="A293" s="39" t="s">
        <v>1432</v>
      </c>
      <c r="B293" s="39">
        <v>220</v>
      </c>
      <c r="C293" s="39">
        <v>3100</v>
      </c>
      <c r="D293" s="39"/>
      <c r="E293" s="39" t="s">
        <v>48</v>
      </c>
      <c r="F293" s="39" t="s">
        <v>949</v>
      </c>
      <c r="G293" s="39" t="s">
        <v>949</v>
      </c>
      <c r="H293" s="39" t="s">
        <v>950</v>
      </c>
      <c r="I293" s="39" t="s">
        <v>950</v>
      </c>
      <c r="J293" s="39" t="s">
        <v>1433</v>
      </c>
      <c r="K293" s="39" t="s">
        <v>1395</v>
      </c>
      <c r="L293" s="39" t="s">
        <v>845</v>
      </c>
      <c r="M293" s="39" t="s">
        <v>845</v>
      </c>
      <c r="N293" s="39" t="s">
        <v>802</v>
      </c>
      <c r="O293" s="106">
        <v>0</v>
      </c>
    </row>
    <row r="294" spans="1:15" x14ac:dyDescent="0.3">
      <c r="A294" s="39" t="s">
        <v>1434</v>
      </c>
      <c r="B294" s="39">
        <v>220</v>
      </c>
      <c r="C294" s="39">
        <v>315</v>
      </c>
      <c r="D294" s="39">
        <v>4125</v>
      </c>
      <c r="E294" s="39" t="s">
        <v>48</v>
      </c>
      <c r="F294" s="39" t="s">
        <v>960</v>
      </c>
      <c r="G294" s="39" t="s">
        <v>101</v>
      </c>
      <c r="H294" s="39" t="s">
        <v>101</v>
      </c>
      <c r="I294" s="39" t="s">
        <v>809</v>
      </c>
      <c r="J294" s="39" t="s">
        <v>214</v>
      </c>
      <c r="K294" s="39" t="s">
        <v>954</v>
      </c>
      <c r="L294" s="39" t="s">
        <v>960</v>
      </c>
      <c r="M294" s="39" t="s">
        <v>1435</v>
      </c>
      <c r="N294" s="39" t="s">
        <v>961</v>
      </c>
      <c r="O294" s="106">
        <v>8</v>
      </c>
    </row>
    <row r="295" spans="1:15" x14ac:dyDescent="0.3">
      <c r="A295" s="39" t="s">
        <v>1436</v>
      </c>
      <c r="B295" s="39">
        <v>220</v>
      </c>
      <c r="C295" s="39">
        <v>3250</v>
      </c>
      <c r="D295" s="39"/>
      <c r="E295" s="39" t="s">
        <v>48</v>
      </c>
      <c r="F295" s="39" t="s">
        <v>949</v>
      </c>
      <c r="G295" s="39" t="s">
        <v>949</v>
      </c>
      <c r="H295" s="39" t="s">
        <v>975</v>
      </c>
      <c r="I295" s="39" t="s">
        <v>975</v>
      </c>
      <c r="J295" s="39" t="s">
        <v>1437</v>
      </c>
      <c r="K295" s="39" t="s">
        <v>1395</v>
      </c>
      <c r="L295" s="39" t="s">
        <v>845</v>
      </c>
      <c r="M295" s="39" t="s">
        <v>845</v>
      </c>
      <c r="N295" s="39" t="s">
        <v>977</v>
      </c>
      <c r="O295" s="106">
        <v>0</v>
      </c>
    </row>
    <row r="296" spans="1:15" x14ac:dyDescent="0.3">
      <c r="A296" s="39" t="s">
        <v>1438</v>
      </c>
      <c r="B296" s="39">
        <v>220</v>
      </c>
      <c r="C296" s="39">
        <v>3275</v>
      </c>
      <c r="D296" s="39"/>
      <c r="E296" s="39" t="s">
        <v>48</v>
      </c>
      <c r="F296" s="39" t="s">
        <v>949</v>
      </c>
      <c r="G296" s="39" t="s">
        <v>949</v>
      </c>
      <c r="H296" s="39" t="s">
        <v>975</v>
      </c>
      <c r="I296" s="39" t="s">
        <v>975</v>
      </c>
      <c r="J296" s="39" t="s">
        <v>1439</v>
      </c>
      <c r="K296" s="39" t="s">
        <v>1395</v>
      </c>
      <c r="L296" s="39" t="s">
        <v>845</v>
      </c>
      <c r="M296" s="39" t="s">
        <v>845</v>
      </c>
      <c r="N296" s="39" t="s">
        <v>1000</v>
      </c>
      <c r="O296" s="106">
        <v>0</v>
      </c>
    </row>
    <row r="297" spans="1:15" x14ac:dyDescent="0.3">
      <c r="A297" s="39" t="s">
        <v>1440</v>
      </c>
      <c r="B297" s="39">
        <v>220</v>
      </c>
      <c r="C297" s="39">
        <v>3300</v>
      </c>
      <c r="D297" s="39"/>
      <c r="E297" s="39" t="s">
        <v>48</v>
      </c>
      <c r="F297" s="39" t="s">
        <v>949</v>
      </c>
      <c r="G297" s="39" t="s">
        <v>949</v>
      </c>
      <c r="H297" s="39" t="s">
        <v>1005</v>
      </c>
      <c r="I297" s="39" t="s">
        <v>1005</v>
      </c>
      <c r="J297" s="39" t="s">
        <v>1441</v>
      </c>
      <c r="K297" s="39" t="s">
        <v>1395</v>
      </c>
      <c r="L297" s="39" t="s">
        <v>845</v>
      </c>
      <c r="M297" s="39" t="s">
        <v>845</v>
      </c>
      <c r="N297" s="39" t="s">
        <v>1007</v>
      </c>
      <c r="O297" s="106">
        <v>0</v>
      </c>
    </row>
    <row r="298" spans="1:15" x14ac:dyDescent="0.3">
      <c r="A298" s="39" t="s">
        <v>1442</v>
      </c>
      <c r="B298" s="39">
        <v>220</v>
      </c>
      <c r="C298" s="39">
        <v>335</v>
      </c>
      <c r="D298" s="39">
        <v>4356</v>
      </c>
      <c r="E298" s="39" t="s">
        <v>48</v>
      </c>
      <c r="F298" s="39" t="s">
        <v>810</v>
      </c>
      <c r="G298" s="39" t="s">
        <v>101</v>
      </c>
      <c r="H298" s="39" t="s">
        <v>101</v>
      </c>
      <c r="I298" s="39" t="s">
        <v>810</v>
      </c>
      <c r="J298" s="39" t="s">
        <v>121</v>
      </c>
      <c r="K298" s="39" t="s">
        <v>1395</v>
      </c>
      <c r="L298" s="39" t="s">
        <v>1420</v>
      </c>
      <c r="M298" s="39" t="s">
        <v>803</v>
      </c>
      <c r="N298" s="39" t="s">
        <v>1025</v>
      </c>
      <c r="O298" s="106">
        <v>15955</v>
      </c>
    </row>
    <row r="299" spans="1:15" x14ac:dyDescent="0.3">
      <c r="A299" s="39" t="s">
        <v>1443</v>
      </c>
      <c r="B299" s="39">
        <v>220</v>
      </c>
      <c r="C299" s="39">
        <v>335</v>
      </c>
      <c r="D299" s="39">
        <v>4358</v>
      </c>
      <c r="E299" s="39" t="s">
        <v>48</v>
      </c>
      <c r="F299" s="39" t="s">
        <v>810</v>
      </c>
      <c r="G299" s="39" t="s">
        <v>101</v>
      </c>
      <c r="H299" s="39" t="s">
        <v>101</v>
      </c>
      <c r="I299" s="39" t="s">
        <v>810</v>
      </c>
      <c r="J299" s="39" t="s">
        <v>134</v>
      </c>
      <c r="K299" s="39" t="s">
        <v>1395</v>
      </c>
      <c r="L299" s="39" t="s">
        <v>1420</v>
      </c>
      <c r="M299" s="39" t="s">
        <v>803</v>
      </c>
      <c r="N299" s="39" t="s">
        <v>1027</v>
      </c>
      <c r="O299" s="106">
        <v>2546</v>
      </c>
    </row>
    <row r="300" spans="1:15" x14ac:dyDescent="0.3">
      <c r="A300" s="39" t="s">
        <v>1444</v>
      </c>
      <c r="B300" s="39">
        <v>220</v>
      </c>
      <c r="C300" s="39">
        <v>370</v>
      </c>
      <c r="D300" s="39">
        <v>4849</v>
      </c>
      <c r="E300" s="39" t="s">
        <v>48</v>
      </c>
      <c r="F300" s="39" t="s">
        <v>1059</v>
      </c>
      <c r="G300" s="39" t="s">
        <v>101</v>
      </c>
      <c r="H300" s="39" t="s">
        <v>101</v>
      </c>
      <c r="I300" s="39" t="s">
        <v>813</v>
      </c>
      <c r="J300" s="39" t="s">
        <v>248</v>
      </c>
      <c r="K300" s="39" t="s">
        <v>954</v>
      </c>
      <c r="L300" s="39" t="s">
        <v>1066</v>
      </c>
      <c r="M300" s="39" t="s">
        <v>1435</v>
      </c>
      <c r="N300" s="39" t="s">
        <v>1067</v>
      </c>
      <c r="O300" s="106">
        <v>0</v>
      </c>
    </row>
    <row r="301" spans="1:15" x14ac:dyDescent="0.3">
      <c r="A301" s="39" t="s">
        <v>1445</v>
      </c>
      <c r="B301" s="39">
        <v>220</v>
      </c>
      <c r="C301" s="39">
        <v>385</v>
      </c>
      <c r="D301" s="39">
        <v>4895</v>
      </c>
      <c r="E301" s="39" t="s">
        <v>48</v>
      </c>
      <c r="F301" s="39" t="s">
        <v>812</v>
      </c>
      <c r="G301" s="39" t="s">
        <v>101</v>
      </c>
      <c r="H301" s="39" t="s">
        <v>101</v>
      </c>
      <c r="I301" s="39" t="s">
        <v>812</v>
      </c>
      <c r="J301" s="39" t="s">
        <v>197</v>
      </c>
      <c r="K301" s="39" t="s">
        <v>954</v>
      </c>
      <c r="L301" s="39" t="s">
        <v>1074</v>
      </c>
      <c r="M301" s="39" t="s">
        <v>1435</v>
      </c>
      <c r="N301" s="39" t="s">
        <v>812</v>
      </c>
      <c r="O301" s="106">
        <v>19</v>
      </c>
    </row>
    <row r="302" spans="1:15" x14ac:dyDescent="0.3">
      <c r="A302" s="39" t="s">
        <v>1446</v>
      </c>
      <c r="B302" s="39">
        <v>220</v>
      </c>
      <c r="C302" s="39">
        <v>390</v>
      </c>
      <c r="D302" s="39">
        <v>4910</v>
      </c>
      <c r="E302" s="39" t="s">
        <v>48</v>
      </c>
      <c r="F302" s="39" t="s">
        <v>816</v>
      </c>
      <c r="G302" s="39" t="s">
        <v>101</v>
      </c>
      <c r="H302" s="39" t="s">
        <v>101</v>
      </c>
      <c r="I302" s="39" t="s">
        <v>816</v>
      </c>
      <c r="J302" s="39" t="s">
        <v>122</v>
      </c>
      <c r="K302" s="39" t="s">
        <v>954</v>
      </c>
      <c r="L302" s="39" t="s">
        <v>1078</v>
      </c>
      <c r="M302" s="39" t="s">
        <v>1435</v>
      </c>
      <c r="N302" s="39" t="s">
        <v>1447</v>
      </c>
      <c r="O302" s="106">
        <v>37200</v>
      </c>
    </row>
    <row r="303" spans="1:15" x14ac:dyDescent="0.3">
      <c r="A303" s="39" t="s">
        <v>1448</v>
      </c>
      <c r="B303" s="39">
        <v>220</v>
      </c>
      <c r="C303" s="39">
        <v>490</v>
      </c>
      <c r="D303" s="39">
        <v>5110</v>
      </c>
      <c r="E303" s="39" t="s">
        <v>48</v>
      </c>
      <c r="F303" s="39" t="s">
        <v>1449</v>
      </c>
      <c r="G303" s="39" t="s">
        <v>100</v>
      </c>
      <c r="H303" s="39" t="s">
        <v>819</v>
      </c>
      <c r="I303" s="39" t="s">
        <v>1088</v>
      </c>
      <c r="J303" s="39" t="s">
        <v>535</v>
      </c>
      <c r="K303" s="39" t="s">
        <v>1395</v>
      </c>
      <c r="L303" s="39" t="s">
        <v>1420</v>
      </c>
      <c r="M303" s="39" t="s">
        <v>1089</v>
      </c>
      <c r="N303" s="39" t="s">
        <v>284</v>
      </c>
      <c r="O303" s="106">
        <v>0</v>
      </c>
    </row>
    <row r="304" spans="1:15" x14ac:dyDescent="0.3">
      <c r="A304" s="39" t="s">
        <v>1450</v>
      </c>
      <c r="B304" s="39">
        <v>220</v>
      </c>
      <c r="C304" s="39">
        <v>490</v>
      </c>
      <c r="D304" s="39">
        <v>5114</v>
      </c>
      <c r="E304" s="39" t="s">
        <v>48</v>
      </c>
      <c r="F304" s="39" t="s">
        <v>1449</v>
      </c>
      <c r="G304" s="39" t="s">
        <v>100</v>
      </c>
      <c r="H304" s="39" t="s">
        <v>819</v>
      </c>
      <c r="I304" s="39" t="s">
        <v>1088</v>
      </c>
      <c r="J304" s="39" t="s">
        <v>455</v>
      </c>
      <c r="K304" s="39" t="s">
        <v>1395</v>
      </c>
      <c r="L304" s="39" t="s">
        <v>1420</v>
      </c>
      <c r="M304" s="39" t="s">
        <v>1089</v>
      </c>
      <c r="N304" s="39" t="s">
        <v>285</v>
      </c>
      <c r="O304" s="106">
        <v>2549</v>
      </c>
    </row>
    <row r="305" spans="1:15" x14ac:dyDescent="0.3">
      <c r="A305" s="39" t="s">
        <v>1451</v>
      </c>
      <c r="B305" s="39">
        <v>220</v>
      </c>
      <c r="C305" s="39">
        <v>490</v>
      </c>
      <c r="D305" s="39">
        <v>5220</v>
      </c>
      <c r="E305" s="39" t="s">
        <v>48</v>
      </c>
      <c r="F305" s="39" t="s">
        <v>1449</v>
      </c>
      <c r="G305" s="39" t="s">
        <v>100</v>
      </c>
      <c r="H305" s="39" t="s">
        <v>819</v>
      </c>
      <c r="I305" s="39" t="s">
        <v>1098</v>
      </c>
      <c r="J305" s="39" t="s">
        <v>482</v>
      </c>
      <c r="K305" s="39" t="s">
        <v>1395</v>
      </c>
      <c r="L305" s="39" t="s">
        <v>1420</v>
      </c>
      <c r="M305" s="39" t="s">
        <v>1089</v>
      </c>
      <c r="N305" s="39" t="s">
        <v>291</v>
      </c>
      <c r="O305" s="106">
        <v>15</v>
      </c>
    </row>
    <row r="306" spans="1:15" x14ac:dyDescent="0.3">
      <c r="A306" s="39" t="s">
        <v>1452</v>
      </c>
      <c r="B306" s="39">
        <v>220</v>
      </c>
      <c r="C306" s="39">
        <v>490</v>
      </c>
      <c r="D306" s="39">
        <v>5315</v>
      </c>
      <c r="E306" s="39" t="s">
        <v>48</v>
      </c>
      <c r="F306" s="39" t="s">
        <v>1449</v>
      </c>
      <c r="G306" s="39" t="s">
        <v>100</v>
      </c>
      <c r="H306" s="39" t="s">
        <v>819</v>
      </c>
      <c r="I306" s="39" t="s">
        <v>1100</v>
      </c>
      <c r="J306" s="39" t="s">
        <v>475</v>
      </c>
      <c r="K306" s="39" t="s">
        <v>1395</v>
      </c>
      <c r="L306" s="39" t="s">
        <v>1420</v>
      </c>
      <c r="M306" s="39" t="s">
        <v>1089</v>
      </c>
      <c r="N306" s="39" t="s">
        <v>294</v>
      </c>
      <c r="O306" s="106">
        <v>196</v>
      </c>
    </row>
    <row r="307" spans="1:15" x14ac:dyDescent="0.3">
      <c r="A307" s="39" t="s">
        <v>1453</v>
      </c>
      <c r="B307" s="39">
        <v>220</v>
      </c>
      <c r="C307" s="39">
        <v>490</v>
      </c>
      <c r="D307" s="39">
        <v>5320</v>
      </c>
      <c r="E307" s="39" t="s">
        <v>48</v>
      </c>
      <c r="F307" s="39" t="s">
        <v>1449</v>
      </c>
      <c r="G307" s="39" t="s">
        <v>100</v>
      </c>
      <c r="H307" s="39" t="s">
        <v>819</v>
      </c>
      <c r="I307" s="39" t="s">
        <v>1100</v>
      </c>
      <c r="J307" s="39" t="s">
        <v>710</v>
      </c>
      <c r="K307" s="39" t="s">
        <v>1395</v>
      </c>
      <c r="L307" s="39" t="s">
        <v>1420</v>
      </c>
      <c r="M307" s="39" t="s">
        <v>1089</v>
      </c>
      <c r="N307" s="39" t="s">
        <v>300</v>
      </c>
      <c r="O307" s="106">
        <v>81</v>
      </c>
    </row>
    <row r="308" spans="1:15" x14ac:dyDescent="0.3">
      <c r="A308" s="39" t="s">
        <v>1454</v>
      </c>
      <c r="B308" s="39">
        <v>220</v>
      </c>
      <c r="C308" s="39">
        <v>490</v>
      </c>
      <c r="D308" s="39">
        <v>5350</v>
      </c>
      <c r="E308" s="39" t="s">
        <v>48</v>
      </c>
      <c r="F308" s="39" t="s">
        <v>1449</v>
      </c>
      <c r="G308" s="39" t="s">
        <v>100</v>
      </c>
      <c r="H308" s="39" t="s">
        <v>819</v>
      </c>
      <c r="I308" s="39" t="s">
        <v>1100</v>
      </c>
      <c r="J308" s="39" t="s">
        <v>702</v>
      </c>
      <c r="K308" s="39" t="s">
        <v>1395</v>
      </c>
      <c r="L308" s="39" t="s">
        <v>1420</v>
      </c>
      <c r="M308" s="39" t="s">
        <v>1089</v>
      </c>
      <c r="N308" s="39" t="s">
        <v>297</v>
      </c>
      <c r="O308" s="106">
        <v>0</v>
      </c>
    </row>
    <row r="309" spans="1:15" x14ac:dyDescent="0.3">
      <c r="A309" s="39" t="s">
        <v>1455</v>
      </c>
      <c r="B309" s="39">
        <v>220</v>
      </c>
      <c r="C309" s="39">
        <v>490</v>
      </c>
      <c r="D309" s="39">
        <v>5410</v>
      </c>
      <c r="E309" s="39" t="s">
        <v>48</v>
      </c>
      <c r="F309" s="39" t="s">
        <v>1449</v>
      </c>
      <c r="G309" s="39" t="s">
        <v>100</v>
      </c>
      <c r="H309" s="39" t="s">
        <v>819</v>
      </c>
      <c r="I309" s="39" t="s">
        <v>1104</v>
      </c>
      <c r="J309" s="39" t="s">
        <v>442</v>
      </c>
      <c r="K309" s="39" t="s">
        <v>1395</v>
      </c>
      <c r="L309" s="39" t="s">
        <v>1420</v>
      </c>
      <c r="M309" s="39" t="s">
        <v>1089</v>
      </c>
      <c r="N309" s="39" t="s">
        <v>288</v>
      </c>
      <c r="O309" s="106">
        <v>875</v>
      </c>
    </row>
    <row r="310" spans="1:15" x14ac:dyDescent="0.3">
      <c r="A310" s="39" t="s">
        <v>1456</v>
      </c>
      <c r="B310" s="39">
        <v>220</v>
      </c>
      <c r="C310" s="39">
        <v>490</v>
      </c>
      <c r="D310" s="39">
        <v>5450</v>
      </c>
      <c r="E310" s="39" t="s">
        <v>48</v>
      </c>
      <c r="F310" s="39" t="s">
        <v>1449</v>
      </c>
      <c r="G310" s="39" t="s">
        <v>100</v>
      </c>
      <c r="H310" s="39" t="s">
        <v>819</v>
      </c>
      <c r="I310" s="39" t="s">
        <v>1104</v>
      </c>
      <c r="J310" s="39" t="s">
        <v>470</v>
      </c>
      <c r="K310" s="39" t="s">
        <v>1395</v>
      </c>
      <c r="L310" s="39" t="s">
        <v>1420</v>
      </c>
      <c r="M310" s="39" t="s">
        <v>1089</v>
      </c>
      <c r="N310" s="39" t="s">
        <v>292</v>
      </c>
      <c r="O310" s="106">
        <v>442</v>
      </c>
    </row>
    <row r="311" spans="1:15" x14ac:dyDescent="0.3">
      <c r="A311" s="39" t="s">
        <v>1457</v>
      </c>
      <c r="B311" s="39">
        <v>220</v>
      </c>
      <c r="C311" s="39">
        <v>490</v>
      </c>
      <c r="D311" s="39">
        <v>6110</v>
      </c>
      <c r="E311" s="39" t="s">
        <v>48</v>
      </c>
      <c r="F311" s="39" t="s">
        <v>1449</v>
      </c>
      <c r="G311" s="39" t="s">
        <v>100</v>
      </c>
      <c r="H311" s="39" t="s">
        <v>820</v>
      </c>
      <c r="I311" s="39" t="s">
        <v>1108</v>
      </c>
      <c r="J311" s="39" t="s">
        <v>490</v>
      </c>
      <c r="K311" s="39" t="s">
        <v>1395</v>
      </c>
      <c r="L311" s="39" t="s">
        <v>1420</v>
      </c>
      <c r="M311" s="39" t="s">
        <v>1089</v>
      </c>
      <c r="N311" s="39" t="s">
        <v>1109</v>
      </c>
      <c r="O311" s="106">
        <v>0</v>
      </c>
    </row>
    <row r="312" spans="1:15" x14ac:dyDescent="0.3">
      <c r="A312" s="39" t="s">
        <v>1458</v>
      </c>
      <c r="B312" s="39">
        <v>220</v>
      </c>
      <c r="C312" s="39">
        <v>490</v>
      </c>
      <c r="D312" s="39">
        <v>6112</v>
      </c>
      <c r="E312" s="39" t="s">
        <v>48</v>
      </c>
      <c r="F312" s="39" t="s">
        <v>1449</v>
      </c>
      <c r="G312" s="39" t="s">
        <v>100</v>
      </c>
      <c r="H312" s="39" t="s">
        <v>820</v>
      </c>
      <c r="I312" s="39" t="s">
        <v>1108</v>
      </c>
      <c r="J312" s="39" t="s">
        <v>492</v>
      </c>
      <c r="K312" s="39" t="s">
        <v>1395</v>
      </c>
      <c r="L312" s="39" t="s">
        <v>1420</v>
      </c>
      <c r="M312" s="39" t="s">
        <v>1089</v>
      </c>
      <c r="N312" s="39" t="s">
        <v>1112</v>
      </c>
      <c r="O312" s="106">
        <v>0</v>
      </c>
    </row>
    <row r="313" spans="1:15" x14ac:dyDescent="0.3">
      <c r="A313" s="39" t="s">
        <v>1459</v>
      </c>
      <c r="B313" s="39">
        <v>220</v>
      </c>
      <c r="C313" s="39">
        <v>490</v>
      </c>
      <c r="D313" s="39">
        <v>6122</v>
      </c>
      <c r="E313" s="39" t="s">
        <v>48</v>
      </c>
      <c r="F313" s="39" t="s">
        <v>1449</v>
      </c>
      <c r="G313" s="39" t="s">
        <v>100</v>
      </c>
      <c r="H313" s="39" t="s">
        <v>820</v>
      </c>
      <c r="I313" s="39" t="s">
        <v>1108</v>
      </c>
      <c r="J313" s="39" t="s">
        <v>494</v>
      </c>
      <c r="K313" s="39" t="s">
        <v>1395</v>
      </c>
      <c r="L313" s="39" t="s">
        <v>1420</v>
      </c>
      <c r="M313" s="39" t="s">
        <v>1089</v>
      </c>
      <c r="N313" s="39" t="s">
        <v>1116</v>
      </c>
      <c r="O313" s="106">
        <v>316</v>
      </c>
    </row>
    <row r="314" spans="1:15" x14ac:dyDescent="0.3">
      <c r="A314" s="39" t="s">
        <v>1460</v>
      </c>
      <c r="B314" s="39">
        <v>220</v>
      </c>
      <c r="C314" s="39">
        <v>490</v>
      </c>
      <c r="D314" s="39">
        <v>6128</v>
      </c>
      <c r="E314" s="39" t="s">
        <v>48</v>
      </c>
      <c r="F314" s="39" t="s">
        <v>1449</v>
      </c>
      <c r="G314" s="39" t="s">
        <v>100</v>
      </c>
      <c r="H314" s="39" t="s">
        <v>820</v>
      </c>
      <c r="I314" s="39" t="s">
        <v>1108</v>
      </c>
      <c r="J314" s="39" t="s">
        <v>743</v>
      </c>
      <c r="K314" s="39" t="s">
        <v>1395</v>
      </c>
      <c r="L314" s="39" t="s">
        <v>1420</v>
      </c>
      <c r="M314" s="39" t="s">
        <v>1089</v>
      </c>
      <c r="N314" s="39" t="s">
        <v>1121</v>
      </c>
      <c r="O314" s="106">
        <v>0</v>
      </c>
    </row>
    <row r="315" spans="1:15" x14ac:dyDescent="0.3">
      <c r="A315" s="39" t="s">
        <v>1461</v>
      </c>
      <c r="B315" s="39">
        <v>220</v>
      </c>
      <c r="C315" s="39">
        <v>490</v>
      </c>
      <c r="D315" s="39">
        <v>6150</v>
      </c>
      <c r="E315" s="39" t="s">
        <v>48</v>
      </c>
      <c r="F315" s="39" t="s">
        <v>1449</v>
      </c>
      <c r="G315" s="39" t="s">
        <v>100</v>
      </c>
      <c r="H315" s="39" t="s">
        <v>820</v>
      </c>
      <c r="I315" s="39" t="s">
        <v>1108</v>
      </c>
      <c r="J315" s="39" t="s">
        <v>370</v>
      </c>
      <c r="K315" s="39" t="s">
        <v>1395</v>
      </c>
      <c r="L315" s="39" t="s">
        <v>1420</v>
      </c>
      <c r="M315" s="39" t="s">
        <v>1089</v>
      </c>
      <c r="N315" s="39" t="s">
        <v>1462</v>
      </c>
      <c r="O315" s="106">
        <v>15952</v>
      </c>
    </row>
    <row r="316" spans="1:15" x14ac:dyDescent="0.3">
      <c r="A316" s="39" t="s">
        <v>1463</v>
      </c>
      <c r="B316" s="39">
        <v>220</v>
      </c>
      <c r="C316" s="39">
        <v>490</v>
      </c>
      <c r="D316" s="39">
        <v>6152</v>
      </c>
      <c r="E316" s="39" t="s">
        <v>48</v>
      </c>
      <c r="F316" s="39" t="s">
        <v>1449</v>
      </c>
      <c r="G316" s="39" t="s">
        <v>100</v>
      </c>
      <c r="H316" s="39" t="s">
        <v>820</v>
      </c>
      <c r="I316" s="39" t="s">
        <v>1108</v>
      </c>
      <c r="J316" s="39" t="s">
        <v>749</v>
      </c>
      <c r="K316" s="39" t="s">
        <v>1395</v>
      </c>
      <c r="L316" s="39" t="s">
        <v>1420</v>
      </c>
      <c r="M316" s="39" t="s">
        <v>1089</v>
      </c>
      <c r="N316" s="39" t="s">
        <v>1464</v>
      </c>
      <c r="O316" s="106">
        <v>2234</v>
      </c>
    </row>
    <row r="317" spans="1:15" x14ac:dyDescent="0.3">
      <c r="A317" s="39" t="s">
        <v>1465</v>
      </c>
      <c r="B317" s="39">
        <v>220</v>
      </c>
      <c r="C317" s="39">
        <v>490</v>
      </c>
      <c r="D317" s="39">
        <v>6220</v>
      </c>
      <c r="E317" s="39" t="s">
        <v>48</v>
      </c>
      <c r="F317" s="39" t="s">
        <v>1449</v>
      </c>
      <c r="G317" s="39" t="s">
        <v>100</v>
      </c>
      <c r="H317" s="39" t="s">
        <v>820</v>
      </c>
      <c r="I317" s="39" t="s">
        <v>1131</v>
      </c>
      <c r="J317" s="39" t="s">
        <v>721</v>
      </c>
      <c r="K317" s="39" t="s">
        <v>1395</v>
      </c>
      <c r="L317" s="39" t="s">
        <v>1420</v>
      </c>
      <c r="M317" s="39" t="s">
        <v>1089</v>
      </c>
      <c r="N317" s="39" t="s">
        <v>1132</v>
      </c>
      <c r="O317" s="106">
        <v>0</v>
      </c>
    </row>
    <row r="318" spans="1:15" x14ac:dyDescent="0.3">
      <c r="A318" s="39" t="s">
        <v>1466</v>
      </c>
      <c r="B318" s="39">
        <v>220</v>
      </c>
      <c r="C318" s="39">
        <v>490</v>
      </c>
      <c r="D318" s="39">
        <v>6226</v>
      </c>
      <c r="E318" s="39" t="s">
        <v>48</v>
      </c>
      <c r="F318" s="39" t="s">
        <v>1449</v>
      </c>
      <c r="G318" s="39" t="s">
        <v>100</v>
      </c>
      <c r="H318" s="39" t="s">
        <v>820</v>
      </c>
      <c r="I318" s="39" t="s">
        <v>1131</v>
      </c>
      <c r="J318" s="39" t="s">
        <v>716</v>
      </c>
      <c r="K318" s="39" t="s">
        <v>1395</v>
      </c>
      <c r="L318" s="39" t="s">
        <v>1420</v>
      </c>
      <c r="M318" s="39" t="s">
        <v>1089</v>
      </c>
      <c r="N318" s="39" t="s">
        <v>1138</v>
      </c>
      <c r="O318" s="106">
        <v>25</v>
      </c>
    </row>
    <row r="319" spans="1:15" x14ac:dyDescent="0.3">
      <c r="A319" s="39" t="s">
        <v>1467</v>
      </c>
      <c r="B319" s="39">
        <v>220</v>
      </c>
      <c r="C319" s="39">
        <v>490</v>
      </c>
      <c r="D319" s="39">
        <v>6230</v>
      </c>
      <c r="E319" s="39" t="s">
        <v>48</v>
      </c>
      <c r="F319" s="39" t="s">
        <v>1449</v>
      </c>
      <c r="G319" s="39" t="s">
        <v>100</v>
      </c>
      <c r="H319" s="39" t="s">
        <v>820</v>
      </c>
      <c r="I319" s="39" t="s">
        <v>1131</v>
      </c>
      <c r="J319" s="39" t="s">
        <v>723</v>
      </c>
      <c r="K319" s="39" t="s">
        <v>1395</v>
      </c>
      <c r="L319" s="39" t="s">
        <v>1420</v>
      </c>
      <c r="M319" s="39" t="s">
        <v>1089</v>
      </c>
      <c r="N319" s="39" t="s">
        <v>1143</v>
      </c>
      <c r="O319" s="106">
        <v>0</v>
      </c>
    </row>
    <row r="320" spans="1:15" x14ac:dyDescent="0.3">
      <c r="A320" s="39" t="s">
        <v>1468</v>
      </c>
      <c r="B320" s="39">
        <v>220</v>
      </c>
      <c r="C320" s="39">
        <v>490</v>
      </c>
      <c r="D320" s="39">
        <v>6238</v>
      </c>
      <c r="E320" s="39" t="s">
        <v>48</v>
      </c>
      <c r="F320" s="39" t="s">
        <v>1449</v>
      </c>
      <c r="G320" s="39" t="s">
        <v>100</v>
      </c>
      <c r="H320" s="39" t="s">
        <v>820</v>
      </c>
      <c r="I320" s="39" t="s">
        <v>1131</v>
      </c>
      <c r="J320" s="39" t="s">
        <v>496</v>
      </c>
      <c r="K320" s="39" t="s">
        <v>1395</v>
      </c>
      <c r="L320" s="39" t="s">
        <v>1420</v>
      </c>
      <c r="M320" s="39" t="s">
        <v>1089</v>
      </c>
      <c r="N320" s="39" t="s">
        <v>1147</v>
      </c>
      <c r="O320" s="106">
        <v>0</v>
      </c>
    </row>
    <row r="321" spans="1:15" x14ac:dyDescent="0.3">
      <c r="A321" s="39" t="s">
        <v>1469</v>
      </c>
      <c r="B321" s="39">
        <v>220</v>
      </c>
      <c r="C321" s="39">
        <v>490</v>
      </c>
      <c r="D321" s="39">
        <v>6240</v>
      </c>
      <c r="E321" s="39" t="s">
        <v>48</v>
      </c>
      <c r="F321" s="39" t="s">
        <v>1449</v>
      </c>
      <c r="G321" s="39" t="s">
        <v>100</v>
      </c>
      <c r="H321" s="39" t="s">
        <v>820</v>
      </c>
      <c r="I321" s="39" t="s">
        <v>1131</v>
      </c>
      <c r="J321" s="39" t="s">
        <v>718</v>
      </c>
      <c r="K321" s="39" t="s">
        <v>1395</v>
      </c>
      <c r="L321" s="39" t="s">
        <v>1420</v>
      </c>
      <c r="M321" s="39" t="s">
        <v>1089</v>
      </c>
      <c r="N321" s="39" t="s">
        <v>1149</v>
      </c>
      <c r="O321" s="106">
        <v>0</v>
      </c>
    </row>
    <row r="322" spans="1:15" x14ac:dyDescent="0.3">
      <c r="A322" s="39" t="s">
        <v>1470</v>
      </c>
      <c r="B322" s="39">
        <v>220</v>
      </c>
      <c r="C322" s="39">
        <v>490</v>
      </c>
      <c r="D322" s="39">
        <v>6290</v>
      </c>
      <c r="E322" s="39" t="s">
        <v>48</v>
      </c>
      <c r="F322" s="39" t="s">
        <v>1449</v>
      </c>
      <c r="G322" s="39" t="s">
        <v>100</v>
      </c>
      <c r="H322" s="39" t="s">
        <v>820</v>
      </c>
      <c r="I322" s="39" t="s">
        <v>1131</v>
      </c>
      <c r="J322" s="39" t="s">
        <v>498</v>
      </c>
      <c r="K322" s="39" t="s">
        <v>1395</v>
      </c>
      <c r="L322" s="39" t="s">
        <v>1420</v>
      </c>
      <c r="M322" s="39" t="s">
        <v>1089</v>
      </c>
      <c r="N322" s="39" t="s">
        <v>1074</v>
      </c>
      <c r="O322" s="106">
        <v>0</v>
      </c>
    </row>
    <row r="323" spans="1:15" x14ac:dyDescent="0.3">
      <c r="A323" s="39" t="s">
        <v>1471</v>
      </c>
      <c r="B323" s="39">
        <v>220</v>
      </c>
      <c r="C323" s="39">
        <v>490</v>
      </c>
      <c r="D323" s="39">
        <v>6330</v>
      </c>
      <c r="E323" s="39" t="s">
        <v>48</v>
      </c>
      <c r="F323" s="39" t="s">
        <v>1449</v>
      </c>
      <c r="G323" s="39" t="s">
        <v>100</v>
      </c>
      <c r="H323" s="39" t="s">
        <v>820</v>
      </c>
      <c r="I323" s="39" t="s">
        <v>1152</v>
      </c>
      <c r="J323" s="39" t="s">
        <v>729</v>
      </c>
      <c r="K323" s="39" t="s">
        <v>1395</v>
      </c>
      <c r="L323" s="39" t="s">
        <v>1420</v>
      </c>
      <c r="M323" s="39" t="s">
        <v>1435</v>
      </c>
      <c r="N323" s="39" t="s">
        <v>1219</v>
      </c>
      <c r="O323" s="106">
        <v>0</v>
      </c>
    </row>
    <row r="324" spans="1:15" x14ac:dyDescent="0.3">
      <c r="A324" s="39" t="s">
        <v>1472</v>
      </c>
      <c r="B324" s="39">
        <v>220</v>
      </c>
      <c r="C324" s="39">
        <v>490</v>
      </c>
      <c r="D324" s="39">
        <v>6334</v>
      </c>
      <c r="E324" s="39" t="s">
        <v>48</v>
      </c>
      <c r="F324" s="39" t="s">
        <v>1449</v>
      </c>
      <c r="G324" s="39" t="s">
        <v>100</v>
      </c>
      <c r="H324" s="39" t="s">
        <v>820</v>
      </c>
      <c r="I324" s="39" t="s">
        <v>1152</v>
      </c>
      <c r="J324" s="39" t="s">
        <v>741</v>
      </c>
      <c r="K324" s="39" t="s">
        <v>1395</v>
      </c>
      <c r="L324" s="39" t="s">
        <v>1420</v>
      </c>
      <c r="M324" s="39" t="s">
        <v>1089</v>
      </c>
      <c r="N324" s="39" t="s">
        <v>1159</v>
      </c>
      <c r="O324" s="106">
        <v>0</v>
      </c>
    </row>
    <row r="325" spans="1:15" x14ac:dyDescent="0.3">
      <c r="A325" s="39" t="s">
        <v>1473</v>
      </c>
      <c r="B325" s="39">
        <v>220</v>
      </c>
      <c r="C325" s="39">
        <v>490</v>
      </c>
      <c r="D325" s="39">
        <v>6420</v>
      </c>
      <c r="E325" s="39" t="s">
        <v>48</v>
      </c>
      <c r="F325" s="39" t="s">
        <v>1449</v>
      </c>
      <c r="G325" s="39" t="s">
        <v>100</v>
      </c>
      <c r="H325" s="39" t="s">
        <v>820</v>
      </c>
      <c r="I325" s="39" t="s">
        <v>1162</v>
      </c>
      <c r="J325" s="39" t="s">
        <v>500</v>
      </c>
      <c r="K325" s="39" t="s">
        <v>1395</v>
      </c>
      <c r="L325" s="39" t="s">
        <v>1420</v>
      </c>
      <c r="M325" s="39" t="s">
        <v>1089</v>
      </c>
      <c r="N325" s="39" t="s">
        <v>1163</v>
      </c>
      <c r="O325" s="106">
        <v>36</v>
      </c>
    </row>
    <row r="326" spans="1:15" x14ac:dyDescent="0.3">
      <c r="A326" s="39" t="s">
        <v>1474</v>
      </c>
      <c r="B326" s="39">
        <v>220</v>
      </c>
      <c r="C326" s="39">
        <v>490</v>
      </c>
      <c r="D326" s="39">
        <v>6425</v>
      </c>
      <c r="E326" s="39" t="s">
        <v>48</v>
      </c>
      <c r="F326" s="39" t="s">
        <v>1449</v>
      </c>
      <c r="G326" s="39" t="s">
        <v>100</v>
      </c>
      <c r="H326" s="39" t="s">
        <v>820</v>
      </c>
      <c r="I326" s="39" t="s">
        <v>1162</v>
      </c>
      <c r="J326" s="39" t="s">
        <v>502</v>
      </c>
      <c r="K326" s="39" t="s">
        <v>1395</v>
      </c>
      <c r="L326" s="39" t="s">
        <v>1420</v>
      </c>
      <c r="M326" s="39" t="s">
        <v>1089</v>
      </c>
      <c r="N326" s="39" t="s">
        <v>1165</v>
      </c>
      <c r="O326" s="106">
        <v>68</v>
      </c>
    </row>
    <row r="327" spans="1:15" x14ac:dyDescent="0.3">
      <c r="A327" s="39" t="s">
        <v>1475</v>
      </c>
      <c r="B327" s="39">
        <v>220</v>
      </c>
      <c r="C327" s="39">
        <v>490</v>
      </c>
      <c r="D327" s="39">
        <v>6430</v>
      </c>
      <c r="E327" s="39" t="s">
        <v>48</v>
      </c>
      <c r="F327" s="39" t="s">
        <v>1449</v>
      </c>
      <c r="G327" s="39" t="s">
        <v>100</v>
      </c>
      <c r="H327" s="39" t="s">
        <v>820</v>
      </c>
      <c r="I327" s="39" t="s">
        <v>1162</v>
      </c>
      <c r="J327" s="39" t="s">
        <v>504</v>
      </c>
      <c r="K327" s="39" t="s">
        <v>1395</v>
      </c>
      <c r="L327" s="39" t="s">
        <v>1420</v>
      </c>
      <c r="M327" s="39" t="s">
        <v>1089</v>
      </c>
      <c r="N327" s="39" t="s">
        <v>1167</v>
      </c>
      <c r="O327" s="106">
        <v>190</v>
      </c>
    </row>
    <row r="328" spans="1:15" x14ac:dyDescent="0.3">
      <c r="A328" s="39" t="s">
        <v>1476</v>
      </c>
      <c r="B328" s="39">
        <v>220</v>
      </c>
      <c r="C328" s="39">
        <v>490</v>
      </c>
      <c r="D328" s="39">
        <v>6435</v>
      </c>
      <c r="E328" s="39" t="s">
        <v>48</v>
      </c>
      <c r="F328" s="39" t="s">
        <v>1449</v>
      </c>
      <c r="G328" s="39" t="s">
        <v>100</v>
      </c>
      <c r="H328" s="39" t="s">
        <v>820</v>
      </c>
      <c r="I328" s="39" t="s">
        <v>1162</v>
      </c>
      <c r="J328" s="39" t="s">
        <v>471</v>
      </c>
      <c r="K328" s="39" t="s">
        <v>1395</v>
      </c>
      <c r="L328" s="39" t="s">
        <v>1420</v>
      </c>
      <c r="M328" s="39" t="s">
        <v>1089</v>
      </c>
      <c r="N328" s="39" t="s">
        <v>1169</v>
      </c>
      <c r="O328" s="106">
        <v>203</v>
      </c>
    </row>
    <row r="329" spans="1:15" x14ac:dyDescent="0.3">
      <c r="A329" s="39" t="s">
        <v>1477</v>
      </c>
      <c r="B329" s="39">
        <v>220</v>
      </c>
      <c r="C329" s="39">
        <v>490</v>
      </c>
      <c r="D329" s="39">
        <v>6440</v>
      </c>
      <c r="E329" s="39" t="s">
        <v>48</v>
      </c>
      <c r="F329" s="39" t="s">
        <v>1449</v>
      </c>
      <c r="G329" s="39" t="s">
        <v>100</v>
      </c>
      <c r="H329" s="39" t="s">
        <v>820</v>
      </c>
      <c r="I329" s="39" t="s">
        <v>1162</v>
      </c>
      <c r="J329" s="39" t="s">
        <v>508</v>
      </c>
      <c r="K329" s="39" t="s">
        <v>1395</v>
      </c>
      <c r="L329" s="39" t="s">
        <v>1420</v>
      </c>
      <c r="M329" s="39" t="s">
        <v>1089</v>
      </c>
      <c r="N329" s="39" t="s">
        <v>1171</v>
      </c>
      <c r="O329" s="106">
        <v>179</v>
      </c>
    </row>
    <row r="330" spans="1:15" x14ac:dyDescent="0.3">
      <c r="A330" s="39" t="s">
        <v>1478</v>
      </c>
      <c r="B330" s="39">
        <v>220</v>
      </c>
      <c r="C330" s="39">
        <v>490</v>
      </c>
      <c r="D330" s="39">
        <v>6445</v>
      </c>
      <c r="E330" s="39" t="s">
        <v>48</v>
      </c>
      <c r="F330" s="39" t="s">
        <v>1449</v>
      </c>
      <c r="G330" s="39" t="s">
        <v>100</v>
      </c>
      <c r="H330" s="39" t="s">
        <v>820</v>
      </c>
      <c r="I330" s="39" t="s">
        <v>1162</v>
      </c>
      <c r="J330" s="39" t="s">
        <v>510</v>
      </c>
      <c r="K330" s="39" t="s">
        <v>1395</v>
      </c>
      <c r="L330" s="39" t="s">
        <v>1420</v>
      </c>
      <c r="M330" s="39" t="s">
        <v>1089</v>
      </c>
      <c r="N330" s="39" t="s">
        <v>1173</v>
      </c>
      <c r="O330" s="106">
        <v>0</v>
      </c>
    </row>
    <row r="331" spans="1:15" x14ac:dyDescent="0.3">
      <c r="A331" s="39" t="s">
        <v>1479</v>
      </c>
      <c r="B331" s="39">
        <v>220</v>
      </c>
      <c r="C331" s="39">
        <v>490</v>
      </c>
      <c r="D331" s="39">
        <v>6524</v>
      </c>
      <c r="E331" s="39" t="s">
        <v>48</v>
      </c>
      <c r="F331" s="39" t="s">
        <v>1449</v>
      </c>
      <c r="G331" s="39" t="s">
        <v>100</v>
      </c>
      <c r="H331" s="39" t="s">
        <v>820</v>
      </c>
      <c r="I331" s="39" t="s">
        <v>1175</v>
      </c>
      <c r="J331" s="39" t="s">
        <v>414</v>
      </c>
      <c r="K331" s="39" t="s">
        <v>1395</v>
      </c>
      <c r="L331" s="39" t="s">
        <v>1420</v>
      </c>
      <c r="M331" s="39" t="s">
        <v>1089</v>
      </c>
      <c r="N331" s="39" t="s">
        <v>1480</v>
      </c>
      <c r="O331" s="106">
        <v>1932</v>
      </c>
    </row>
    <row r="332" spans="1:15" x14ac:dyDescent="0.3">
      <c r="A332" s="39" t="s">
        <v>1481</v>
      </c>
      <c r="B332" s="39">
        <v>220</v>
      </c>
      <c r="C332" s="39">
        <v>490</v>
      </c>
      <c r="D332" s="39">
        <v>6525</v>
      </c>
      <c r="E332" s="39" t="s">
        <v>48</v>
      </c>
      <c r="F332" s="39" t="s">
        <v>1449</v>
      </c>
      <c r="G332" s="39" t="s">
        <v>100</v>
      </c>
      <c r="H332" s="39" t="s">
        <v>820</v>
      </c>
      <c r="I332" s="39" t="s">
        <v>1175</v>
      </c>
      <c r="J332" s="39" t="s">
        <v>461</v>
      </c>
      <c r="K332" s="39" t="s">
        <v>1395</v>
      </c>
      <c r="L332" s="39" t="s">
        <v>1420</v>
      </c>
      <c r="M332" s="39" t="s">
        <v>1089</v>
      </c>
      <c r="N332" s="39" t="s">
        <v>1482</v>
      </c>
      <c r="O332" s="106">
        <v>468</v>
      </c>
    </row>
    <row r="333" spans="1:15" x14ac:dyDescent="0.3">
      <c r="A333" s="39" t="s">
        <v>1483</v>
      </c>
      <c r="B333" s="39">
        <v>220</v>
      </c>
      <c r="C333" s="39">
        <v>700</v>
      </c>
      <c r="D333" s="39">
        <v>8320</v>
      </c>
      <c r="E333" s="39" t="s">
        <v>48</v>
      </c>
      <c r="F333" s="39" t="s">
        <v>821</v>
      </c>
      <c r="G333" s="39" t="s">
        <v>100</v>
      </c>
      <c r="H333" s="39" t="s">
        <v>821</v>
      </c>
      <c r="I333" s="39" t="s">
        <v>1187</v>
      </c>
      <c r="J333" s="39" t="s">
        <v>785</v>
      </c>
      <c r="K333" s="39" t="s">
        <v>1395</v>
      </c>
      <c r="L333" s="39" t="s">
        <v>1420</v>
      </c>
      <c r="M333" s="39" t="s">
        <v>845</v>
      </c>
      <c r="N333" s="39" t="s">
        <v>1188</v>
      </c>
      <c r="O333" s="106">
        <v>0</v>
      </c>
    </row>
    <row r="334" spans="1:15" x14ac:dyDescent="0.3">
      <c r="A334" s="39" t="s">
        <v>1484</v>
      </c>
      <c r="B334" s="39">
        <v>220</v>
      </c>
      <c r="C334" s="39">
        <v>700</v>
      </c>
      <c r="D334" s="39">
        <v>8335</v>
      </c>
      <c r="E334" s="39" t="s">
        <v>48</v>
      </c>
      <c r="F334" s="39" t="s">
        <v>821</v>
      </c>
      <c r="G334" s="39" t="s">
        <v>100</v>
      </c>
      <c r="H334" s="39" t="s">
        <v>821</v>
      </c>
      <c r="I334" s="39" t="s">
        <v>880</v>
      </c>
      <c r="J334" s="39" t="s">
        <v>516</v>
      </c>
      <c r="K334" s="39" t="s">
        <v>1395</v>
      </c>
      <c r="L334" s="39" t="s">
        <v>1420</v>
      </c>
      <c r="M334" s="39" t="s">
        <v>845</v>
      </c>
      <c r="N334" s="39" t="s">
        <v>880</v>
      </c>
      <c r="O334" s="106">
        <v>0</v>
      </c>
    </row>
    <row r="335" spans="1:15" x14ac:dyDescent="0.3">
      <c r="A335" s="39" t="s">
        <v>1485</v>
      </c>
      <c r="B335" s="39">
        <v>220</v>
      </c>
      <c r="C335" s="39">
        <v>900</v>
      </c>
      <c r="D335" s="39">
        <v>9590</v>
      </c>
      <c r="E335" s="39" t="s">
        <v>48</v>
      </c>
      <c r="F335" s="39" t="s">
        <v>1375</v>
      </c>
      <c r="G335" s="39" t="s">
        <v>100</v>
      </c>
      <c r="H335" s="39" t="s">
        <v>822</v>
      </c>
      <c r="I335" s="39" t="s">
        <v>822</v>
      </c>
      <c r="J335" s="39" t="s">
        <v>786</v>
      </c>
      <c r="K335" s="39" t="s">
        <v>1395</v>
      </c>
      <c r="L335" s="39" t="s">
        <v>1420</v>
      </c>
      <c r="M335" s="39" t="s">
        <v>845</v>
      </c>
      <c r="N335" s="39" t="s">
        <v>1386</v>
      </c>
      <c r="O335" s="106">
        <v>0</v>
      </c>
    </row>
    <row r="336" spans="1:15" x14ac:dyDescent="0.3">
      <c r="A336" s="39" t="s">
        <v>1487</v>
      </c>
      <c r="B336" s="39">
        <v>220</v>
      </c>
      <c r="C336" s="39">
        <v>900</v>
      </c>
      <c r="D336" s="39">
        <v>9893</v>
      </c>
      <c r="E336" s="39" t="s">
        <v>48</v>
      </c>
      <c r="F336" s="39" t="s">
        <v>1375</v>
      </c>
      <c r="G336" s="39" t="s">
        <v>100</v>
      </c>
      <c r="H336" s="39" t="s">
        <v>1389</v>
      </c>
      <c r="I336" s="39" t="s">
        <v>1390</v>
      </c>
      <c r="J336" s="39" t="s">
        <v>518</v>
      </c>
      <c r="K336" s="39" t="s">
        <v>1395</v>
      </c>
      <c r="L336" s="39" t="s">
        <v>1420</v>
      </c>
      <c r="M336" s="39" t="s">
        <v>845</v>
      </c>
      <c r="N336" s="39" t="s">
        <v>1488</v>
      </c>
      <c r="O336" s="106">
        <v>0</v>
      </c>
    </row>
    <row r="337" spans="1:15" x14ac:dyDescent="0.3">
      <c r="A337" s="39" t="s">
        <v>1490</v>
      </c>
      <c r="B337" s="39">
        <v>230</v>
      </c>
      <c r="C337" s="39">
        <v>1110</v>
      </c>
      <c r="D337" s="39"/>
      <c r="E337" s="39" t="s">
        <v>39</v>
      </c>
      <c r="F337" s="39" t="s">
        <v>841</v>
      </c>
      <c r="G337" s="39" t="s">
        <v>841</v>
      </c>
      <c r="H337" s="39" t="s">
        <v>843</v>
      </c>
      <c r="I337" s="39" t="s">
        <v>842</v>
      </c>
      <c r="J337" s="39" t="s">
        <v>1491</v>
      </c>
      <c r="K337" s="39" t="s">
        <v>1395</v>
      </c>
      <c r="L337" s="39" t="s">
        <v>845</v>
      </c>
      <c r="M337" s="39" t="s">
        <v>845</v>
      </c>
      <c r="N337" s="39" t="s">
        <v>847</v>
      </c>
      <c r="O337" s="106">
        <v>76881</v>
      </c>
    </row>
    <row r="338" spans="1:15" x14ac:dyDescent="0.3">
      <c r="A338" s="39" t="s">
        <v>1492</v>
      </c>
      <c r="B338" s="39">
        <v>230</v>
      </c>
      <c r="C338" s="39">
        <v>1115</v>
      </c>
      <c r="D338" s="39"/>
      <c r="E338" s="39" t="s">
        <v>39</v>
      </c>
      <c r="F338" s="39" t="s">
        <v>841</v>
      </c>
      <c r="G338" s="39" t="s">
        <v>841</v>
      </c>
      <c r="H338" s="39" t="s">
        <v>843</v>
      </c>
      <c r="I338" s="39" t="s">
        <v>842</v>
      </c>
      <c r="J338" s="39" t="s">
        <v>1493</v>
      </c>
      <c r="K338" s="39" t="s">
        <v>1395</v>
      </c>
      <c r="L338" s="39" t="s">
        <v>845</v>
      </c>
      <c r="M338" s="39" t="s">
        <v>845</v>
      </c>
      <c r="N338" s="39" t="s">
        <v>850</v>
      </c>
      <c r="O338" s="106">
        <v>329</v>
      </c>
    </row>
    <row r="339" spans="1:15" x14ac:dyDescent="0.3">
      <c r="A339" s="39" t="s">
        <v>1494</v>
      </c>
      <c r="B339" s="39">
        <v>230</v>
      </c>
      <c r="C339" s="39">
        <v>1250</v>
      </c>
      <c r="D339" s="39"/>
      <c r="E339" s="39" t="s">
        <v>39</v>
      </c>
      <c r="F339" s="39" t="s">
        <v>841</v>
      </c>
      <c r="G339" s="39" t="s">
        <v>841</v>
      </c>
      <c r="H339" s="39" t="s">
        <v>843</v>
      </c>
      <c r="I339" s="39" t="s">
        <v>858</v>
      </c>
      <c r="J339" s="39" t="s">
        <v>1495</v>
      </c>
      <c r="K339" s="39" t="s">
        <v>1395</v>
      </c>
      <c r="L339" s="39" t="s">
        <v>845</v>
      </c>
      <c r="M339" s="39" t="s">
        <v>845</v>
      </c>
      <c r="N339" s="39" t="s">
        <v>860</v>
      </c>
      <c r="O339" s="106">
        <v>0</v>
      </c>
    </row>
    <row r="340" spans="1:15" x14ac:dyDescent="0.3">
      <c r="A340" s="39" t="s">
        <v>1496</v>
      </c>
      <c r="B340" s="39">
        <v>230</v>
      </c>
      <c r="C340" s="39">
        <v>1510</v>
      </c>
      <c r="D340" s="39"/>
      <c r="E340" s="39" t="s">
        <v>39</v>
      </c>
      <c r="F340" s="39" t="s">
        <v>841</v>
      </c>
      <c r="G340" s="39" t="s">
        <v>841</v>
      </c>
      <c r="H340" s="39" t="s">
        <v>843</v>
      </c>
      <c r="I340" s="39" t="s">
        <v>862</v>
      </c>
      <c r="J340" s="39" t="s">
        <v>1497</v>
      </c>
      <c r="K340" s="39" t="s">
        <v>1395</v>
      </c>
      <c r="L340" s="39" t="s">
        <v>845</v>
      </c>
      <c r="M340" s="39" t="s">
        <v>845</v>
      </c>
      <c r="N340" s="39" t="s">
        <v>862</v>
      </c>
      <c r="O340" s="106">
        <v>31654</v>
      </c>
    </row>
    <row r="341" spans="1:15" x14ac:dyDescent="0.3">
      <c r="A341" s="39" t="s">
        <v>1498</v>
      </c>
      <c r="B341" s="39">
        <v>230</v>
      </c>
      <c r="C341" s="39">
        <v>1530</v>
      </c>
      <c r="D341" s="39"/>
      <c r="E341" s="39" t="s">
        <v>39</v>
      </c>
      <c r="F341" s="39" t="s">
        <v>841</v>
      </c>
      <c r="G341" s="39" t="s">
        <v>841</v>
      </c>
      <c r="H341" s="39" t="s">
        <v>843</v>
      </c>
      <c r="I341" s="39" t="s">
        <v>862</v>
      </c>
      <c r="J341" s="39" t="s">
        <v>1499</v>
      </c>
      <c r="K341" s="39" t="s">
        <v>1395</v>
      </c>
      <c r="L341" s="39" t="s">
        <v>845</v>
      </c>
      <c r="M341" s="39" t="s">
        <v>845</v>
      </c>
      <c r="N341" s="39" t="s">
        <v>1500</v>
      </c>
      <c r="O341" s="106">
        <v>0</v>
      </c>
    </row>
    <row r="342" spans="1:15" x14ac:dyDescent="0.3">
      <c r="A342" s="39" t="s">
        <v>1501</v>
      </c>
      <c r="B342" s="39">
        <v>230</v>
      </c>
      <c r="C342" s="39">
        <v>1540</v>
      </c>
      <c r="D342" s="39"/>
      <c r="E342" s="39" t="s">
        <v>39</v>
      </c>
      <c r="F342" s="39" t="s">
        <v>841</v>
      </c>
      <c r="G342" s="39" t="s">
        <v>841</v>
      </c>
      <c r="H342" s="39" t="s">
        <v>843</v>
      </c>
      <c r="I342" s="39" t="s">
        <v>862</v>
      </c>
      <c r="J342" s="39" t="s">
        <v>1502</v>
      </c>
      <c r="K342" s="39" t="s">
        <v>1395</v>
      </c>
      <c r="L342" s="39" t="s">
        <v>845</v>
      </c>
      <c r="M342" s="39" t="s">
        <v>845</v>
      </c>
      <c r="N342" s="39" t="s">
        <v>1503</v>
      </c>
      <c r="O342" s="106">
        <v>0</v>
      </c>
    </row>
    <row r="343" spans="1:15" x14ac:dyDescent="0.3">
      <c r="A343" s="39" t="s">
        <v>1504</v>
      </c>
      <c r="B343" s="39">
        <v>230</v>
      </c>
      <c r="C343" s="39">
        <v>1620</v>
      </c>
      <c r="D343" s="39"/>
      <c r="E343" s="39" t="s">
        <v>39</v>
      </c>
      <c r="F343" s="39" t="s">
        <v>841</v>
      </c>
      <c r="G343" s="39" t="s">
        <v>841</v>
      </c>
      <c r="H343" s="39" t="s">
        <v>869</v>
      </c>
      <c r="I343" s="39" t="s">
        <v>868</v>
      </c>
      <c r="J343" s="39" t="s">
        <v>1505</v>
      </c>
      <c r="K343" s="39" t="s">
        <v>1395</v>
      </c>
      <c r="L343" s="39" t="s">
        <v>845</v>
      </c>
      <c r="M343" s="39" t="s">
        <v>845</v>
      </c>
      <c r="N343" s="39" t="s">
        <v>868</v>
      </c>
      <c r="O343" s="106">
        <v>0</v>
      </c>
    </row>
    <row r="344" spans="1:15" x14ac:dyDescent="0.3">
      <c r="A344" s="39" t="s">
        <v>1506</v>
      </c>
      <c r="B344" s="39">
        <v>230</v>
      </c>
      <c r="C344" s="39">
        <v>1710</v>
      </c>
      <c r="D344" s="39"/>
      <c r="E344" s="39" t="s">
        <v>39</v>
      </c>
      <c r="F344" s="39" t="s">
        <v>841</v>
      </c>
      <c r="G344" s="39" t="s">
        <v>841</v>
      </c>
      <c r="H344" s="39" t="s">
        <v>869</v>
      </c>
      <c r="I344" s="39" t="s">
        <v>872</v>
      </c>
      <c r="J344" s="39" t="s">
        <v>1507</v>
      </c>
      <c r="K344" s="39" t="s">
        <v>1395</v>
      </c>
      <c r="L344" s="39" t="s">
        <v>845</v>
      </c>
      <c r="M344" s="39" t="s">
        <v>845</v>
      </c>
      <c r="N344" s="39" t="s">
        <v>874</v>
      </c>
      <c r="O344" s="106">
        <v>81179</v>
      </c>
    </row>
    <row r="345" spans="1:15" x14ac:dyDescent="0.3">
      <c r="A345" s="39" t="s">
        <v>1508</v>
      </c>
      <c r="B345" s="39">
        <v>230</v>
      </c>
      <c r="C345" s="39">
        <v>1720</v>
      </c>
      <c r="D345" s="39"/>
      <c r="E345" s="39" t="s">
        <v>39</v>
      </c>
      <c r="F345" s="39" t="s">
        <v>841</v>
      </c>
      <c r="G345" s="39" t="s">
        <v>841</v>
      </c>
      <c r="H345" s="39" t="s">
        <v>869</v>
      </c>
      <c r="I345" s="39" t="s">
        <v>872</v>
      </c>
      <c r="J345" s="39" t="s">
        <v>1509</v>
      </c>
      <c r="K345" s="39" t="s">
        <v>1395</v>
      </c>
      <c r="L345" s="39" t="s">
        <v>845</v>
      </c>
      <c r="M345" s="39" t="s">
        <v>845</v>
      </c>
      <c r="N345" s="39" t="s">
        <v>877</v>
      </c>
      <c r="O345" s="106">
        <v>35875</v>
      </c>
    </row>
    <row r="346" spans="1:15" x14ac:dyDescent="0.3">
      <c r="A346" s="39" t="s">
        <v>1510</v>
      </c>
      <c r="B346" s="39">
        <v>230</v>
      </c>
      <c r="C346" s="39">
        <v>1730</v>
      </c>
      <c r="D346" s="39"/>
      <c r="E346" s="39" t="s">
        <v>39</v>
      </c>
      <c r="F346" s="39" t="s">
        <v>841</v>
      </c>
      <c r="G346" s="39" t="s">
        <v>841</v>
      </c>
      <c r="H346" s="39" t="s">
        <v>869</v>
      </c>
      <c r="I346" s="39" t="s">
        <v>872</v>
      </c>
      <c r="J346" s="39" t="s">
        <v>1511</v>
      </c>
      <c r="K346" s="39" t="s">
        <v>1395</v>
      </c>
      <c r="L346" s="39" t="s">
        <v>845</v>
      </c>
      <c r="M346" s="39" t="s">
        <v>845</v>
      </c>
      <c r="N346" s="39" t="s">
        <v>880</v>
      </c>
      <c r="O346" s="106">
        <v>113715</v>
      </c>
    </row>
    <row r="347" spans="1:15" x14ac:dyDescent="0.3">
      <c r="A347" s="39" t="s">
        <v>1512</v>
      </c>
      <c r="B347" s="39">
        <v>230</v>
      </c>
      <c r="C347" s="39">
        <v>1740</v>
      </c>
      <c r="D347" s="39"/>
      <c r="E347" s="39" t="s">
        <v>39</v>
      </c>
      <c r="F347" s="39" t="s">
        <v>841</v>
      </c>
      <c r="G347" s="39" t="s">
        <v>841</v>
      </c>
      <c r="H347" s="39" t="s">
        <v>869</v>
      </c>
      <c r="I347" s="39" t="s">
        <v>872</v>
      </c>
      <c r="J347" s="39" t="s">
        <v>1513</v>
      </c>
      <c r="K347" s="39" t="s">
        <v>1395</v>
      </c>
      <c r="L347" s="39" t="s">
        <v>845</v>
      </c>
      <c r="M347" s="39" t="s">
        <v>845</v>
      </c>
      <c r="N347" s="39" t="s">
        <v>883</v>
      </c>
      <c r="O347" s="106">
        <v>34067</v>
      </c>
    </row>
    <row r="348" spans="1:15" x14ac:dyDescent="0.3">
      <c r="A348" s="39" t="s">
        <v>1514</v>
      </c>
      <c r="B348" s="39">
        <v>230</v>
      </c>
      <c r="C348" s="39">
        <v>1750</v>
      </c>
      <c r="D348" s="39"/>
      <c r="E348" s="39" t="s">
        <v>39</v>
      </c>
      <c r="F348" s="39" t="s">
        <v>841</v>
      </c>
      <c r="G348" s="39" t="s">
        <v>841</v>
      </c>
      <c r="H348" s="39" t="s">
        <v>869</v>
      </c>
      <c r="I348" s="39" t="s">
        <v>872</v>
      </c>
      <c r="J348" s="39" t="s">
        <v>1515</v>
      </c>
      <c r="K348" s="39" t="s">
        <v>1395</v>
      </c>
      <c r="L348" s="39" t="s">
        <v>845</v>
      </c>
      <c r="M348" s="39" t="s">
        <v>845</v>
      </c>
      <c r="N348" s="39" t="s">
        <v>886</v>
      </c>
      <c r="O348" s="106">
        <v>4238861</v>
      </c>
    </row>
    <row r="349" spans="1:15" x14ac:dyDescent="0.3">
      <c r="A349" s="39" t="s">
        <v>1516</v>
      </c>
      <c r="B349" s="39">
        <v>230</v>
      </c>
      <c r="C349" s="39">
        <v>1795</v>
      </c>
      <c r="D349" s="39"/>
      <c r="E349" s="39" t="s">
        <v>39</v>
      </c>
      <c r="F349" s="39" t="s">
        <v>841</v>
      </c>
      <c r="G349" s="39" t="s">
        <v>841</v>
      </c>
      <c r="H349" s="39" t="s">
        <v>869</v>
      </c>
      <c r="I349" s="39" t="s">
        <v>872</v>
      </c>
      <c r="J349" s="39" t="s">
        <v>1517</v>
      </c>
      <c r="K349" s="39" t="s">
        <v>1395</v>
      </c>
      <c r="L349" s="39" t="s">
        <v>845</v>
      </c>
      <c r="M349" s="39" t="s">
        <v>845</v>
      </c>
      <c r="N349" s="39" t="s">
        <v>889</v>
      </c>
      <c r="O349" s="106">
        <v>5806</v>
      </c>
    </row>
    <row r="350" spans="1:15" x14ac:dyDescent="0.3">
      <c r="A350" s="39" t="s">
        <v>1518</v>
      </c>
      <c r="B350" s="39">
        <v>230</v>
      </c>
      <c r="C350" s="39">
        <v>1820</v>
      </c>
      <c r="D350" s="39"/>
      <c r="E350" s="39" t="s">
        <v>39</v>
      </c>
      <c r="F350" s="39" t="s">
        <v>841</v>
      </c>
      <c r="G350" s="39" t="s">
        <v>841</v>
      </c>
      <c r="H350" s="39" t="s">
        <v>869</v>
      </c>
      <c r="I350" s="39" t="s">
        <v>891</v>
      </c>
      <c r="J350" s="39" t="s">
        <v>1519</v>
      </c>
      <c r="K350" s="39" t="s">
        <v>1395</v>
      </c>
      <c r="L350" s="39" t="s">
        <v>845</v>
      </c>
      <c r="M350" s="39" t="s">
        <v>845</v>
      </c>
      <c r="N350" s="39" t="s">
        <v>893</v>
      </c>
      <c r="O350" s="106">
        <v>18802</v>
      </c>
    </row>
    <row r="351" spans="1:15" x14ac:dyDescent="0.3">
      <c r="A351" s="39" t="s">
        <v>1520</v>
      </c>
      <c r="B351" s="39">
        <v>230</v>
      </c>
      <c r="C351" s="39">
        <v>1830</v>
      </c>
      <c r="D351" s="39"/>
      <c r="E351" s="39" t="s">
        <v>39</v>
      </c>
      <c r="F351" s="39" t="s">
        <v>841</v>
      </c>
      <c r="G351" s="39" t="s">
        <v>841</v>
      </c>
      <c r="H351" s="39" t="s">
        <v>869</v>
      </c>
      <c r="I351" s="39" t="s">
        <v>891</v>
      </c>
      <c r="J351" s="39" t="s">
        <v>1521</v>
      </c>
      <c r="K351" s="39" t="s">
        <v>1395</v>
      </c>
      <c r="L351" s="39" t="s">
        <v>845</v>
      </c>
      <c r="M351" s="39" t="s">
        <v>845</v>
      </c>
      <c r="N351" s="39" t="s">
        <v>896</v>
      </c>
      <c r="O351" s="106">
        <v>75490</v>
      </c>
    </row>
    <row r="352" spans="1:15" x14ac:dyDescent="0.3">
      <c r="A352" s="39" t="s">
        <v>1522</v>
      </c>
      <c r="B352" s="39">
        <v>230</v>
      </c>
      <c r="C352" s="39">
        <v>1840</v>
      </c>
      <c r="D352" s="39"/>
      <c r="E352" s="39" t="s">
        <v>39</v>
      </c>
      <c r="F352" s="39" t="s">
        <v>841</v>
      </c>
      <c r="G352" s="39" t="s">
        <v>841</v>
      </c>
      <c r="H352" s="39" t="s">
        <v>869</v>
      </c>
      <c r="I352" s="39" t="s">
        <v>891</v>
      </c>
      <c r="J352" s="39" t="s">
        <v>1523</v>
      </c>
      <c r="K352" s="39" t="s">
        <v>1395</v>
      </c>
      <c r="L352" s="39" t="s">
        <v>845</v>
      </c>
      <c r="M352" s="39" t="s">
        <v>845</v>
      </c>
      <c r="N352" s="39" t="s">
        <v>899</v>
      </c>
      <c r="O352" s="106">
        <v>15551</v>
      </c>
    </row>
    <row r="353" spans="1:15" x14ac:dyDescent="0.3">
      <c r="A353" s="39" t="s">
        <v>1524</v>
      </c>
      <c r="B353" s="39">
        <v>230</v>
      </c>
      <c r="C353" s="39">
        <v>1850</v>
      </c>
      <c r="D353" s="39"/>
      <c r="E353" s="39" t="s">
        <v>39</v>
      </c>
      <c r="F353" s="39" t="s">
        <v>841</v>
      </c>
      <c r="G353" s="39" t="s">
        <v>841</v>
      </c>
      <c r="H353" s="39" t="s">
        <v>869</v>
      </c>
      <c r="I353" s="39" t="s">
        <v>891</v>
      </c>
      <c r="J353" s="39" t="s">
        <v>1525</v>
      </c>
      <c r="K353" s="39" t="s">
        <v>1395</v>
      </c>
      <c r="L353" s="39" t="s">
        <v>845</v>
      </c>
      <c r="M353" s="39" t="s">
        <v>845</v>
      </c>
      <c r="N353" s="39" t="s">
        <v>902</v>
      </c>
      <c r="O353" s="106">
        <v>2162944</v>
      </c>
    </row>
    <row r="354" spans="1:15" x14ac:dyDescent="0.3">
      <c r="A354" s="39" t="s">
        <v>1526</v>
      </c>
      <c r="B354" s="39">
        <v>230</v>
      </c>
      <c r="C354" s="39">
        <v>1950</v>
      </c>
      <c r="D354" s="39"/>
      <c r="E354" s="39" t="s">
        <v>39</v>
      </c>
      <c r="F354" s="39" t="s">
        <v>841</v>
      </c>
      <c r="G354" s="39" t="s">
        <v>841</v>
      </c>
      <c r="H354" s="39" t="s">
        <v>869</v>
      </c>
      <c r="I354" s="39" t="s">
        <v>858</v>
      </c>
      <c r="J354" s="39" t="s">
        <v>1527</v>
      </c>
      <c r="K354" s="39" t="s">
        <v>1395</v>
      </c>
      <c r="L354" s="39" t="s">
        <v>845</v>
      </c>
      <c r="M354" s="39" t="s">
        <v>845</v>
      </c>
      <c r="N354" s="39" t="s">
        <v>905</v>
      </c>
      <c r="O354" s="106">
        <v>0</v>
      </c>
    </row>
    <row r="355" spans="1:15" x14ac:dyDescent="0.3">
      <c r="A355" s="39" t="s">
        <v>1528</v>
      </c>
      <c r="B355" s="39">
        <v>230</v>
      </c>
      <c r="C355" s="39">
        <v>2125</v>
      </c>
      <c r="D355" s="39"/>
      <c r="E355" s="39" t="s">
        <v>39</v>
      </c>
      <c r="F355" s="39" t="s">
        <v>907</v>
      </c>
      <c r="G355" s="39" t="s">
        <v>907</v>
      </c>
      <c r="H355" s="39" t="s">
        <v>909</v>
      </c>
      <c r="I355" s="39" t="s">
        <v>908</v>
      </c>
      <c r="J355" s="39" t="s">
        <v>1530</v>
      </c>
      <c r="K355" s="39" t="s">
        <v>1395</v>
      </c>
      <c r="L355" s="39" t="s">
        <v>1529</v>
      </c>
      <c r="M355" s="39" t="s">
        <v>845</v>
      </c>
      <c r="N355" s="39" t="s">
        <v>908</v>
      </c>
      <c r="O355" s="106">
        <v>0</v>
      </c>
    </row>
    <row r="356" spans="1:15" x14ac:dyDescent="0.3">
      <c r="A356" s="39" t="s">
        <v>1531</v>
      </c>
      <c r="B356" s="39">
        <v>230</v>
      </c>
      <c r="C356" s="39">
        <v>2205</v>
      </c>
      <c r="D356" s="39"/>
      <c r="E356" s="39" t="s">
        <v>39</v>
      </c>
      <c r="F356" s="39" t="s">
        <v>907</v>
      </c>
      <c r="G356" s="39" t="s">
        <v>907</v>
      </c>
      <c r="H356" s="39" t="s">
        <v>909</v>
      </c>
      <c r="I356" s="39" t="s">
        <v>913</v>
      </c>
      <c r="J356" s="39" t="s">
        <v>1532</v>
      </c>
      <c r="K356" s="39" t="s">
        <v>1395</v>
      </c>
      <c r="L356" s="39" t="s">
        <v>845</v>
      </c>
      <c r="M356" s="39" t="s">
        <v>845</v>
      </c>
      <c r="N356" s="39" t="s">
        <v>915</v>
      </c>
      <c r="O356" s="106">
        <v>3584</v>
      </c>
    </row>
    <row r="357" spans="1:15" x14ac:dyDescent="0.3">
      <c r="A357" s="39" t="s">
        <v>1533</v>
      </c>
      <c r="B357" s="39">
        <v>230</v>
      </c>
      <c r="C357" s="39">
        <v>2210</v>
      </c>
      <c r="D357" s="39"/>
      <c r="E357" s="39" t="s">
        <v>39</v>
      </c>
      <c r="F357" s="39" t="s">
        <v>907</v>
      </c>
      <c r="G357" s="39" t="s">
        <v>907</v>
      </c>
      <c r="H357" s="39" t="s">
        <v>909</v>
      </c>
      <c r="I357" s="39" t="s">
        <v>913</v>
      </c>
      <c r="J357" s="39" t="s">
        <v>1534</v>
      </c>
      <c r="K357" s="39" t="s">
        <v>1395</v>
      </c>
      <c r="L357" s="39" t="s">
        <v>845</v>
      </c>
      <c r="M357" s="39" t="s">
        <v>845</v>
      </c>
      <c r="N357" s="39" t="s">
        <v>918</v>
      </c>
      <c r="O357" s="106">
        <v>1503</v>
      </c>
    </row>
    <row r="358" spans="1:15" x14ac:dyDescent="0.3">
      <c r="A358" s="39" t="s">
        <v>1535</v>
      </c>
      <c r="B358" s="39">
        <v>230</v>
      </c>
      <c r="C358" s="39">
        <v>2245</v>
      </c>
      <c r="D358" s="39"/>
      <c r="E358" s="39" t="s">
        <v>39</v>
      </c>
      <c r="F358" s="39" t="s">
        <v>907</v>
      </c>
      <c r="G358" s="39" t="s">
        <v>907</v>
      </c>
      <c r="H358" s="39" t="s">
        <v>909</v>
      </c>
      <c r="I358" s="39" t="s">
        <v>913</v>
      </c>
      <c r="J358" s="39" t="s">
        <v>1536</v>
      </c>
      <c r="K358" s="39" t="s">
        <v>1395</v>
      </c>
      <c r="L358" s="39" t="s">
        <v>845</v>
      </c>
      <c r="M358" s="39" t="s">
        <v>845</v>
      </c>
      <c r="N358" s="39" t="s">
        <v>921</v>
      </c>
      <c r="O358" s="106">
        <v>2154</v>
      </c>
    </row>
    <row r="359" spans="1:15" x14ac:dyDescent="0.3">
      <c r="A359" s="39" t="s">
        <v>1537</v>
      </c>
      <c r="B359" s="39">
        <v>230</v>
      </c>
      <c r="C359" s="39">
        <v>2250</v>
      </c>
      <c r="D359" s="39"/>
      <c r="E359" s="39" t="s">
        <v>39</v>
      </c>
      <c r="F359" s="39" t="s">
        <v>907</v>
      </c>
      <c r="G359" s="39" t="s">
        <v>907</v>
      </c>
      <c r="H359" s="39" t="s">
        <v>909</v>
      </c>
      <c r="I359" s="39" t="s">
        <v>913</v>
      </c>
      <c r="J359" s="39" t="s">
        <v>1538</v>
      </c>
      <c r="K359" s="39" t="s">
        <v>1395</v>
      </c>
      <c r="L359" s="39" t="s">
        <v>845</v>
      </c>
      <c r="M359" s="39" t="s">
        <v>845</v>
      </c>
      <c r="N359" s="39" t="s">
        <v>924</v>
      </c>
      <c r="O359" s="106">
        <v>953</v>
      </c>
    </row>
    <row r="360" spans="1:15" x14ac:dyDescent="0.3">
      <c r="A360" s="39" t="s">
        <v>1539</v>
      </c>
      <c r="B360" s="39">
        <v>230</v>
      </c>
      <c r="C360" s="39">
        <v>2255</v>
      </c>
      <c r="D360" s="39"/>
      <c r="E360" s="39" t="s">
        <v>39</v>
      </c>
      <c r="F360" s="39" t="s">
        <v>907</v>
      </c>
      <c r="G360" s="39" t="s">
        <v>907</v>
      </c>
      <c r="H360" s="39" t="s">
        <v>909</v>
      </c>
      <c r="I360" s="39" t="s">
        <v>913</v>
      </c>
      <c r="J360" s="39" t="s">
        <v>1540</v>
      </c>
      <c r="K360" s="39" t="s">
        <v>1395</v>
      </c>
      <c r="L360" s="39" t="s">
        <v>845</v>
      </c>
      <c r="M360" s="39" t="s">
        <v>845</v>
      </c>
      <c r="N360" s="39" t="s">
        <v>927</v>
      </c>
      <c r="O360" s="106">
        <v>128</v>
      </c>
    </row>
    <row r="361" spans="1:15" x14ac:dyDescent="0.3">
      <c r="A361" s="39" t="s">
        <v>1541</v>
      </c>
      <c r="B361" s="39">
        <v>230</v>
      </c>
      <c r="C361" s="39">
        <v>2450</v>
      </c>
      <c r="D361" s="39"/>
      <c r="E361" s="39" t="s">
        <v>39</v>
      </c>
      <c r="F361" s="39" t="s">
        <v>907</v>
      </c>
      <c r="G361" s="39" t="s">
        <v>907</v>
      </c>
      <c r="H361" s="39" t="s">
        <v>909</v>
      </c>
      <c r="I361" s="39" t="s">
        <v>929</v>
      </c>
      <c r="J361" s="39" t="s">
        <v>1542</v>
      </c>
      <c r="K361" s="39" t="s">
        <v>1395</v>
      </c>
      <c r="L361" s="39" t="s">
        <v>1529</v>
      </c>
      <c r="M361" s="39" t="s">
        <v>845</v>
      </c>
      <c r="N361" s="39" t="s">
        <v>1543</v>
      </c>
      <c r="O361" s="106">
        <v>0</v>
      </c>
    </row>
    <row r="362" spans="1:15" x14ac:dyDescent="0.3">
      <c r="A362" s="39" t="s">
        <v>1544</v>
      </c>
      <c r="B362" s="39">
        <v>230</v>
      </c>
      <c r="C362" s="39">
        <v>2520</v>
      </c>
      <c r="D362" s="39"/>
      <c r="E362" s="39" t="s">
        <v>39</v>
      </c>
      <c r="F362" s="39" t="s">
        <v>907</v>
      </c>
      <c r="G362" s="39" t="s">
        <v>907</v>
      </c>
      <c r="H362" s="39" t="s">
        <v>909</v>
      </c>
      <c r="I362" s="39" t="s">
        <v>929</v>
      </c>
      <c r="J362" s="39" t="s">
        <v>1545</v>
      </c>
      <c r="K362" s="39" t="s">
        <v>1395</v>
      </c>
      <c r="L362" s="39" t="s">
        <v>845</v>
      </c>
      <c r="M362" s="39" t="s">
        <v>845</v>
      </c>
      <c r="N362" s="39" t="s">
        <v>1546</v>
      </c>
      <c r="O362" s="106">
        <v>37360</v>
      </c>
    </row>
    <row r="363" spans="1:15" x14ac:dyDescent="0.3">
      <c r="A363" s="39" t="s">
        <v>1547</v>
      </c>
      <c r="B363" s="39">
        <v>230</v>
      </c>
      <c r="C363" s="39">
        <v>2725</v>
      </c>
      <c r="D363" s="39"/>
      <c r="E363" s="39" t="s">
        <v>39</v>
      </c>
      <c r="F363" s="39" t="s">
        <v>907</v>
      </c>
      <c r="G363" s="39" t="s">
        <v>907</v>
      </c>
      <c r="H363" s="39" t="s">
        <v>909</v>
      </c>
      <c r="I363" s="39" t="s">
        <v>929</v>
      </c>
      <c r="J363" s="39" t="s">
        <v>1548</v>
      </c>
      <c r="K363" s="39" t="s">
        <v>1395</v>
      </c>
      <c r="L363" s="39" t="s">
        <v>845</v>
      </c>
      <c r="M363" s="39" t="s">
        <v>845</v>
      </c>
      <c r="N363" s="39" t="s">
        <v>940</v>
      </c>
      <c r="O363" s="106">
        <v>0</v>
      </c>
    </row>
    <row r="364" spans="1:15" x14ac:dyDescent="0.3">
      <c r="A364" s="39" t="s">
        <v>1549</v>
      </c>
      <c r="B364" s="39">
        <v>230</v>
      </c>
      <c r="C364" s="39">
        <v>2750</v>
      </c>
      <c r="D364" s="39"/>
      <c r="E364" s="39" t="s">
        <v>39</v>
      </c>
      <c r="F364" s="39" t="s">
        <v>907</v>
      </c>
      <c r="G364" s="39" t="s">
        <v>907</v>
      </c>
      <c r="H364" s="39" t="s">
        <v>942</v>
      </c>
      <c r="I364" s="39" t="s">
        <v>942</v>
      </c>
      <c r="J364" s="39" t="s">
        <v>1550</v>
      </c>
      <c r="K364" s="39" t="s">
        <v>1395</v>
      </c>
      <c r="L364" s="39" t="s">
        <v>845</v>
      </c>
      <c r="M364" s="39" t="s">
        <v>845</v>
      </c>
      <c r="N364" s="39" t="s">
        <v>944</v>
      </c>
      <c r="O364" s="106">
        <v>1051826</v>
      </c>
    </row>
    <row r="365" spans="1:15" x14ac:dyDescent="0.3">
      <c r="A365" s="39" t="s">
        <v>1551</v>
      </c>
      <c r="B365" s="39">
        <v>230</v>
      </c>
      <c r="C365" s="39">
        <v>2950</v>
      </c>
      <c r="D365" s="39"/>
      <c r="E365" s="39" t="s">
        <v>39</v>
      </c>
      <c r="F365" s="39" t="s">
        <v>907</v>
      </c>
      <c r="G365" s="39" t="s">
        <v>907</v>
      </c>
      <c r="H365" s="39" t="s">
        <v>942</v>
      </c>
      <c r="I365" s="39" t="s">
        <v>942</v>
      </c>
      <c r="J365" s="39" t="s">
        <v>1552</v>
      </c>
      <c r="K365" s="39" t="s">
        <v>1395</v>
      </c>
      <c r="L365" s="39" t="s">
        <v>845</v>
      </c>
      <c r="M365" s="39" t="s">
        <v>845</v>
      </c>
      <c r="N365" s="39" t="s">
        <v>947</v>
      </c>
      <c r="O365" s="106">
        <v>0</v>
      </c>
    </row>
    <row r="366" spans="1:15" x14ac:dyDescent="0.3">
      <c r="A366" s="39" t="s">
        <v>1553</v>
      </c>
      <c r="B366" s="39">
        <v>230</v>
      </c>
      <c r="C366" s="39">
        <v>3100</v>
      </c>
      <c r="D366" s="39"/>
      <c r="E366" s="39" t="s">
        <v>39</v>
      </c>
      <c r="F366" s="39" t="s">
        <v>949</v>
      </c>
      <c r="G366" s="39" t="s">
        <v>949</v>
      </c>
      <c r="H366" s="39" t="s">
        <v>950</v>
      </c>
      <c r="I366" s="39" t="s">
        <v>950</v>
      </c>
      <c r="J366" s="39" t="s">
        <v>1554</v>
      </c>
      <c r="K366" s="39" t="s">
        <v>1395</v>
      </c>
      <c r="L366" s="39" t="s">
        <v>845</v>
      </c>
      <c r="M366" s="39" t="s">
        <v>845</v>
      </c>
      <c r="N366" s="39" t="s">
        <v>802</v>
      </c>
      <c r="O366" s="106">
        <v>112957</v>
      </c>
    </row>
    <row r="367" spans="1:15" x14ac:dyDescent="0.3">
      <c r="A367" s="39" t="s">
        <v>1555</v>
      </c>
      <c r="B367" s="39">
        <v>230</v>
      </c>
      <c r="C367" s="39">
        <v>315</v>
      </c>
      <c r="D367" s="39">
        <v>4125</v>
      </c>
      <c r="E367" s="39" t="s">
        <v>39</v>
      </c>
      <c r="F367" s="39" t="s">
        <v>960</v>
      </c>
      <c r="G367" s="39" t="s">
        <v>101</v>
      </c>
      <c r="H367" s="39" t="s">
        <v>101</v>
      </c>
      <c r="I367" s="39" t="s">
        <v>809</v>
      </c>
      <c r="J367" s="39" t="s">
        <v>151</v>
      </c>
      <c r="K367" s="39" t="s">
        <v>954</v>
      </c>
      <c r="L367" s="39" t="s">
        <v>960</v>
      </c>
      <c r="M367" s="39" t="s">
        <v>1435</v>
      </c>
      <c r="N367" s="39" t="s">
        <v>961</v>
      </c>
      <c r="O367" s="106">
        <v>359</v>
      </c>
    </row>
    <row r="368" spans="1:15" x14ac:dyDescent="0.3">
      <c r="A368" s="39" t="s">
        <v>1556</v>
      </c>
      <c r="B368" s="39">
        <v>230</v>
      </c>
      <c r="C368" s="39">
        <v>3250</v>
      </c>
      <c r="D368" s="39"/>
      <c r="E368" s="39" t="s">
        <v>39</v>
      </c>
      <c r="F368" s="39" t="s">
        <v>949</v>
      </c>
      <c r="G368" s="39" t="s">
        <v>949</v>
      </c>
      <c r="H368" s="39" t="s">
        <v>975</v>
      </c>
      <c r="I368" s="39" t="s">
        <v>975</v>
      </c>
      <c r="J368" s="39" t="s">
        <v>1557</v>
      </c>
      <c r="K368" s="39" t="s">
        <v>1395</v>
      </c>
      <c r="L368" s="39" t="s">
        <v>845</v>
      </c>
      <c r="M368" s="39" t="s">
        <v>845</v>
      </c>
      <c r="N368" s="39" t="s">
        <v>977</v>
      </c>
      <c r="O368" s="106">
        <v>0</v>
      </c>
    </row>
    <row r="369" spans="1:15" x14ac:dyDescent="0.3">
      <c r="A369" s="39" t="s">
        <v>1558</v>
      </c>
      <c r="B369" s="39">
        <v>230</v>
      </c>
      <c r="C369" s="39">
        <v>325</v>
      </c>
      <c r="D369" s="39">
        <v>4151</v>
      </c>
      <c r="E369" s="39" t="s">
        <v>39</v>
      </c>
      <c r="F369" s="39" t="s">
        <v>979</v>
      </c>
      <c r="G369" s="39" t="s">
        <v>101</v>
      </c>
      <c r="H369" s="39" t="s">
        <v>101</v>
      </c>
      <c r="I369" s="39" t="s">
        <v>807</v>
      </c>
      <c r="J369" s="39" t="s">
        <v>117</v>
      </c>
      <c r="K369" s="39" t="s">
        <v>1395</v>
      </c>
      <c r="L369" s="39" t="s">
        <v>1529</v>
      </c>
      <c r="M369" s="39" t="s">
        <v>989</v>
      </c>
      <c r="N369" s="39" t="s">
        <v>807</v>
      </c>
      <c r="O369" s="106">
        <v>817</v>
      </c>
    </row>
    <row r="370" spans="1:15" x14ac:dyDescent="0.3">
      <c r="A370" s="39" t="s">
        <v>1560</v>
      </c>
      <c r="B370" s="39">
        <v>230</v>
      </c>
      <c r="C370" s="39">
        <v>325</v>
      </c>
      <c r="D370" s="39">
        <v>4162</v>
      </c>
      <c r="E370" s="39" t="s">
        <v>39</v>
      </c>
      <c r="F370" s="39" t="s">
        <v>979</v>
      </c>
      <c r="G370" s="39" t="s">
        <v>101</v>
      </c>
      <c r="H370" s="39" t="s">
        <v>101</v>
      </c>
      <c r="I370" s="39" t="s">
        <v>807</v>
      </c>
      <c r="J370" s="39" t="s">
        <v>243</v>
      </c>
      <c r="K370" s="39" t="s">
        <v>1395</v>
      </c>
      <c r="L370" s="39" t="s">
        <v>1529</v>
      </c>
      <c r="M370" s="39" t="s">
        <v>989</v>
      </c>
      <c r="N370" s="39" t="s">
        <v>1561</v>
      </c>
      <c r="O370" s="106">
        <v>0</v>
      </c>
    </row>
    <row r="371" spans="1:15" x14ac:dyDescent="0.3">
      <c r="A371" s="39" t="s">
        <v>1562</v>
      </c>
      <c r="B371" s="39">
        <v>230</v>
      </c>
      <c r="C371" s="39">
        <v>3275</v>
      </c>
      <c r="D371" s="39"/>
      <c r="E371" s="39" t="s">
        <v>39</v>
      </c>
      <c r="F371" s="39" t="s">
        <v>949</v>
      </c>
      <c r="G371" s="39" t="s">
        <v>949</v>
      </c>
      <c r="H371" s="39" t="s">
        <v>975</v>
      </c>
      <c r="I371" s="39" t="s">
        <v>975</v>
      </c>
      <c r="J371" s="39" t="s">
        <v>1563</v>
      </c>
      <c r="K371" s="39" t="s">
        <v>1395</v>
      </c>
      <c r="L371" s="39" t="s">
        <v>1529</v>
      </c>
      <c r="M371" s="39" t="s">
        <v>845</v>
      </c>
      <c r="N371" s="39" t="s">
        <v>1000</v>
      </c>
      <c r="O371" s="106">
        <v>2236716</v>
      </c>
    </row>
    <row r="372" spans="1:15" x14ac:dyDescent="0.3">
      <c r="A372" s="39" t="s">
        <v>1564</v>
      </c>
      <c r="B372" s="39">
        <v>230</v>
      </c>
      <c r="C372" s="39">
        <v>3277</v>
      </c>
      <c r="D372" s="39"/>
      <c r="E372" s="39" t="s">
        <v>39</v>
      </c>
      <c r="F372" s="39" t="s">
        <v>949</v>
      </c>
      <c r="G372" s="39" t="s">
        <v>949</v>
      </c>
      <c r="H372" s="39" t="s">
        <v>975</v>
      </c>
      <c r="I372" s="39" t="s">
        <v>975</v>
      </c>
      <c r="J372" s="39" t="s">
        <v>1565</v>
      </c>
      <c r="K372" s="39" t="s">
        <v>1395</v>
      </c>
      <c r="L372" s="39" t="s">
        <v>1529</v>
      </c>
      <c r="M372" s="39" t="s">
        <v>845</v>
      </c>
      <c r="N372" s="39" t="s">
        <v>1003</v>
      </c>
      <c r="O372" s="106">
        <v>1051826</v>
      </c>
    </row>
    <row r="373" spans="1:15" x14ac:dyDescent="0.3">
      <c r="A373" s="39" t="s">
        <v>1566</v>
      </c>
      <c r="B373" s="39">
        <v>230</v>
      </c>
      <c r="C373" s="39">
        <v>3300</v>
      </c>
      <c r="D373" s="39"/>
      <c r="E373" s="39" t="s">
        <v>39</v>
      </c>
      <c r="F373" s="39" t="s">
        <v>949</v>
      </c>
      <c r="G373" s="39" t="s">
        <v>949</v>
      </c>
      <c r="H373" s="39" t="s">
        <v>1005</v>
      </c>
      <c r="I373" s="39" t="s">
        <v>1005</v>
      </c>
      <c r="J373" s="39" t="s">
        <v>1567</v>
      </c>
      <c r="K373" s="39" t="s">
        <v>1395</v>
      </c>
      <c r="L373" s="39" t="s">
        <v>1529</v>
      </c>
      <c r="M373" s="39" t="s">
        <v>845</v>
      </c>
      <c r="N373" s="39" t="s">
        <v>1007</v>
      </c>
      <c r="O373" s="106">
        <v>0</v>
      </c>
    </row>
    <row r="374" spans="1:15" x14ac:dyDescent="0.3">
      <c r="A374" s="39" t="s">
        <v>1568</v>
      </c>
      <c r="B374" s="39">
        <v>230</v>
      </c>
      <c r="C374" s="39">
        <v>335</v>
      </c>
      <c r="D374" s="39">
        <v>4370</v>
      </c>
      <c r="E374" s="39" t="s">
        <v>39</v>
      </c>
      <c r="F374" s="39" t="s">
        <v>810</v>
      </c>
      <c r="G374" s="39" t="s">
        <v>101</v>
      </c>
      <c r="H374" s="39" t="s">
        <v>101</v>
      </c>
      <c r="I374" s="39" t="s">
        <v>810</v>
      </c>
      <c r="J374" s="39" t="s">
        <v>146</v>
      </c>
      <c r="K374" s="39" t="s">
        <v>1395</v>
      </c>
      <c r="L374" s="39" t="s">
        <v>1529</v>
      </c>
      <c r="M374" s="39" t="s">
        <v>803</v>
      </c>
      <c r="N374" s="39" t="s">
        <v>1569</v>
      </c>
      <c r="O374" s="106">
        <v>6500</v>
      </c>
    </row>
    <row r="375" spans="1:15" x14ac:dyDescent="0.3">
      <c r="A375" s="39" t="s">
        <v>1571</v>
      </c>
      <c r="B375" s="39">
        <v>230</v>
      </c>
      <c r="C375" s="39">
        <v>340</v>
      </c>
      <c r="D375" s="39">
        <v>4425</v>
      </c>
      <c r="E375" s="39" t="s">
        <v>39</v>
      </c>
      <c r="F375" s="39" t="s">
        <v>1032</v>
      </c>
      <c r="G375" s="39" t="s">
        <v>101</v>
      </c>
      <c r="H375" s="39" t="s">
        <v>101</v>
      </c>
      <c r="I375" s="39" t="s">
        <v>803</v>
      </c>
      <c r="J375" s="39" t="s">
        <v>112</v>
      </c>
      <c r="K375" s="39" t="s">
        <v>1395</v>
      </c>
      <c r="L375" s="39" t="s">
        <v>1529</v>
      </c>
      <c r="M375" s="39" t="s">
        <v>803</v>
      </c>
      <c r="N375" s="39" t="s">
        <v>1572</v>
      </c>
      <c r="O375" s="106">
        <v>344898</v>
      </c>
    </row>
    <row r="376" spans="1:15" x14ac:dyDescent="0.3">
      <c r="A376" s="39" t="s">
        <v>1574</v>
      </c>
      <c r="B376" s="39">
        <v>230</v>
      </c>
      <c r="C376" s="39">
        <v>340</v>
      </c>
      <c r="D376" s="39">
        <v>4426</v>
      </c>
      <c r="E376" s="39" t="s">
        <v>39</v>
      </c>
      <c r="F376" s="39" t="s">
        <v>1032</v>
      </c>
      <c r="G376" s="39" t="s">
        <v>101</v>
      </c>
      <c r="H376" s="39" t="s">
        <v>101</v>
      </c>
      <c r="I376" s="39" t="s">
        <v>803</v>
      </c>
      <c r="J376" s="39" t="s">
        <v>133</v>
      </c>
      <c r="K376" s="39" t="s">
        <v>1395</v>
      </c>
      <c r="L376" s="39" t="s">
        <v>1529</v>
      </c>
      <c r="M376" s="39" t="s">
        <v>803</v>
      </c>
      <c r="N376" s="39" t="s">
        <v>1575</v>
      </c>
      <c r="O376" s="106">
        <v>477</v>
      </c>
    </row>
    <row r="377" spans="1:15" x14ac:dyDescent="0.3">
      <c r="A377" s="39" t="s">
        <v>1577</v>
      </c>
      <c r="B377" s="39">
        <v>230</v>
      </c>
      <c r="C377" s="39">
        <v>340</v>
      </c>
      <c r="D377" s="39">
        <v>4430</v>
      </c>
      <c r="E377" s="39" t="s">
        <v>39</v>
      </c>
      <c r="F377" s="39" t="s">
        <v>1032</v>
      </c>
      <c r="G377" s="39" t="s">
        <v>101</v>
      </c>
      <c r="H377" s="39" t="s">
        <v>101</v>
      </c>
      <c r="I377" s="39" t="s">
        <v>803</v>
      </c>
      <c r="J377" s="39" t="s">
        <v>263</v>
      </c>
      <c r="K377" s="39" t="s">
        <v>1395</v>
      </c>
      <c r="L377" s="39" t="s">
        <v>1529</v>
      </c>
      <c r="M377" s="39" t="s">
        <v>803</v>
      </c>
      <c r="N377" s="39" t="s">
        <v>1578</v>
      </c>
      <c r="O377" s="106">
        <v>301</v>
      </c>
    </row>
    <row r="378" spans="1:15" x14ac:dyDescent="0.3">
      <c r="A378" s="39" t="s">
        <v>1579</v>
      </c>
      <c r="B378" s="39">
        <v>230</v>
      </c>
      <c r="C378" s="39">
        <v>340</v>
      </c>
      <c r="D378" s="39">
        <v>4435</v>
      </c>
      <c r="E378" s="39" t="s">
        <v>39</v>
      </c>
      <c r="F378" s="39" t="s">
        <v>1032</v>
      </c>
      <c r="G378" s="39" t="s">
        <v>101</v>
      </c>
      <c r="H378" s="39" t="s">
        <v>101</v>
      </c>
      <c r="I378" s="39" t="s">
        <v>803</v>
      </c>
      <c r="J378" s="39" t="s">
        <v>140</v>
      </c>
      <c r="K378" s="39" t="s">
        <v>1395</v>
      </c>
      <c r="L378" s="39" t="s">
        <v>1529</v>
      </c>
      <c r="M378" s="39" t="s">
        <v>803</v>
      </c>
      <c r="N378" s="39" t="s">
        <v>1580</v>
      </c>
      <c r="O378" s="106">
        <v>4150</v>
      </c>
    </row>
    <row r="379" spans="1:15" x14ac:dyDescent="0.3">
      <c r="A379" s="39" t="s">
        <v>1582</v>
      </c>
      <c r="B379" s="39">
        <v>230</v>
      </c>
      <c r="C379" s="39">
        <v>340</v>
      </c>
      <c r="D379" s="39">
        <v>4450</v>
      </c>
      <c r="E379" s="39" t="s">
        <v>39</v>
      </c>
      <c r="F379" s="39" t="s">
        <v>1032</v>
      </c>
      <c r="G379" s="39" t="s">
        <v>101</v>
      </c>
      <c r="H379" s="39" t="s">
        <v>101</v>
      </c>
      <c r="I379" s="39" t="s">
        <v>812</v>
      </c>
      <c r="J379" s="39" t="s">
        <v>154</v>
      </c>
      <c r="K379" s="39" t="s">
        <v>954</v>
      </c>
      <c r="L379" s="39" t="s">
        <v>1074</v>
      </c>
      <c r="M379" s="39" t="s">
        <v>1435</v>
      </c>
      <c r="N379" s="39" t="s">
        <v>1583</v>
      </c>
      <c r="O379" s="106">
        <v>2028</v>
      </c>
    </row>
    <row r="380" spans="1:15" x14ac:dyDescent="0.3">
      <c r="A380" s="39" t="s">
        <v>1584</v>
      </c>
      <c r="B380" s="39">
        <v>230</v>
      </c>
      <c r="C380" s="39">
        <v>345</v>
      </c>
      <c r="D380" s="39">
        <v>4531</v>
      </c>
      <c r="E380" s="39" t="s">
        <v>39</v>
      </c>
      <c r="F380" s="39" t="s">
        <v>1047</v>
      </c>
      <c r="G380" s="39" t="s">
        <v>101</v>
      </c>
      <c r="H380" s="39" t="s">
        <v>101</v>
      </c>
      <c r="I380" s="39" t="s">
        <v>1585</v>
      </c>
      <c r="J380" s="39" t="s">
        <v>136</v>
      </c>
      <c r="K380" s="39" t="s">
        <v>1395</v>
      </c>
      <c r="L380" s="39" t="s">
        <v>1529</v>
      </c>
      <c r="M380" s="39" t="s">
        <v>803</v>
      </c>
      <c r="N380" s="39" t="s">
        <v>1586</v>
      </c>
      <c r="O380" s="106">
        <v>2980</v>
      </c>
    </row>
    <row r="381" spans="1:15" x14ac:dyDescent="0.3">
      <c r="A381" s="39" t="s">
        <v>1588</v>
      </c>
      <c r="B381" s="39">
        <v>230</v>
      </c>
      <c r="C381" s="39">
        <v>360</v>
      </c>
      <c r="D381" s="39">
        <v>4210</v>
      </c>
      <c r="E381" s="39" t="s">
        <v>39</v>
      </c>
      <c r="F381" s="39" t="s">
        <v>811</v>
      </c>
      <c r="G381" s="39" t="s">
        <v>101</v>
      </c>
      <c r="H381" s="39" t="s">
        <v>101</v>
      </c>
      <c r="I381" s="39" t="s">
        <v>811</v>
      </c>
      <c r="J381" s="39" t="s">
        <v>176</v>
      </c>
      <c r="K381" s="39" t="s">
        <v>954</v>
      </c>
      <c r="L381" s="39" t="s">
        <v>1074</v>
      </c>
      <c r="M381" s="39" t="s">
        <v>1435</v>
      </c>
      <c r="N381" s="39" t="s">
        <v>1589</v>
      </c>
      <c r="O381" s="106">
        <v>0</v>
      </c>
    </row>
    <row r="382" spans="1:15" x14ac:dyDescent="0.3">
      <c r="A382" s="39" t="s">
        <v>1590</v>
      </c>
      <c r="B382" s="39">
        <v>230</v>
      </c>
      <c r="C382" s="39">
        <v>360</v>
      </c>
      <c r="D382" s="39">
        <v>4220</v>
      </c>
      <c r="E382" s="39" t="s">
        <v>39</v>
      </c>
      <c r="F382" s="39" t="s">
        <v>811</v>
      </c>
      <c r="G382" s="39" t="s">
        <v>101</v>
      </c>
      <c r="H382" s="39" t="s">
        <v>101</v>
      </c>
      <c r="I382" s="39" t="s">
        <v>811</v>
      </c>
      <c r="J382" s="39" t="s">
        <v>178</v>
      </c>
      <c r="K382" s="39" t="s">
        <v>954</v>
      </c>
      <c r="L382" s="39" t="s">
        <v>1074</v>
      </c>
      <c r="M382" s="39" t="s">
        <v>1435</v>
      </c>
      <c r="N382" s="39" t="s">
        <v>1591</v>
      </c>
      <c r="O382" s="106">
        <v>0</v>
      </c>
    </row>
    <row r="383" spans="1:15" x14ac:dyDescent="0.3">
      <c r="A383" s="39" t="s">
        <v>1592</v>
      </c>
      <c r="B383" s="39">
        <v>230</v>
      </c>
      <c r="C383" s="39">
        <v>360</v>
      </c>
      <c r="D383" s="39">
        <v>4225</v>
      </c>
      <c r="E383" s="39" t="s">
        <v>39</v>
      </c>
      <c r="F383" s="39" t="s">
        <v>811</v>
      </c>
      <c r="G383" s="39" t="s">
        <v>101</v>
      </c>
      <c r="H383" s="39" t="s">
        <v>101</v>
      </c>
      <c r="I383" s="39" t="s">
        <v>811</v>
      </c>
      <c r="J383" s="39" t="s">
        <v>180</v>
      </c>
      <c r="K383" s="39" t="s">
        <v>954</v>
      </c>
      <c r="L383" s="39" t="s">
        <v>1074</v>
      </c>
      <c r="M383" s="39" t="s">
        <v>1435</v>
      </c>
      <c r="N383" s="39" t="s">
        <v>1053</v>
      </c>
      <c r="O383" s="106">
        <v>185358</v>
      </c>
    </row>
    <row r="384" spans="1:15" x14ac:dyDescent="0.3">
      <c r="A384" s="39" t="s">
        <v>1593</v>
      </c>
      <c r="B384" s="39">
        <v>230</v>
      </c>
      <c r="C384" s="39">
        <v>365</v>
      </c>
      <c r="D384" s="39">
        <v>4752</v>
      </c>
      <c r="E384" s="39" t="s">
        <v>39</v>
      </c>
      <c r="F384" s="39" t="s">
        <v>814</v>
      </c>
      <c r="G384" s="39" t="s">
        <v>101</v>
      </c>
      <c r="H384" s="39" t="s">
        <v>101</v>
      </c>
      <c r="I384" s="39" t="s">
        <v>814</v>
      </c>
      <c r="J384" s="39" t="s">
        <v>182</v>
      </c>
      <c r="K384" s="39" t="s">
        <v>954</v>
      </c>
      <c r="L384" s="39" t="s">
        <v>1074</v>
      </c>
      <c r="M384" s="39" t="s">
        <v>1435</v>
      </c>
      <c r="N384" s="39" t="s">
        <v>814</v>
      </c>
      <c r="O384" s="106">
        <v>0</v>
      </c>
    </row>
    <row r="385" spans="1:15" x14ac:dyDescent="0.3">
      <c r="A385" s="39" t="s">
        <v>1594</v>
      </c>
      <c r="B385" s="39">
        <v>230</v>
      </c>
      <c r="C385" s="39">
        <v>365</v>
      </c>
      <c r="D385" s="39">
        <v>4790</v>
      </c>
      <c r="E385" s="39" t="s">
        <v>39</v>
      </c>
      <c r="F385" s="39" t="s">
        <v>814</v>
      </c>
      <c r="G385" s="39" t="s">
        <v>101</v>
      </c>
      <c r="H385" s="39" t="s">
        <v>101</v>
      </c>
      <c r="I385" s="39" t="s">
        <v>814</v>
      </c>
      <c r="J385" s="39" t="s">
        <v>184</v>
      </c>
      <c r="K385" s="39" t="s">
        <v>954</v>
      </c>
      <c r="L385" s="39" t="s">
        <v>1074</v>
      </c>
      <c r="M385" s="39" t="s">
        <v>1435</v>
      </c>
      <c r="N385" s="39" t="s">
        <v>1057</v>
      </c>
      <c r="O385" s="106">
        <v>0</v>
      </c>
    </row>
    <row r="386" spans="1:15" x14ac:dyDescent="0.3">
      <c r="A386" s="39" t="s">
        <v>1595</v>
      </c>
      <c r="B386" s="39">
        <v>230</v>
      </c>
      <c r="C386" s="39">
        <v>370</v>
      </c>
      <c r="D386" s="39">
        <v>4849</v>
      </c>
      <c r="E386" s="39" t="s">
        <v>39</v>
      </c>
      <c r="F386" s="39" t="s">
        <v>1059</v>
      </c>
      <c r="G386" s="39" t="s">
        <v>101</v>
      </c>
      <c r="H386" s="39" t="s">
        <v>101</v>
      </c>
      <c r="I386" s="39" t="s">
        <v>813</v>
      </c>
      <c r="J386" s="39" t="s">
        <v>186</v>
      </c>
      <c r="K386" s="39" t="s">
        <v>954</v>
      </c>
      <c r="L386" s="39" t="s">
        <v>1066</v>
      </c>
      <c r="M386" s="39" t="s">
        <v>1435</v>
      </c>
      <c r="N386" s="39" t="s">
        <v>1067</v>
      </c>
      <c r="O386" s="106">
        <v>0</v>
      </c>
    </row>
    <row r="387" spans="1:15" x14ac:dyDescent="0.3">
      <c r="A387" s="39" t="s">
        <v>1596</v>
      </c>
      <c r="B387" s="39">
        <v>230</v>
      </c>
      <c r="C387" s="39">
        <v>385</v>
      </c>
      <c r="D387" s="39">
        <v>4895</v>
      </c>
      <c r="E387" s="39" t="s">
        <v>39</v>
      </c>
      <c r="F387" s="39" t="s">
        <v>812</v>
      </c>
      <c r="G387" s="39" t="s">
        <v>101</v>
      </c>
      <c r="H387" s="39" t="s">
        <v>101</v>
      </c>
      <c r="I387" s="39" t="s">
        <v>812</v>
      </c>
      <c r="J387" s="39" t="s">
        <v>165</v>
      </c>
      <c r="K387" s="39" t="s">
        <v>954</v>
      </c>
      <c r="L387" s="39" t="s">
        <v>1074</v>
      </c>
      <c r="M387" s="39" t="s">
        <v>1435</v>
      </c>
      <c r="N387" s="39" t="s">
        <v>812</v>
      </c>
      <c r="O387" s="106">
        <v>2924</v>
      </c>
    </row>
    <row r="388" spans="1:15" x14ac:dyDescent="0.3">
      <c r="A388" s="39" t="s">
        <v>1597</v>
      </c>
      <c r="B388" s="39">
        <v>230</v>
      </c>
      <c r="C388" s="39">
        <v>390</v>
      </c>
      <c r="D388" s="39">
        <v>4910</v>
      </c>
      <c r="E388" s="39" t="s">
        <v>39</v>
      </c>
      <c r="F388" s="39" t="s">
        <v>816</v>
      </c>
      <c r="G388" s="39" t="s">
        <v>101</v>
      </c>
      <c r="H388" s="39" t="s">
        <v>101</v>
      </c>
      <c r="I388" s="39" t="s">
        <v>816</v>
      </c>
      <c r="J388" s="39" t="s">
        <v>190</v>
      </c>
      <c r="K388" s="39" t="s">
        <v>954</v>
      </c>
      <c r="L388" s="39" t="s">
        <v>1078</v>
      </c>
      <c r="M388" s="39" t="s">
        <v>1435</v>
      </c>
      <c r="N388" s="39" t="s">
        <v>1447</v>
      </c>
      <c r="O388" s="106">
        <v>0</v>
      </c>
    </row>
    <row r="389" spans="1:15" x14ac:dyDescent="0.3">
      <c r="A389" s="39" t="s">
        <v>1598</v>
      </c>
      <c r="B389" s="39">
        <v>230</v>
      </c>
      <c r="C389" s="39">
        <v>390</v>
      </c>
      <c r="D389" s="39">
        <v>4917</v>
      </c>
      <c r="E389" s="39" t="s">
        <v>39</v>
      </c>
      <c r="F389" s="39" t="s">
        <v>816</v>
      </c>
      <c r="G389" s="39" t="s">
        <v>101</v>
      </c>
      <c r="H389" s="39" t="s">
        <v>101</v>
      </c>
      <c r="I389" s="39" t="s">
        <v>816</v>
      </c>
      <c r="J389" s="39" t="s">
        <v>192</v>
      </c>
      <c r="K389" s="39" t="s">
        <v>954</v>
      </c>
      <c r="L389" s="39" t="s">
        <v>1078</v>
      </c>
      <c r="M389" s="39" t="s">
        <v>1435</v>
      </c>
      <c r="N389" s="39" t="s">
        <v>1083</v>
      </c>
      <c r="O389" s="106">
        <v>0</v>
      </c>
    </row>
    <row r="390" spans="1:15" x14ac:dyDescent="0.3">
      <c r="A390" s="39" t="s">
        <v>1599</v>
      </c>
      <c r="B390" s="39">
        <v>230</v>
      </c>
      <c r="C390" s="39">
        <v>390</v>
      </c>
      <c r="D390" s="39">
        <v>4940</v>
      </c>
      <c r="E390" s="39" t="s">
        <v>39</v>
      </c>
      <c r="F390" s="39" t="s">
        <v>816</v>
      </c>
      <c r="G390" s="39" t="s">
        <v>101</v>
      </c>
      <c r="H390" s="39" t="s">
        <v>101</v>
      </c>
      <c r="I390" s="39" t="s">
        <v>816</v>
      </c>
      <c r="J390" s="39" t="s">
        <v>194</v>
      </c>
      <c r="K390" s="39" t="s">
        <v>954</v>
      </c>
      <c r="L390" s="39" t="s">
        <v>1078</v>
      </c>
      <c r="M390" s="39" t="s">
        <v>1435</v>
      </c>
      <c r="N390" s="39" t="s">
        <v>1600</v>
      </c>
      <c r="O390" s="106">
        <v>0</v>
      </c>
    </row>
    <row r="391" spans="1:15" x14ac:dyDescent="0.3">
      <c r="A391" s="39" t="s">
        <v>1601</v>
      </c>
      <c r="B391" s="39">
        <v>230</v>
      </c>
      <c r="C391" s="39">
        <v>390</v>
      </c>
      <c r="D391" s="39">
        <v>4950</v>
      </c>
      <c r="E391" s="39" t="s">
        <v>39</v>
      </c>
      <c r="F391" s="39" t="s">
        <v>816</v>
      </c>
      <c r="G391" s="39" t="s">
        <v>101</v>
      </c>
      <c r="H391" s="39" t="s">
        <v>101</v>
      </c>
      <c r="I391" s="39" t="s">
        <v>816</v>
      </c>
      <c r="J391" s="39" t="s">
        <v>196</v>
      </c>
      <c r="K391" s="39" t="s">
        <v>954</v>
      </c>
      <c r="L391" s="39" t="s">
        <v>1078</v>
      </c>
      <c r="M391" s="39" t="s">
        <v>1435</v>
      </c>
      <c r="N391" s="39" t="s">
        <v>1085</v>
      </c>
      <c r="O391" s="106">
        <v>6049</v>
      </c>
    </row>
    <row r="392" spans="1:15" x14ac:dyDescent="0.3">
      <c r="A392" s="39" t="s">
        <v>1602</v>
      </c>
      <c r="B392" s="39">
        <v>230</v>
      </c>
      <c r="C392" s="39">
        <v>390</v>
      </c>
      <c r="D392" s="39">
        <v>4955</v>
      </c>
      <c r="E392" s="39" t="s">
        <v>39</v>
      </c>
      <c r="F392" s="39" t="s">
        <v>816</v>
      </c>
      <c r="G392" s="39" t="s">
        <v>101</v>
      </c>
      <c r="H392" s="39" t="s">
        <v>101</v>
      </c>
      <c r="I392" s="39" t="s">
        <v>816</v>
      </c>
      <c r="J392" s="39" t="s">
        <v>198</v>
      </c>
      <c r="K392" s="39" t="s">
        <v>954</v>
      </c>
      <c r="L392" s="39" t="s">
        <v>1078</v>
      </c>
      <c r="M392" s="39" t="s">
        <v>1435</v>
      </c>
      <c r="N392" s="39" t="s">
        <v>1603</v>
      </c>
      <c r="O392" s="106">
        <v>0</v>
      </c>
    </row>
    <row r="393" spans="1:15" x14ac:dyDescent="0.3">
      <c r="A393" s="39" t="s">
        <v>1604</v>
      </c>
      <c r="B393" s="39">
        <v>230</v>
      </c>
      <c r="C393" s="39">
        <v>490</v>
      </c>
      <c r="D393" s="39">
        <v>5110</v>
      </c>
      <c r="E393" s="39" t="s">
        <v>39</v>
      </c>
      <c r="F393" s="39" t="s">
        <v>1449</v>
      </c>
      <c r="G393" s="39" t="s">
        <v>100</v>
      </c>
      <c r="H393" s="39" t="s">
        <v>819</v>
      </c>
      <c r="I393" s="39" t="s">
        <v>1088</v>
      </c>
      <c r="J393" s="39" t="s">
        <v>731</v>
      </c>
      <c r="K393" s="39" t="s">
        <v>1395</v>
      </c>
      <c r="L393" s="39" t="s">
        <v>1529</v>
      </c>
      <c r="M393" s="39" t="s">
        <v>1089</v>
      </c>
      <c r="N393" s="39" t="s">
        <v>284</v>
      </c>
      <c r="O393" s="106">
        <v>24278</v>
      </c>
    </row>
    <row r="394" spans="1:15" x14ac:dyDescent="0.3">
      <c r="A394" s="39" t="s">
        <v>1605</v>
      </c>
      <c r="B394" s="39">
        <v>230</v>
      </c>
      <c r="C394" s="39">
        <v>490</v>
      </c>
      <c r="D394" s="39">
        <v>5112</v>
      </c>
      <c r="E394" s="39" t="s">
        <v>39</v>
      </c>
      <c r="F394" s="39" t="s">
        <v>1449</v>
      </c>
      <c r="G394" s="39" t="s">
        <v>100</v>
      </c>
      <c r="H394" s="39" t="s">
        <v>819</v>
      </c>
      <c r="I394" s="39" t="s">
        <v>1088</v>
      </c>
      <c r="J394" s="39" t="s">
        <v>520</v>
      </c>
      <c r="K394" s="39" t="s">
        <v>1395</v>
      </c>
      <c r="L394" s="39" t="s">
        <v>1529</v>
      </c>
      <c r="M394" s="39" t="s">
        <v>1089</v>
      </c>
      <c r="N394" s="39" t="s">
        <v>287</v>
      </c>
      <c r="O394" s="106">
        <v>0</v>
      </c>
    </row>
    <row r="395" spans="1:15" x14ac:dyDescent="0.3">
      <c r="A395" s="39" t="s">
        <v>1606</v>
      </c>
      <c r="B395" s="39">
        <v>230</v>
      </c>
      <c r="C395" s="39">
        <v>490</v>
      </c>
      <c r="D395" s="39">
        <v>5114</v>
      </c>
      <c r="E395" s="39" t="s">
        <v>39</v>
      </c>
      <c r="F395" s="39" t="s">
        <v>1449</v>
      </c>
      <c r="G395" s="39" t="s">
        <v>100</v>
      </c>
      <c r="H395" s="39" t="s">
        <v>819</v>
      </c>
      <c r="I395" s="39" t="s">
        <v>1088</v>
      </c>
      <c r="J395" s="39" t="s">
        <v>399</v>
      </c>
      <c r="K395" s="39" t="s">
        <v>1395</v>
      </c>
      <c r="L395" s="39" t="s">
        <v>1529</v>
      </c>
      <c r="M395" s="39" t="s">
        <v>1089</v>
      </c>
      <c r="N395" s="39" t="s">
        <v>285</v>
      </c>
      <c r="O395" s="106">
        <v>21271</v>
      </c>
    </row>
    <row r="396" spans="1:15" x14ac:dyDescent="0.3">
      <c r="A396" s="39" t="s">
        <v>1607</v>
      </c>
      <c r="B396" s="39">
        <v>230</v>
      </c>
      <c r="C396" s="39">
        <v>490</v>
      </c>
      <c r="D396" s="39">
        <v>5150</v>
      </c>
      <c r="E396" s="39" t="s">
        <v>39</v>
      </c>
      <c r="F396" s="39" t="s">
        <v>1449</v>
      </c>
      <c r="G396" s="39" t="s">
        <v>100</v>
      </c>
      <c r="H396" s="39" t="s">
        <v>819</v>
      </c>
      <c r="I396" s="39" t="s">
        <v>1088</v>
      </c>
      <c r="J396" s="39" t="s">
        <v>389</v>
      </c>
      <c r="K396" s="39" t="s">
        <v>1395</v>
      </c>
      <c r="L396" s="39" t="s">
        <v>1529</v>
      </c>
      <c r="M396" s="39" t="s">
        <v>1089</v>
      </c>
      <c r="N396" s="39" t="s">
        <v>293</v>
      </c>
      <c r="O396" s="106">
        <v>29447</v>
      </c>
    </row>
    <row r="397" spans="1:15" x14ac:dyDescent="0.3">
      <c r="A397" s="39" t="s">
        <v>1608</v>
      </c>
      <c r="B397" s="39">
        <v>230</v>
      </c>
      <c r="C397" s="39">
        <v>490</v>
      </c>
      <c r="D397" s="39">
        <v>5152</v>
      </c>
      <c r="E397" s="39" t="s">
        <v>39</v>
      </c>
      <c r="F397" s="39" t="s">
        <v>1449</v>
      </c>
      <c r="G397" s="39" t="s">
        <v>100</v>
      </c>
      <c r="H397" s="39" t="s">
        <v>819</v>
      </c>
      <c r="I397" s="39" t="s">
        <v>1088</v>
      </c>
      <c r="J397" s="39" t="s">
        <v>789</v>
      </c>
      <c r="K397" s="39" t="s">
        <v>1395</v>
      </c>
      <c r="L397" s="39" t="s">
        <v>1529</v>
      </c>
      <c r="M397" s="39" t="s">
        <v>1089</v>
      </c>
      <c r="N397" s="39" t="s">
        <v>298</v>
      </c>
      <c r="O397" s="106">
        <v>37949</v>
      </c>
    </row>
    <row r="398" spans="1:15" x14ac:dyDescent="0.3">
      <c r="A398" s="39" t="s">
        <v>1609</v>
      </c>
      <c r="B398" s="39">
        <v>230</v>
      </c>
      <c r="C398" s="39">
        <v>490</v>
      </c>
      <c r="D398" s="39">
        <v>5154</v>
      </c>
      <c r="E398" s="39" t="s">
        <v>39</v>
      </c>
      <c r="F398" s="39" t="s">
        <v>1449</v>
      </c>
      <c r="G398" s="39" t="s">
        <v>100</v>
      </c>
      <c r="H398" s="39" t="s">
        <v>819</v>
      </c>
      <c r="I398" s="39" t="s">
        <v>1088</v>
      </c>
      <c r="J398" s="39" t="s">
        <v>313</v>
      </c>
      <c r="K398" s="39" t="s">
        <v>1395</v>
      </c>
      <c r="L398" s="39" t="s">
        <v>1529</v>
      </c>
      <c r="M398" s="39" t="s">
        <v>1089</v>
      </c>
      <c r="N398" s="39" t="s">
        <v>299</v>
      </c>
      <c r="O398" s="106">
        <v>0</v>
      </c>
    </row>
    <row r="399" spans="1:15" x14ac:dyDescent="0.3">
      <c r="A399" s="39" t="s">
        <v>1610</v>
      </c>
      <c r="B399" s="39">
        <v>230</v>
      </c>
      <c r="C399" s="39">
        <v>490</v>
      </c>
      <c r="D399" s="39">
        <v>5156</v>
      </c>
      <c r="E399" s="39" t="s">
        <v>39</v>
      </c>
      <c r="F399" s="39" t="s">
        <v>1449</v>
      </c>
      <c r="G399" s="39" t="s">
        <v>100</v>
      </c>
      <c r="H399" s="39" t="s">
        <v>819</v>
      </c>
      <c r="I399" s="39" t="s">
        <v>1088</v>
      </c>
      <c r="J399" s="39" t="s">
        <v>406</v>
      </c>
      <c r="K399" s="39" t="s">
        <v>1395</v>
      </c>
      <c r="L399" s="39" t="s">
        <v>1529</v>
      </c>
      <c r="M399" s="39" t="s">
        <v>1089</v>
      </c>
      <c r="N399" s="39" t="s">
        <v>295</v>
      </c>
      <c r="O399" s="106">
        <v>0</v>
      </c>
    </row>
    <row r="400" spans="1:15" x14ac:dyDescent="0.3">
      <c r="A400" s="39" t="s">
        <v>1611</v>
      </c>
      <c r="B400" s="39">
        <v>230</v>
      </c>
      <c r="C400" s="39">
        <v>490</v>
      </c>
      <c r="D400" s="39">
        <v>5158</v>
      </c>
      <c r="E400" s="39" t="s">
        <v>39</v>
      </c>
      <c r="F400" s="39" t="s">
        <v>1449</v>
      </c>
      <c r="G400" s="39" t="s">
        <v>100</v>
      </c>
      <c r="H400" s="39" t="s">
        <v>819</v>
      </c>
      <c r="I400" s="39" t="s">
        <v>1088</v>
      </c>
      <c r="J400" s="39" t="s">
        <v>454</v>
      </c>
      <c r="K400" s="39" t="s">
        <v>1395</v>
      </c>
      <c r="L400" s="39" t="s">
        <v>1529</v>
      </c>
      <c r="M400" s="39" t="s">
        <v>1089</v>
      </c>
      <c r="N400" s="39" t="s">
        <v>290</v>
      </c>
      <c r="O400" s="106">
        <v>2411</v>
      </c>
    </row>
    <row r="401" spans="1:15" x14ac:dyDescent="0.3">
      <c r="A401" s="39" t="s">
        <v>1612</v>
      </c>
      <c r="B401" s="39">
        <v>230</v>
      </c>
      <c r="C401" s="39">
        <v>490</v>
      </c>
      <c r="D401" s="39">
        <v>5220</v>
      </c>
      <c r="E401" s="39" t="s">
        <v>39</v>
      </c>
      <c r="F401" s="39" t="s">
        <v>1449</v>
      </c>
      <c r="G401" s="39" t="s">
        <v>100</v>
      </c>
      <c r="H401" s="39" t="s">
        <v>819</v>
      </c>
      <c r="I401" s="39" t="s">
        <v>1098</v>
      </c>
      <c r="J401" s="39" t="s">
        <v>759</v>
      </c>
      <c r="K401" s="39" t="s">
        <v>1395</v>
      </c>
      <c r="L401" s="39" t="s">
        <v>1529</v>
      </c>
      <c r="M401" s="39" t="s">
        <v>1089</v>
      </c>
      <c r="N401" s="39" t="s">
        <v>291</v>
      </c>
      <c r="O401" s="106">
        <v>2879</v>
      </c>
    </row>
    <row r="402" spans="1:15" x14ac:dyDescent="0.3">
      <c r="A402" s="39" t="s">
        <v>1613</v>
      </c>
      <c r="B402" s="39">
        <v>230</v>
      </c>
      <c r="C402" s="39">
        <v>490</v>
      </c>
      <c r="D402" s="39">
        <v>5315</v>
      </c>
      <c r="E402" s="39" t="s">
        <v>39</v>
      </c>
      <c r="F402" s="39" t="s">
        <v>1449</v>
      </c>
      <c r="G402" s="39" t="s">
        <v>100</v>
      </c>
      <c r="H402" s="39" t="s">
        <v>819</v>
      </c>
      <c r="I402" s="39" t="s">
        <v>1100</v>
      </c>
      <c r="J402" s="39" t="s">
        <v>415</v>
      </c>
      <c r="K402" s="39" t="s">
        <v>1395</v>
      </c>
      <c r="L402" s="39" t="s">
        <v>1529</v>
      </c>
      <c r="M402" s="39" t="s">
        <v>1089</v>
      </c>
      <c r="N402" s="39" t="s">
        <v>294</v>
      </c>
      <c r="O402" s="106">
        <v>9045</v>
      </c>
    </row>
    <row r="403" spans="1:15" x14ac:dyDescent="0.3">
      <c r="A403" s="39" t="s">
        <v>1614</v>
      </c>
      <c r="B403" s="39">
        <v>230</v>
      </c>
      <c r="C403" s="39">
        <v>490</v>
      </c>
      <c r="D403" s="39">
        <v>5320</v>
      </c>
      <c r="E403" s="39" t="s">
        <v>39</v>
      </c>
      <c r="F403" s="39" t="s">
        <v>1449</v>
      </c>
      <c r="G403" s="39" t="s">
        <v>100</v>
      </c>
      <c r="H403" s="39" t="s">
        <v>819</v>
      </c>
      <c r="I403" s="39" t="s">
        <v>1100</v>
      </c>
      <c r="J403" s="39" t="s">
        <v>369</v>
      </c>
      <c r="K403" s="39" t="s">
        <v>1395</v>
      </c>
      <c r="L403" s="39" t="s">
        <v>1529</v>
      </c>
      <c r="M403" s="39" t="s">
        <v>1089</v>
      </c>
      <c r="N403" s="39" t="s">
        <v>300</v>
      </c>
      <c r="O403" s="106">
        <v>3058</v>
      </c>
    </row>
    <row r="404" spans="1:15" x14ac:dyDescent="0.3">
      <c r="A404" s="39" t="s">
        <v>1615</v>
      </c>
      <c r="B404" s="39">
        <v>230</v>
      </c>
      <c r="C404" s="39">
        <v>490</v>
      </c>
      <c r="D404" s="39">
        <v>5350</v>
      </c>
      <c r="E404" s="39" t="s">
        <v>39</v>
      </c>
      <c r="F404" s="39" t="s">
        <v>1449</v>
      </c>
      <c r="G404" s="39" t="s">
        <v>100</v>
      </c>
      <c r="H404" s="39" t="s">
        <v>819</v>
      </c>
      <c r="I404" s="39" t="s">
        <v>1100</v>
      </c>
      <c r="J404" s="39" t="s">
        <v>379</v>
      </c>
      <c r="K404" s="39" t="s">
        <v>1395</v>
      </c>
      <c r="L404" s="39" t="s">
        <v>1529</v>
      </c>
      <c r="M404" s="39" t="s">
        <v>1089</v>
      </c>
      <c r="N404" s="39" t="s">
        <v>297</v>
      </c>
      <c r="O404" s="106">
        <v>0</v>
      </c>
    </row>
    <row r="405" spans="1:15" x14ac:dyDescent="0.3">
      <c r="A405" s="39" t="s">
        <v>1616</v>
      </c>
      <c r="B405" s="39">
        <v>230</v>
      </c>
      <c r="C405" s="39">
        <v>490</v>
      </c>
      <c r="D405" s="39">
        <v>5410</v>
      </c>
      <c r="E405" s="39" t="s">
        <v>39</v>
      </c>
      <c r="F405" s="39" t="s">
        <v>1449</v>
      </c>
      <c r="G405" s="39" t="s">
        <v>100</v>
      </c>
      <c r="H405" s="39" t="s">
        <v>819</v>
      </c>
      <c r="I405" s="39" t="s">
        <v>1104</v>
      </c>
      <c r="J405" s="39" t="s">
        <v>391</v>
      </c>
      <c r="K405" s="39" t="s">
        <v>1395</v>
      </c>
      <c r="L405" s="39" t="s">
        <v>1529</v>
      </c>
      <c r="M405" s="39" t="s">
        <v>1089</v>
      </c>
      <c r="N405" s="39" t="s">
        <v>288</v>
      </c>
      <c r="O405" s="106">
        <v>28714</v>
      </c>
    </row>
    <row r="406" spans="1:15" x14ac:dyDescent="0.3">
      <c r="A406" s="39" t="s">
        <v>1617</v>
      </c>
      <c r="B406" s="39">
        <v>230</v>
      </c>
      <c r="C406" s="39">
        <v>490</v>
      </c>
      <c r="D406" s="39">
        <v>5450</v>
      </c>
      <c r="E406" s="39" t="s">
        <v>39</v>
      </c>
      <c r="F406" s="39" t="s">
        <v>1449</v>
      </c>
      <c r="G406" s="39" t="s">
        <v>100</v>
      </c>
      <c r="H406" s="39" t="s">
        <v>819</v>
      </c>
      <c r="I406" s="39" t="s">
        <v>1104</v>
      </c>
      <c r="J406" s="39" t="s">
        <v>358</v>
      </c>
      <c r="K406" s="39" t="s">
        <v>1395</v>
      </c>
      <c r="L406" s="39" t="s">
        <v>1529</v>
      </c>
      <c r="M406" s="39" t="s">
        <v>1089</v>
      </c>
      <c r="N406" s="39" t="s">
        <v>292</v>
      </c>
      <c r="O406" s="106">
        <v>18889</v>
      </c>
    </row>
    <row r="407" spans="1:15" x14ac:dyDescent="0.3">
      <c r="A407" s="39" t="s">
        <v>1618</v>
      </c>
      <c r="B407" s="39">
        <v>230</v>
      </c>
      <c r="C407" s="39">
        <v>490</v>
      </c>
      <c r="D407" s="39">
        <v>6110</v>
      </c>
      <c r="E407" s="39" t="s">
        <v>39</v>
      </c>
      <c r="F407" s="39" t="s">
        <v>1449</v>
      </c>
      <c r="G407" s="39" t="s">
        <v>100</v>
      </c>
      <c r="H407" s="39" t="s">
        <v>820</v>
      </c>
      <c r="I407" s="39" t="s">
        <v>1108</v>
      </c>
      <c r="J407" s="39" t="s">
        <v>384</v>
      </c>
      <c r="K407" s="39" t="s">
        <v>1395</v>
      </c>
      <c r="L407" s="39" t="s">
        <v>1529</v>
      </c>
      <c r="M407" s="39" t="s">
        <v>1089</v>
      </c>
      <c r="N407" s="39" t="s">
        <v>1109</v>
      </c>
      <c r="O407" s="106">
        <v>5436</v>
      </c>
    </row>
    <row r="408" spans="1:15" x14ac:dyDescent="0.3">
      <c r="A408" s="39" t="s">
        <v>1619</v>
      </c>
      <c r="B408" s="39">
        <v>230</v>
      </c>
      <c r="C408" s="39">
        <v>490</v>
      </c>
      <c r="D408" s="39">
        <v>6112</v>
      </c>
      <c r="E408" s="39" t="s">
        <v>39</v>
      </c>
      <c r="F408" s="39" t="s">
        <v>1449</v>
      </c>
      <c r="G408" s="39" t="s">
        <v>100</v>
      </c>
      <c r="H408" s="39" t="s">
        <v>820</v>
      </c>
      <c r="I408" s="39" t="s">
        <v>1108</v>
      </c>
      <c r="J408" s="39" t="s">
        <v>544</v>
      </c>
      <c r="K408" s="39" t="s">
        <v>1395</v>
      </c>
      <c r="L408" s="39" t="s">
        <v>1529</v>
      </c>
      <c r="M408" s="39" t="s">
        <v>1089</v>
      </c>
      <c r="N408" s="39" t="s">
        <v>1112</v>
      </c>
      <c r="O408" s="106">
        <v>0</v>
      </c>
    </row>
    <row r="409" spans="1:15" x14ac:dyDescent="0.3">
      <c r="A409" s="39" t="s">
        <v>1620</v>
      </c>
      <c r="B409" s="39">
        <v>230</v>
      </c>
      <c r="C409" s="39">
        <v>490</v>
      </c>
      <c r="D409" s="39">
        <v>6114</v>
      </c>
      <c r="E409" s="39" t="s">
        <v>39</v>
      </c>
      <c r="F409" s="39" t="s">
        <v>1449</v>
      </c>
      <c r="G409" s="39" t="s">
        <v>100</v>
      </c>
      <c r="H409" s="39" t="s">
        <v>820</v>
      </c>
      <c r="I409" s="39" t="s">
        <v>1108</v>
      </c>
      <c r="J409" s="39" t="s">
        <v>760</v>
      </c>
      <c r="K409" s="39" t="s">
        <v>1395</v>
      </c>
      <c r="L409" s="39" t="s">
        <v>1529</v>
      </c>
      <c r="M409" s="39" t="s">
        <v>1089</v>
      </c>
      <c r="N409" s="39" t="s">
        <v>1114</v>
      </c>
      <c r="O409" s="106">
        <v>3467</v>
      </c>
    </row>
    <row r="410" spans="1:15" x14ac:dyDescent="0.3">
      <c r="A410" s="39" t="s">
        <v>1621</v>
      </c>
      <c r="B410" s="39">
        <v>230</v>
      </c>
      <c r="C410" s="39">
        <v>490</v>
      </c>
      <c r="D410" s="39">
        <v>6116</v>
      </c>
      <c r="E410" s="39" t="s">
        <v>39</v>
      </c>
      <c r="F410" s="39" t="s">
        <v>1449</v>
      </c>
      <c r="G410" s="39" t="s">
        <v>100</v>
      </c>
      <c r="H410" s="39" t="s">
        <v>820</v>
      </c>
      <c r="I410" s="39" t="s">
        <v>1108</v>
      </c>
      <c r="J410" s="39" t="s">
        <v>321</v>
      </c>
      <c r="K410" s="39" t="s">
        <v>1395</v>
      </c>
      <c r="L410" s="39" t="s">
        <v>1529</v>
      </c>
      <c r="M410" s="39" t="s">
        <v>1089</v>
      </c>
      <c r="N410" s="39" t="s">
        <v>1252</v>
      </c>
      <c r="O410" s="106">
        <v>2016</v>
      </c>
    </row>
    <row r="411" spans="1:15" x14ac:dyDescent="0.3">
      <c r="A411" s="39" t="s">
        <v>1623</v>
      </c>
      <c r="B411" s="39">
        <v>230</v>
      </c>
      <c r="C411" s="39">
        <v>490</v>
      </c>
      <c r="D411" s="39">
        <v>6122</v>
      </c>
      <c r="E411" s="39" t="s">
        <v>39</v>
      </c>
      <c r="F411" s="39" t="s">
        <v>1449</v>
      </c>
      <c r="G411" s="39" t="s">
        <v>100</v>
      </c>
      <c r="H411" s="39" t="s">
        <v>820</v>
      </c>
      <c r="I411" s="39" t="s">
        <v>1108</v>
      </c>
      <c r="J411" s="39" t="s">
        <v>751</v>
      </c>
      <c r="K411" s="39" t="s">
        <v>1395</v>
      </c>
      <c r="L411" s="39" t="s">
        <v>1529</v>
      </c>
      <c r="M411" s="39" t="s">
        <v>1089</v>
      </c>
      <c r="N411" s="39" t="s">
        <v>1116</v>
      </c>
      <c r="O411" s="106">
        <v>4341</v>
      </c>
    </row>
    <row r="412" spans="1:15" x14ac:dyDescent="0.3">
      <c r="A412" s="39" t="s">
        <v>1624</v>
      </c>
      <c r="B412" s="39">
        <v>230</v>
      </c>
      <c r="C412" s="39">
        <v>490</v>
      </c>
      <c r="D412" s="39">
        <v>6128</v>
      </c>
      <c r="E412" s="39" t="s">
        <v>39</v>
      </c>
      <c r="F412" s="39" t="s">
        <v>1449</v>
      </c>
      <c r="G412" s="39" t="s">
        <v>100</v>
      </c>
      <c r="H412" s="39" t="s">
        <v>820</v>
      </c>
      <c r="I412" s="39" t="s">
        <v>1108</v>
      </c>
      <c r="J412" s="39" t="s">
        <v>347</v>
      </c>
      <c r="K412" s="39" t="s">
        <v>1395</v>
      </c>
      <c r="L412" s="39" t="s">
        <v>1529</v>
      </c>
      <c r="M412" s="39" t="s">
        <v>1089</v>
      </c>
      <c r="N412" s="39" t="s">
        <v>1121</v>
      </c>
      <c r="O412" s="106">
        <v>1046</v>
      </c>
    </row>
    <row r="413" spans="1:15" x14ac:dyDescent="0.3">
      <c r="A413" s="39" t="s">
        <v>1626</v>
      </c>
      <c r="B413" s="39">
        <v>230</v>
      </c>
      <c r="C413" s="39">
        <v>490</v>
      </c>
      <c r="D413" s="39">
        <v>6130</v>
      </c>
      <c r="E413" s="39" t="s">
        <v>39</v>
      </c>
      <c r="F413" s="39" t="s">
        <v>1449</v>
      </c>
      <c r="G413" s="39" t="s">
        <v>100</v>
      </c>
      <c r="H413" s="39" t="s">
        <v>820</v>
      </c>
      <c r="I413" s="39" t="s">
        <v>1108</v>
      </c>
      <c r="J413" s="39" t="s">
        <v>548</v>
      </c>
      <c r="K413" s="39" t="s">
        <v>1395</v>
      </c>
      <c r="L413" s="39" t="s">
        <v>1529</v>
      </c>
      <c r="M413" s="39" t="s">
        <v>1089</v>
      </c>
      <c r="N413" s="39" t="s">
        <v>1627</v>
      </c>
      <c r="O413" s="106">
        <v>0</v>
      </c>
    </row>
    <row r="414" spans="1:15" x14ac:dyDescent="0.3">
      <c r="A414" s="39" t="s">
        <v>1628</v>
      </c>
      <c r="B414" s="39">
        <v>230</v>
      </c>
      <c r="C414" s="39">
        <v>490</v>
      </c>
      <c r="D414" s="39">
        <v>6190</v>
      </c>
      <c r="E414" s="39" t="s">
        <v>39</v>
      </c>
      <c r="F414" s="39" t="s">
        <v>1449</v>
      </c>
      <c r="G414" s="39" t="s">
        <v>100</v>
      </c>
      <c r="H414" s="39" t="s">
        <v>820</v>
      </c>
      <c r="I414" s="39" t="s">
        <v>1108</v>
      </c>
      <c r="J414" s="39" t="s">
        <v>550</v>
      </c>
      <c r="K414" s="39" t="s">
        <v>1395</v>
      </c>
      <c r="L414" s="39" t="s">
        <v>1529</v>
      </c>
      <c r="M414" s="39" t="s">
        <v>1089</v>
      </c>
      <c r="N414" s="39" t="s">
        <v>1126</v>
      </c>
      <c r="O414" s="106">
        <v>0</v>
      </c>
    </row>
    <row r="415" spans="1:15" x14ac:dyDescent="0.3">
      <c r="A415" s="39" t="s">
        <v>1629</v>
      </c>
      <c r="B415" s="39">
        <v>230</v>
      </c>
      <c r="C415" s="39">
        <v>490</v>
      </c>
      <c r="D415" s="39">
        <v>6210</v>
      </c>
      <c r="E415" s="39" t="s">
        <v>39</v>
      </c>
      <c r="F415" s="39" t="s">
        <v>1449</v>
      </c>
      <c r="G415" s="39" t="s">
        <v>100</v>
      </c>
      <c r="H415" s="39" t="s">
        <v>820</v>
      </c>
      <c r="I415" s="39" t="s">
        <v>1131</v>
      </c>
      <c r="J415" s="39" t="s">
        <v>387</v>
      </c>
      <c r="K415" s="39" t="s">
        <v>1395</v>
      </c>
      <c r="L415" s="39" t="s">
        <v>1529</v>
      </c>
      <c r="M415" s="39" t="s">
        <v>1089</v>
      </c>
      <c r="N415" s="39" t="s">
        <v>1128</v>
      </c>
      <c r="O415" s="106">
        <v>7666</v>
      </c>
    </row>
    <row r="416" spans="1:15" x14ac:dyDescent="0.3">
      <c r="A416" s="39" t="s">
        <v>1630</v>
      </c>
      <c r="B416" s="39">
        <v>230</v>
      </c>
      <c r="C416" s="39">
        <v>490</v>
      </c>
      <c r="D416" s="39">
        <v>6220</v>
      </c>
      <c r="E416" s="39" t="s">
        <v>39</v>
      </c>
      <c r="F416" s="39" t="s">
        <v>1449</v>
      </c>
      <c r="G416" s="39" t="s">
        <v>100</v>
      </c>
      <c r="H416" s="39" t="s">
        <v>820</v>
      </c>
      <c r="I416" s="39" t="s">
        <v>1131</v>
      </c>
      <c r="J416" s="39" t="s">
        <v>441</v>
      </c>
      <c r="K416" s="39" t="s">
        <v>1395</v>
      </c>
      <c r="L416" s="39" t="s">
        <v>1529</v>
      </c>
      <c r="M416" s="39" t="s">
        <v>1089</v>
      </c>
      <c r="N416" s="39" t="s">
        <v>1132</v>
      </c>
      <c r="O416" s="106">
        <v>1667</v>
      </c>
    </row>
    <row r="417" spans="1:15" x14ac:dyDescent="0.3">
      <c r="A417" s="39" t="s">
        <v>1631</v>
      </c>
      <c r="B417" s="39">
        <v>230</v>
      </c>
      <c r="C417" s="39">
        <v>490</v>
      </c>
      <c r="D417" s="39">
        <v>6226</v>
      </c>
      <c r="E417" s="39" t="s">
        <v>39</v>
      </c>
      <c r="F417" s="39" t="s">
        <v>1449</v>
      </c>
      <c r="G417" s="39" t="s">
        <v>100</v>
      </c>
      <c r="H417" s="39" t="s">
        <v>820</v>
      </c>
      <c r="I417" s="39" t="s">
        <v>1131</v>
      </c>
      <c r="J417" s="39" t="s">
        <v>758</v>
      </c>
      <c r="K417" s="39" t="s">
        <v>1395</v>
      </c>
      <c r="L417" s="39" t="s">
        <v>1529</v>
      </c>
      <c r="M417" s="39" t="s">
        <v>1089</v>
      </c>
      <c r="N417" s="39" t="s">
        <v>1138</v>
      </c>
      <c r="O417" s="106">
        <v>950</v>
      </c>
    </row>
    <row r="418" spans="1:15" x14ac:dyDescent="0.3">
      <c r="A418" s="39" t="s">
        <v>1632</v>
      </c>
      <c r="B418" s="39">
        <v>230</v>
      </c>
      <c r="C418" s="39">
        <v>490</v>
      </c>
      <c r="D418" s="39">
        <v>6230</v>
      </c>
      <c r="E418" s="39" t="s">
        <v>39</v>
      </c>
      <c r="F418" s="39" t="s">
        <v>1449</v>
      </c>
      <c r="G418" s="39" t="s">
        <v>100</v>
      </c>
      <c r="H418" s="39" t="s">
        <v>820</v>
      </c>
      <c r="I418" s="39" t="s">
        <v>1131</v>
      </c>
      <c r="J418" s="39" t="s">
        <v>377</v>
      </c>
      <c r="K418" s="39" t="s">
        <v>1395</v>
      </c>
      <c r="L418" s="39" t="s">
        <v>1529</v>
      </c>
      <c r="M418" s="39" t="s">
        <v>1089</v>
      </c>
      <c r="N418" s="39" t="s">
        <v>1143</v>
      </c>
      <c r="O418" s="106">
        <v>876</v>
      </c>
    </row>
    <row r="419" spans="1:15" x14ac:dyDescent="0.3">
      <c r="A419" s="39" t="s">
        <v>1634</v>
      </c>
      <c r="B419" s="39">
        <v>230</v>
      </c>
      <c r="C419" s="39">
        <v>490</v>
      </c>
      <c r="D419" s="39">
        <v>6234</v>
      </c>
      <c r="E419" s="39" t="s">
        <v>39</v>
      </c>
      <c r="F419" s="39" t="s">
        <v>1449</v>
      </c>
      <c r="G419" s="39" t="s">
        <v>100</v>
      </c>
      <c r="H419" s="39" t="s">
        <v>820</v>
      </c>
      <c r="I419" s="39" t="s">
        <v>1131</v>
      </c>
      <c r="J419" s="39" t="s">
        <v>438</v>
      </c>
      <c r="K419" s="39" t="s">
        <v>1395</v>
      </c>
      <c r="L419" s="39" t="s">
        <v>1529</v>
      </c>
      <c r="M419" s="39" t="s">
        <v>1089</v>
      </c>
      <c r="N419" s="39" t="s">
        <v>1145</v>
      </c>
      <c r="O419" s="106">
        <v>19207</v>
      </c>
    </row>
    <row r="420" spans="1:15" x14ac:dyDescent="0.3">
      <c r="A420" s="39" t="s">
        <v>1635</v>
      </c>
      <c r="B420" s="39">
        <v>230</v>
      </c>
      <c r="C420" s="39">
        <v>490</v>
      </c>
      <c r="D420" s="39">
        <v>6238</v>
      </c>
      <c r="E420" s="39" t="s">
        <v>39</v>
      </c>
      <c r="F420" s="39" t="s">
        <v>1449</v>
      </c>
      <c r="G420" s="39" t="s">
        <v>100</v>
      </c>
      <c r="H420" s="39" t="s">
        <v>820</v>
      </c>
      <c r="I420" s="39" t="s">
        <v>1131</v>
      </c>
      <c r="J420" s="39" t="s">
        <v>451</v>
      </c>
      <c r="K420" s="39" t="s">
        <v>1395</v>
      </c>
      <c r="L420" s="39" t="s">
        <v>1529</v>
      </c>
      <c r="M420" s="39" t="s">
        <v>1089</v>
      </c>
      <c r="N420" s="39" t="s">
        <v>1147</v>
      </c>
      <c r="O420" s="106">
        <v>2547</v>
      </c>
    </row>
    <row r="421" spans="1:15" x14ac:dyDescent="0.3">
      <c r="A421" s="39" t="s">
        <v>1636</v>
      </c>
      <c r="B421" s="39">
        <v>230</v>
      </c>
      <c r="C421" s="39">
        <v>490</v>
      </c>
      <c r="D421" s="39">
        <v>6240</v>
      </c>
      <c r="E421" s="39" t="s">
        <v>39</v>
      </c>
      <c r="F421" s="39" t="s">
        <v>1449</v>
      </c>
      <c r="G421" s="39" t="s">
        <v>100</v>
      </c>
      <c r="H421" s="39" t="s">
        <v>820</v>
      </c>
      <c r="I421" s="39" t="s">
        <v>1131</v>
      </c>
      <c r="J421" s="39" t="s">
        <v>562</v>
      </c>
      <c r="K421" s="39" t="s">
        <v>1395</v>
      </c>
      <c r="L421" s="39" t="s">
        <v>1529</v>
      </c>
      <c r="M421" s="39" t="s">
        <v>1089</v>
      </c>
      <c r="N421" s="39" t="s">
        <v>1149</v>
      </c>
      <c r="O421" s="106">
        <v>366</v>
      </c>
    </row>
    <row r="422" spans="1:15" x14ac:dyDescent="0.3">
      <c r="A422" s="39" t="s">
        <v>1637</v>
      </c>
      <c r="B422" s="39">
        <v>230</v>
      </c>
      <c r="C422" s="39">
        <v>490</v>
      </c>
      <c r="D422" s="39">
        <v>6290</v>
      </c>
      <c r="E422" s="39" t="s">
        <v>39</v>
      </c>
      <c r="F422" s="39" t="s">
        <v>1449</v>
      </c>
      <c r="G422" s="39" t="s">
        <v>100</v>
      </c>
      <c r="H422" s="39" t="s">
        <v>820</v>
      </c>
      <c r="I422" s="39" t="s">
        <v>1131</v>
      </c>
      <c r="J422" s="39" t="s">
        <v>564</v>
      </c>
      <c r="K422" s="39" t="s">
        <v>1395</v>
      </c>
      <c r="L422" s="39" t="s">
        <v>1529</v>
      </c>
      <c r="M422" s="39" t="s">
        <v>1089</v>
      </c>
      <c r="N422" s="39" t="s">
        <v>1074</v>
      </c>
      <c r="O422" s="106">
        <v>182</v>
      </c>
    </row>
    <row r="423" spans="1:15" x14ac:dyDescent="0.3">
      <c r="A423" s="39" t="s">
        <v>1638</v>
      </c>
      <c r="B423" s="39">
        <v>230</v>
      </c>
      <c r="C423" s="39">
        <v>490</v>
      </c>
      <c r="D423" s="39">
        <v>6320</v>
      </c>
      <c r="E423" s="39" t="s">
        <v>39</v>
      </c>
      <c r="F423" s="39" t="s">
        <v>1449</v>
      </c>
      <c r="G423" s="39" t="s">
        <v>100</v>
      </c>
      <c r="H423" s="39" t="s">
        <v>820</v>
      </c>
      <c r="I423" s="39" t="s">
        <v>1152</v>
      </c>
      <c r="J423" s="39" t="s">
        <v>417</v>
      </c>
      <c r="K423" s="39" t="s">
        <v>1395</v>
      </c>
      <c r="L423" s="39" t="s">
        <v>1529</v>
      </c>
      <c r="M423" s="39" t="s">
        <v>1089</v>
      </c>
      <c r="N423" s="39" t="s">
        <v>1153</v>
      </c>
      <c r="O423" s="106">
        <v>5093</v>
      </c>
    </row>
    <row r="424" spans="1:15" x14ac:dyDescent="0.3">
      <c r="A424" s="39" t="s">
        <v>1639</v>
      </c>
      <c r="B424" s="39">
        <v>230</v>
      </c>
      <c r="C424" s="39">
        <v>490</v>
      </c>
      <c r="D424" s="39">
        <v>6324</v>
      </c>
      <c r="E424" s="39" t="s">
        <v>39</v>
      </c>
      <c r="F424" s="39" t="s">
        <v>1449</v>
      </c>
      <c r="G424" s="39" t="s">
        <v>100</v>
      </c>
      <c r="H424" s="39" t="s">
        <v>820</v>
      </c>
      <c r="I424" s="39" t="s">
        <v>1152</v>
      </c>
      <c r="J424" s="39" t="s">
        <v>361</v>
      </c>
      <c r="K424" s="39" t="s">
        <v>1395</v>
      </c>
      <c r="L424" s="39" t="s">
        <v>1529</v>
      </c>
      <c r="M424" s="39" t="s">
        <v>1089</v>
      </c>
      <c r="N424" s="39" t="s">
        <v>1156</v>
      </c>
      <c r="O424" s="106">
        <v>8554</v>
      </c>
    </row>
    <row r="425" spans="1:15" x14ac:dyDescent="0.3">
      <c r="A425" s="39" t="s">
        <v>1640</v>
      </c>
      <c r="B425" s="39">
        <v>230</v>
      </c>
      <c r="C425" s="39">
        <v>490</v>
      </c>
      <c r="D425" s="39">
        <v>6330</v>
      </c>
      <c r="E425" s="39" t="s">
        <v>39</v>
      </c>
      <c r="F425" s="39" t="s">
        <v>1449</v>
      </c>
      <c r="G425" s="39" t="s">
        <v>100</v>
      </c>
      <c r="H425" s="39" t="s">
        <v>820</v>
      </c>
      <c r="I425" s="39" t="s">
        <v>1152</v>
      </c>
      <c r="J425" s="39" t="s">
        <v>376</v>
      </c>
      <c r="K425" s="39" t="s">
        <v>1395</v>
      </c>
      <c r="L425" s="39" t="s">
        <v>1529</v>
      </c>
      <c r="M425" s="39" t="s">
        <v>1089</v>
      </c>
      <c r="N425" s="39" t="s">
        <v>1219</v>
      </c>
      <c r="O425" s="106">
        <v>19541</v>
      </c>
    </row>
    <row r="426" spans="1:15" x14ac:dyDescent="0.3">
      <c r="A426" s="39" t="s">
        <v>1642</v>
      </c>
      <c r="B426" s="39">
        <v>230</v>
      </c>
      <c r="C426" s="39">
        <v>490</v>
      </c>
      <c r="D426" s="39">
        <v>6334</v>
      </c>
      <c r="E426" s="39" t="s">
        <v>39</v>
      </c>
      <c r="F426" s="39" t="s">
        <v>1449</v>
      </c>
      <c r="G426" s="39" t="s">
        <v>100</v>
      </c>
      <c r="H426" s="39" t="s">
        <v>820</v>
      </c>
      <c r="I426" s="39" t="s">
        <v>1152</v>
      </c>
      <c r="J426" s="39" t="s">
        <v>747</v>
      </c>
      <c r="K426" s="39" t="s">
        <v>1395</v>
      </c>
      <c r="L426" s="39" t="s">
        <v>1529</v>
      </c>
      <c r="M426" s="39" t="s">
        <v>1089</v>
      </c>
      <c r="N426" s="39" t="s">
        <v>1159</v>
      </c>
      <c r="O426" s="106">
        <v>0</v>
      </c>
    </row>
    <row r="427" spans="1:15" x14ac:dyDescent="0.3">
      <c r="A427" s="39" t="s">
        <v>1643</v>
      </c>
      <c r="B427" s="39">
        <v>230</v>
      </c>
      <c r="C427" s="39">
        <v>490</v>
      </c>
      <c r="D427" s="39">
        <v>6420</v>
      </c>
      <c r="E427" s="39" t="s">
        <v>39</v>
      </c>
      <c r="F427" s="39" t="s">
        <v>1449</v>
      </c>
      <c r="G427" s="39" t="s">
        <v>100</v>
      </c>
      <c r="H427" s="39" t="s">
        <v>820</v>
      </c>
      <c r="I427" s="39" t="s">
        <v>1162</v>
      </c>
      <c r="J427" s="39" t="s">
        <v>764</v>
      </c>
      <c r="K427" s="39" t="s">
        <v>1395</v>
      </c>
      <c r="L427" s="39" t="s">
        <v>1529</v>
      </c>
      <c r="M427" s="39" t="s">
        <v>1089</v>
      </c>
      <c r="N427" s="39" t="s">
        <v>1163</v>
      </c>
      <c r="O427" s="106">
        <v>505</v>
      </c>
    </row>
    <row r="428" spans="1:15" x14ac:dyDescent="0.3">
      <c r="A428" s="39" t="s">
        <v>1644</v>
      </c>
      <c r="B428" s="39">
        <v>230</v>
      </c>
      <c r="C428" s="39">
        <v>490</v>
      </c>
      <c r="D428" s="39">
        <v>6425</v>
      </c>
      <c r="E428" s="39" t="s">
        <v>39</v>
      </c>
      <c r="F428" s="39" t="s">
        <v>1449</v>
      </c>
      <c r="G428" s="39" t="s">
        <v>100</v>
      </c>
      <c r="H428" s="39" t="s">
        <v>820</v>
      </c>
      <c r="I428" s="39" t="s">
        <v>1162</v>
      </c>
      <c r="J428" s="39" t="s">
        <v>572</v>
      </c>
      <c r="K428" s="39" t="s">
        <v>1395</v>
      </c>
      <c r="L428" s="39" t="s">
        <v>1529</v>
      </c>
      <c r="M428" s="39" t="s">
        <v>1089</v>
      </c>
      <c r="N428" s="39" t="s">
        <v>1165</v>
      </c>
      <c r="O428" s="106">
        <v>681</v>
      </c>
    </row>
    <row r="429" spans="1:15" x14ac:dyDescent="0.3">
      <c r="A429" s="39" t="s">
        <v>1645</v>
      </c>
      <c r="B429" s="39">
        <v>230</v>
      </c>
      <c r="C429" s="39">
        <v>490</v>
      </c>
      <c r="D429" s="39">
        <v>6430</v>
      </c>
      <c r="E429" s="39" t="s">
        <v>39</v>
      </c>
      <c r="F429" s="39" t="s">
        <v>1449</v>
      </c>
      <c r="G429" s="39" t="s">
        <v>100</v>
      </c>
      <c r="H429" s="39" t="s">
        <v>820</v>
      </c>
      <c r="I429" s="39" t="s">
        <v>1162</v>
      </c>
      <c r="J429" s="39" t="s">
        <v>431</v>
      </c>
      <c r="K429" s="39" t="s">
        <v>1395</v>
      </c>
      <c r="L429" s="39" t="s">
        <v>1529</v>
      </c>
      <c r="M429" s="39" t="s">
        <v>1089</v>
      </c>
      <c r="N429" s="39" t="s">
        <v>1167</v>
      </c>
      <c r="O429" s="106">
        <v>17706</v>
      </c>
    </row>
    <row r="430" spans="1:15" x14ac:dyDescent="0.3">
      <c r="A430" s="39" t="s">
        <v>1646</v>
      </c>
      <c r="B430" s="39">
        <v>230</v>
      </c>
      <c r="C430" s="39">
        <v>490</v>
      </c>
      <c r="D430" s="39">
        <v>6435</v>
      </c>
      <c r="E430" s="39" t="s">
        <v>39</v>
      </c>
      <c r="F430" s="39" t="s">
        <v>1449</v>
      </c>
      <c r="G430" s="39" t="s">
        <v>100</v>
      </c>
      <c r="H430" s="39" t="s">
        <v>820</v>
      </c>
      <c r="I430" s="39" t="s">
        <v>1162</v>
      </c>
      <c r="J430" s="39" t="s">
        <v>473</v>
      </c>
      <c r="K430" s="39" t="s">
        <v>1395</v>
      </c>
      <c r="L430" s="39" t="s">
        <v>1529</v>
      </c>
      <c r="M430" s="39" t="s">
        <v>1089</v>
      </c>
      <c r="N430" s="39" t="s">
        <v>1169</v>
      </c>
      <c r="O430" s="106">
        <v>780</v>
      </c>
    </row>
    <row r="431" spans="1:15" x14ac:dyDescent="0.3">
      <c r="A431" s="39" t="s">
        <v>1647</v>
      </c>
      <c r="B431" s="39">
        <v>230</v>
      </c>
      <c r="C431" s="39">
        <v>490</v>
      </c>
      <c r="D431" s="39">
        <v>6440</v>
      </c>
      <c r="E431" s="39" t="s">
        <v>39</v>
      </c>
      <c r="F431" s="39" t="s">
        <v>1449</v>
      </c>
      <c r="G431" s="39" t="s">
        <v>100</v>
      </c>
      <c r="H431" s="39" t="s">
        <v>820</v>
      </c>
      <c r="I431" s="39" t="s">
        <v>1162</v>
      </c>
      <c r="J431" s="39" t="s">
        <v>578</v>
      </c>
      <c r="K431" s="39" t="s">
        <v>1395</v>
      </c>
      <c r="L431" s="39" t="s">
        <v>1529</v>
      </c>
      <c r="M431" s="39" t="s">
        <v>1089</v>
      </c>
      <c r="N431" s="39" t="s">
        <v>1171</v>
      </c>
      <c r="O431" s="106">
        <v>2523</v>
      </c>
    </row>
    <row r="432" spans="1:15" x14ac:dyDescent="0.3">
      <c r="A432" s="39" t="s">
        <v>1648</v>
      </c>
      <c r="B432" s="39">
        <v>230</v>
      </c>
      <c r="C432" s="39">
        <v>490</v>
      </c>
      <c r="D432" s="39">
        <v>6445</v>
      </c>
      <c r="E432" s="39" t="s">
        <v>39</v>
      </c>
      <c r="F432" s="39" t="s">
        <v>1449</v>
      </c>
      <c r="G432" s="39" t="s">
        <v>100</v>
      </c>
      <c r="H432" s="39" t="s">
        <v>820</v>
      </c>
      <c r="I432" s="39" t="s">
        <v>1162</v>
      </c>
      <c r="J432" s="39" t="s">
        <v>434</v>
      </c>
      <c r="K432" s="39" t="s">
        <v>1395</v>
      </c>
      <c r="L432" s="39" t="s">
        <v>1529</v>
      </c>
      <c r="M432" s="39" t="s">
        <v>1089</v>
      </c>
      <c r="N432" s="39" t="s">
        <v>1173</v>
      </c>
      <c r="O432" s="106">
        <v>457</v>
      </c>
    </row>
    <row r="433" spans="1:15" x14ac:dyDescent="0.3">
      <c r="A433" s="39" t="s">
        <v>1649</v>
      </c>
      <c r="B433" s="39">
        <v>230</v>
      </c>
      <c r="C433" s="39">
        <v>490</v>
      </c>
      <c r="D433" s="39">
        <v>6520</v>
      </c>
      <c r="E433" s="39" t="s">
        <v>39</v>
      </c>
      <c r="F433" s="39" t="s">
        <v>1449</v>
      </c>
      <c r="G433" s="39" t="s">
        <v>100</v>
      </c>
      <c r="H433" s="39" t="s">
        <v>820</v>
      </c>
      <c r="I433" s="39" t="s">
        <v>1175</v>
      </c>
      <c r="J433" s="39" t="s">
        <v>582</v>
      </c>
      <c r="K433" s="39" t="s">
        <v>1395</v>
      </c>
      <c r="L433" s="39" t="s">
        <v>1529</v>
      </c>
      <c r="M433" s="39" t="s">
        <v>1089</v>
      </c>
      <c r="N433" s="39" t="s">
        <v>1650</v>
      </c>
      <c r="O433" s="106">
        <v>0</v>
      </c>
    </row>
    <row r="434" spans="1:15" x14ac:dyDescent="0.3">
      <c r="A434" s="39" t="s">
        <v>1651</v>
      </c>
      <c r="B434" s="39">
        <v>230</v>
      </c>
      <c r="C434" s="39">
        <v>490</v>
      </c>
      <c r="D434" s="39">
        <v>6710</v>
      </c>
      <c r="E434" s="39" t="s">
        <v>39</v>
      </c>
      <c r="F434" s="39" t="s">
        <v>1449</v>
      </c>
      <c r="G434" s="39" t="s">
        <v>100</v>
      </c>
      <c r="H434" s="39" t="s">
        <v>820</v>
      </c>
      <c r="I434" s="39" t="s">
        <v>1182</v>
      </c>
      <c r="J434" s="39" t="s">
        <v>424</v>
      </c>
      <c r="K434" s="39" t="s">
        <v>1395</v>
      </c>
      <c r="L434" s="39" t="s">
        <v>1529</v>
      </c>
      <c r="M434" s="39" t="s">
        <v>1089</v>
      </c>
      <c r="N434" s="39" t="s">
        <v>1229</v>
      </c>
      <c r="O434" s="106">
        <v>805</v>
      </c>
    </row>
    <row r="435" spans="1:15" x14ac:dyDescent="0.3">
      <c r="A435" s="39" t="s">
        <v>1652</v>
      </c>
      <c r="B435" s="39">
        <v>230</v>
      </c>
      <c r="C435" s="39">
        <v>490</v>
      </c>
      <c r="D435" s="39">
        <v>6712</v>
      </c>
      <c r="E435" s="39" t="s">
        <v>39</v>
      </c>
      <c r="F435" s="39" t="s">
        <v>1449</v>
      </c>
      <c r="G435" s="39" t="s">
        <v>100</v>
      </c>
      <c r="H435" s="39" t="s">
        <v>820</v>
      </c>
      <c r="I435" s="39" t="s">
        <v>1182</v>
      </c>
      <c r="J435" s="39" t="s">
        <v>726</v>
      </c>
      <c r="K435" s="39" t="s">
        <v>1395</v>
      </c>
      <c r="L435" s="39" t="s">
        <v>1529</v>
      </c>
      <c r="M435" s="39" t="s">
        <v>1089</v>
      </c>
      <c r="N435" s="39" t="s">
        <v>1653</v>
      </c>
      <c r="O435" s="106">
        <v>43</v>
      </c>
    </row>
    <row r="436" spans="1:15" x14ac:dyDescent="0.3">
      <c r="A436" s="39" t="s">
        <v>1654</v>
      </c>
      <c r="B436" s="39">
        <v>230</v>
      </c>
      <c r="C436" s="39">
        <v>490</v>
      </c>
      <c r="D436" s="39">
        <v>6750</v>
      </c>
      <c r="E436" s="39" t="s">
        <v>39</v>
      </c>
      <c r="F436" s="39" t="s">
        <v>1449</v>
      </c>
      <c r="G436" s="39" t="s">
        <v>100</v>
      </c>
      <c r="H436" s="39" t="s">
        <v>820</v>
      </c>
      <c r="I436" s="39" t="s">
        <v>1182</v>
      </c>
      <c r="J436" s="39" t="s">
        <v>774</v>
      </c>
      <c r="K436" s="39" t="s">
        <v>1395</v>
      </c>
      <c r="L436" s="39" t="s">
        <v>1529</v>
      </c>
      <c r="M436" s="39" t="s">
        <v>1089</v>
      </c>
      <c r="N436" s="39" t="s">
        <v>1655</v>
      </c>
      <c r="O436" s="106">
        <v>16453</v>
      </c>
    </row>
    <row r="437" spans="1:15" x14ac:dyDescent="0.3">
      <c r="A437" s="39" t="s">
        <v>1656</v>
      </c>
      <c r="B437" s="39">
        <v>230</v>
      </c>
      <c r="C437" s="39">
        <v>490</v>
      </c>
      <c r="D437" s="39">
        <v>6755</v>
      </c>
      <c r="E437" s="39" t="s">
        <v>39</v>
      </c>
      <c r="F437" s="39" t="s">
        <v>1449</v>
      </c>
      <c r="G437" s="39" t="s">
        <v>100</v>
      </c>
      <c r="H437" s="39" t="s">
        <v>820</v>
      </c>
      <c r="I437" s="39" t="s">
        <v>1182</v>
      </c>
      <c r="J437" s="39" t="s">
        <v>365</v>
      </c>
      <c r="K437" s="39" t="s">
        <v>1395</v>
      </c>
      <c r="L437" s="39" t="s">
        <v>1529</v>
      </c>
      <c r="M437" s="39" t="s">
        <v>1089</v>
      </c>
      <c r="N437" s="39" t="s">
        <v>1657</v>
      </c>
      <c r="O437" s="106">
        <v>1917</v>
      </c>
    </row>
    <row r="438" spans="1:15" x14ac:dyDescent="0.3">
      <c r="A438" s="39" t="s">
        <v>1659</v>
      </c>
      <c r="B438" s="39">
        <v>230</v>
      </c>
      <c r="C438" s="39">
        <v>490</v>
      </c>
      <c r="D438" s="39">
        <v>6758</v>
      </c>
      <c r="E438" s="39" t="s">
        <v>39</v>
      </c>
      <c r="F438" s="39" t="s">
        <v>1449</v>
      </c>
      <c r="G438" s="39" t="s">
        <v>100</v>
      </c>
      <c r="H438" s="39" t="s">
        <v>820</v>
      </c>
      <c r="I438" s="39" t="s">
        <v>1182</v>
      </c>
      <c r="J438" s="39" t="s">
        <v>363</v>
      </c>
      <c r="K438" s="39" t="s">
        <v>1395</v>
      </c>
      <c r="L438" s="39" t="s">
        <v>1529</v>
      </c>
      <c r="M438" s="39" t="s">
        <v>1089</v>
      </c>
      <c r="N438" s="39" t="s">
        <v>1660</v>
      </c>
      <c r="O438" s="106">
        <v>35408</v>
      </c>
    </row>
    <row r="439" spans="1:15" x14ac:dyDescent="0.3">
      <c r="A439" s="39" t="s">
        <v>1661</v>
      </c>
      <c r="B439" s="39">
        <v>230</v>
      </c>
      <c r="C439" s="39">
        <v>490</v>
      </c>
      <c r="D439" s="39">
        <v>6760</v>
      </c>
      <c r="E439" s="39" t="s">
        <v>39</v>
      </c>
      <c r="F439" s="39" t="s">
        <v>1449</v>
      </c>
      <c r="G439" s="39" t="s">
        <v>100</v>
      </c>
      <c r="H439" s="39" t="s">
        <v>820</v>
      </c>
      <c r="I439" s="39" t="s">
        <v>1182</v>
      </c>
      <c r="J439" s="39" t="s">
        <v>422</v>
      </c>
      <c r="K439" s="39" t="s">
        <v>1395</v>
      </c>
      <c r="L439" s="39" t="s">
        <v>1529</v>
      </c>
      <c r="M439" s="39" t="s">
        <v>1089</v>
      </c>
      <c r="N439" s="39" t="s">
        <v>1662</v>
      </c>
      <c r="O439" s="106">
        <v>0</v>
      </c>
    </row>
    <row r="440" spans="1:15" x14ac:dyDescent="0.3">
      <c r="A440" s="39" t="s">
        <v>1663</v>
      </c>
      <c r="B440" s="39">
        <v>230</v>
      </c>
      <c r="C440" s="39">
        <v>700</v>
      </c>
      <c r="D440" s="39">
        <v>8225</v>
      </c>
      <c r="E440" s="39" t="s">
        <v>39</v>
      </c>
      <c r="F440" s="39" t="s">
        <v>821</v>
      </c>
      <c r="G440" s="39" t="s">
        <v>100</v>
      </c>
      <c r="H440" s="39" t="s">
        <v>821</v>
      </c>
      <c r="I440" s="39" t="s">
        <v>877</v>
      </c>
      <c r="J440" s="39" t="s">
        <v>592</v>
      </c>
      <c r="K440" s="39" t="s">
        <v>1395</v>
      </c>
      <c r="L440" s="39" t="s">
        <v>1529</v>
      </c>
      <c r="M440" s="39" t="s">
        <v>845</v>
      </c>
      <c r="N440" s="39" t="s">
        <v>877</v>
      </c>
      <c r="O440" s="106">
        <v>0</v>
      </c>
    </row>
    <row r="441" spans="1:15" x14ac:dyDescent="0.3">
      <c r="A441" s="39" t="s">
        <v>1664</v>
      </c>
      <c r="B441" s="39">
        <v>230</v>
      </c>
      <c r="C441" s="39">
        <v>700</v>
      </c>
      <c r="D441" s="39">
        <v>8320</v>
      </c>
      <c r="E441" s="39" t="s">
        <v>39</v>
      </c>
      <c r="F441" s="39" t="s">
        <v>821</v>
      </c>
      <c r="G441" s="39" t="s">
        <v>100</v>
      </c>
      <c r="H441" s="39" t="s">
        <v>821</v>
      </c>
      <c r="I441" s="39" t="s">
        <v>1187</v>
      </c>
      <c r="J441" s="39" t="s">
        <v>594</v>
      </c>
      <c r="K441" s="39" t="s">
        <v>1395</v>
      </c>
      <c r="L441" s="39" t="s">
        <v>1529</v>
      </c>
      <c r="M441" s="39" t="s">
        <v>845</v>
      </c>
      <c r="N441" s="39" t="s">
        <v>1188</v>
      </c>
      <c r="O441" s="106">
        <v>0</v>
      </c>
    </row>
    <row r="442" spans="1:15" x14ac:dyDescent="0.3">
      <c r="A442" s="39" t="s">
        <v>1665</v>
      </c>
      <c r="B442" s="39">
        <v>230</v>
      </c>
      <c r="C442" s="39">
        <v>700</v>
      </c>
      <c r="D442" s="39">
        <v>8335</v>
      </c>
      <c r="E442" s="39" t="s">
        <v>39</v>
      </c>
      <c r="F442" s="39" t="s">
        <v>821</v>
      </c>
      <c r="G442" s="39" t="s">
        <v>100</v>
      </c>
      <c r="H442" s="39" t="s">
        <v>821</v>
      </c>
      <c r="I442" s="39" t="s">
        <v>880</v>
      </c>
      <c r="J442" s="39" t="s">
        <v>309</v>
      </c>
      <c r="K442" s="39" t="s">
        <v>1395</v>
      </c>
      <c r="L442" s="39" t="s">
        <v>1529</v>
      </c>
      <c r="M442" s="39" t="s">
        <v>845</v>
      </c>
      <c r="N442" s="39" t="s">
        <v>880</v>
      </c>
      <c r="O442" s="106">
        <v>383</v>
      </c>
    </row>
    <row r="443" spans="1:15" x14ac:dyDescent="0.3">
      <c r="A443" s="39" t="s">
        <v>1666</v>
      </c>
      <c r="B443" s="39">
        <v>230</v>
      </c>
      <c r="C443" s="39">
        <v>700</v>
      </c>
      <c r="D443" s="39">
        <v>8425</v>
      </c>
      <c r="E443" s="39" t="s">
        <v>39</v>
      </c>
      <c r="F443" s="39" t="s">
        <v>821</v>
      </c>
      <c r="G443" s="39" t="s">
        <v>100</v>
      </c>
      <c r="H443" s="39" t="s">
        <v>821</v>
      </c>
      <c r="I443" s="39" t="s">
        <v>883</v>
      </c>
      <c r="J443" s="39" t="s">
        <v>598</v>
      </c>
      <c r="K443" s="39" t="s">
        <v>1395</v>
      </c>
      <c r="L443" s="39" t="s">
        <v>1529</v>
      </c>
      <c r="M443" s="39" t="s">
        <v>845</v>
      </c>
      <c r="N443" s="39" t="s">
        <v>883</v>
      </c>
      <c r="O443" s="106">
        <v>0</v>
      </c>
    </row>
    <row r="444" spans="1:15" x14ac:dyDescent="0.3">
      <c r="A444" s="39" t="s">
        <v>1667</v>
      </c>
      <c r="B444" s="39">
        <v>230</v>
      </c>
      <c r="C444" s="39">
        <v>700</v>
      </c>
      <c r="D444" s="39">
        <v>8540</v>
      </c>
      <c r="E444" s="39" t="s">
        <v>39</v>
      </c>
      <c r="F444" s="39" t="s">
        <v>821</v>
      </c>
      <c r="G444" s="39" t="s">
        <v>100</v>
      </c>
      <c r="H444" s="39" t="s">
        <v>821</v>
      </c>
      <c r="I444" s="39" t="s">
        <v>886</v>
      </c>
      <c r="J444" s="39" t="s">
        <v>326</v>
      </c>
      <c r="K444" s="39" t="s">
        <v>1395</v>
      </c>
      <c r="L444" s="39" t="s">
        <v>1529</v>
      </c>
      <c r="M444" s="39" t="s">
        <v>845</v>
      </c>
      <c r="N444" s="39" t="s">
        <v>1668</v>
      </c>
      <c r="O444" s="106">
        <v>188103</v>
      </c>
    </row>
    <row r="445" spans="1:15" x14ac:dyDescent="0.3">
      <c r="A445" s="39" t="s">
        <v>1670</v>
      </c>
      <c r="B445" s="39">
        <v>230</v>
      </c>
      <c r="C445" s="39">
        <v>700</v>
      </c>
      <c r="D445" s="39">
        <v>8895</v>
      </c>
      <c r="E445" s="39" t="s">
        <v>39</v>
      </c>
      <c r="F445" s="39" t="s">
        <v>821</v>
      </c>
      <c r="G445" s="39" t="s">
        <v>100</v>
      </c>
      <c r="H445" s="39" t="s">
        <v>821</v>
      </c>
      <c r="I445" s="39" t="s">
        <v>1671</v>
      </c>
      <c r="J445" s="39" t="s">
        <v>600</v>
      </c>
      <c r="K445" s="39" t="s">
        <v>1395</v>
      </c>
      <c r="L445" s="39" t="s">
        <v>1529</v>
      </c>
      <c r="M445" s="39" t="s">
        <v>845</v>
      </c>
      <c r="N445" s="39" t="s">
        <v>1671</v>
      </c>
      <c r="O445" s="106">
        <v>0</v>
      </c>
    </row>
    <row r="446" spans="1:15" x14ac:dyDescent="0.3">
      <c r="A446" s="39" t="s">
        <v>1672</v>
      </c>
      <c r="B446" s="39">
        <v>230</v>
      </c>
      <c r="C446" s="39">
        <v>800</v>
      </c>
      <c r="D446" s="39">
        <v>7110</v>
      </c>
      <c r="E446" s="39" t="s">
        <v>39</v>
      </c>
      <c r="F446" s="39" t="s">
        <v>823</v>
      </c>
      <c r="G446" s="39" t="s">
        <v>100</v>
      </c>
      <c r="H446" s="39" t="s">
        <v>823</v>
      </c>
      <c r="I446" s="39" t="s">
        <v>1354</v>
      </c>
      <c r="J446" s="39" t="s">
        <v>362</v>
      </c>
      <c r="K446" s="39" t="s">
        <v>1395</v>
      </c>
      <c r="L446" s="39" t="s">
        <v>1529</v>
      </c>
      <c r="M446" s="39" t="s">
        <v>845</v>
      </c>
      <c r="N446" s="39" t="s">
        <v>1673</v>
      </c>
      <c r="O446" s="106">
        <v>16519</v>
      </c>
    </row>
    <row r="447" spans="1:15" x14ac:dyDescent="0.3">
      <c r="A447" s="39" t="s">
        <v>1675</v>
      </c>
      <c r="B447" s="39">
        <v>230</v>
      </c>
      <c r="C447" s="39">
        <v>800</v>
      </c>
      <c r="D447" s="39">
        <v>7111</v>
      </c>
      <c r="E447" s="39" t="s">
        <v>39</v>
      </c>
      <c r="F447" s="39" t="s">
        <v>823</v>
      </c>
      <c r="G447" s="39" t="s">
        <v>100</v>
      </c>
      <c r="H447" s="39" t="s">
        <v>823</v>
      </c>
      <c r="I447" s="39" t="s">
        <v>1354</v>
      </c>
      <c r="J447" s="39" t="s">
        <v>700</v>
      </c>
      <c r="K447" s="39" t="s">
        <v>1395</v>
      </c>
      <c r="L447" s="39" t="s">
        <v>1529</v>
      </c>
      <c r="M447" s="39" t="s">
        <v>845</v>
      </c>
      <c r="N447" s="39" t="s">
        <v>1358</v>
      </c>
      <c r="O447" s="106">
        <v>0</v>
      </c>
    </row>
    <row r="448" spans="1:15" x14ac:dyDescent="0.3">
      <c r="A448" s="39" t="s">
        <v>1676</v>
      </c>
      <c r="B448" s="39">
        <v>230</v>
      </c>
      <c r="C448" s="39">
        <v>800</v>
      </c>
      <c r="D448" s="39">
        <v>7122</v>
      </c>
      <c r="E448" s="39" t="s">
        <v>39</v>
      </c>
      <c r="F448" s="39" t="s">
        <v>823</v>
      </c>
      <c r="G448" s="39" t="s">
        <v>100</v>
      </c>
      <c r="H448" s="39" t="s">
        <v>823</v>
      </c>
      <c r="I448" s="39" t="s">
        <v>1354</v>
      </c>
      <c r="J448" s="39" t="s">
        <v>420</v>
      </c>
      <c r="K448" s="39" t="s">
        <v>1395</v>
      </c>
      <c r="L448" s="39" t="s">
        <v>1529</v>
      </c>
      <c r="M448" s="39" t="s">
        <v>845</v>
      </c>
      <c r="N448" s="39" t="s">
        <v>1677</v>
      </c>
      <c r="O448" s="106">
        <v>4486</v>
      </c>
    </row>
    <row r="449" spans="1:15" x14ac:dyDescent="0.3">
      <c r="A449" s="39" t="s">
        <v>1679</v>
      </c>
      <c r="B449" s="39">
        <v>230</v>
      </c>
      <c r="C449" s="39">
        <v>800</v>
      </c>
      <c r="D449" s="39">
        <v>7124</v>
      </c>
      <c r="E449" s="39" t="s">
        <v>39</v>
      </c>
      <c r="F449" s="39" t="s">
        <v>823</v>
      </c>
      <c r="G449" s="39" t="s">
        <v>100</v>
      </c>
      <c r="H449" s="39" t="s">
        <v>823</v>
      </c>
      <c r="I449" s="39" t="s">
        <v>1354</v>
      </c>
      <c r="J449" s="39" t="s">
        <v>423</v>
      </c>
      <c r="K449" s="39" t="s">
        <v>1395</v>
      </c>
      <c r="L449" s="39" t="s">
        <v>1529</v>
      </c>
      <c r="M449" s="39" t="s">
        <v>845</v>
      </c>
      <c r="N449" s="39" t="s">
        <v>1680</v>
      </c>
      <c r="O449" s="106">
        <v>16536</v>
      </c>
    </row>
    <row r="450" spans="1:15" x14ac:dyDescent="0.3">
      <c r="A450" s="39" t="s">
        <v>2464</v>
      </c>
      <c r="B450" s="39">
        <v>230</v>
      </c>
      <c r="C450" s="39">
        <v>800</v>
      </c>
      <c r="D450" s="39">
        <v>7125</v>
      </c>
      <c r="E450" s="39" t="s">
        <v>39</v>
      </c>
      <c r="F450" s="39" t="s">
        <v>823</v>
      </c>
      <c r="G450" s="39" t="s">
        <v>100</v>
      </c>
      <c r="H450" s="39" t="s">
        <v>823</v>
      </c>
      <c r="I450" s="39" t="s">
        <v>1354</v>
      </c>
      <c r="J450" s="39" t="s">
        <v>2465</v>
      </c>
      <c r="K450" s="39" t="s">
        <v>1395</v>
      </c>
      <c r="L450" s="39" t="s">
        <v>1529</v>
      </c>
      <c r="M450" s="39" t="s">
        <v>845</v>
      </c>
      <c r="N450" s="39" t="s">
        <v>2466</v>
      </c>
      <c r="O450" s="106">
        <v>0</v>
      </c>
    </row>
    <row r="451" spans="1:15" x14ac:dyDescent="0.3">
      <c r="A451" s="39" t="s">
        <v>1681</v>
      </c>
      <c r="B451" s="39">
        <v>230</v>
      </c>
      <c r="C451" s="39">
        <v>800</v>
      </c>
      <c r="D451" s="39">
        <v>7510</v>
      </c>
      <c r="E451" s="39" t="s">
        <v>39</v>
      </c>
      <c r="F451" s="39" t="s">
        <v>823</v>
      </c>
      <c r="G451" s="39" t="s">
        <v>100</v>
      </c>
      <c r="H451" s="39" t="s">
        <v>823</v>
      </c>
      <c r="I451" s="39" t="s">
        <v>1365</v>
      </c>
      <c r="J451" s="39" t="s">
        <v>748</v>
      </c>
      <c r="K451" s="39" t="s">
        <v>1395</v>
      </c>
      <c r="L451" s="39" t="s">
        <v>1529</v>
      </c>
      <c r="M451" s="39" t="s">
        <v>1089</v>
      </c>
      <c r="N451" s="39" t="s">
        <v>1682</v>
      </c>
      <c r="O451" s="106">
        <v>758</v>
      </c>
    </row>
    <row r="452" spans="1:15" x14ac:dyDescent="0.3">
      <c r="A452" s="39" t="s">
        <v>1684</v>
      </c>
      <c r="B452" s="39">
        <v>230</v>
      </c>
      <c r="C452" s="39">
        <v>800</v>
      </c>
      <c r="D452" s="39">
        <v>7511</v>
      </c>
      <c r="E452" s="39" t="s">
        <v>39</v>
      </c>
      <c r="F452" s="39" t="s">
        <v>823</v>
      </c>
      <c r="G452" s="39" t="s">
        <v>100</v>
      </c>
      <c r="H452" s="39" t="s">
        <v>823</v>
      </c>
      <c r="I452" s="39" t="s">
        <v>1365</v>
      </c>
      <c r="J452" s="39" t="s">
        <v>610</v>
      </c>
      <c r="K452" s="39" t="s">
        <v>1395</v>
      </c>
      <c r="L452" s="39" t="s">
        <v>1529</v>
      </c>
      <c r="M452" s="39" t="s">
        <v>1089</v>
      </c>
      <c r="N452" s="39" t="s">
        <v>1369</v>
      </c>
      <c r="O452" s="106">
        <v>0</v>
      </c>
    </row>
    <row r="453" spans="1:15" x14ac:dyDescent="0.3">
      <c r="A453" s="39" t="s">
        <v>1685</v>
      </c>
      <c r="B453" s="39">
        <v>230</v>
      </c>
      <c r="C453" s="39">
        <v>800</v>
      </c>
      <c r="D453" s="39">
        <v>7522</v>
      </c>
      <c r="E453" s="39" t="s">
        <v>39</v>
      </c>
      <c r="F453" s="39" t="s">
        <v>823</v>
      </c>
      <c r="G453" s="39" t="s">
        <v>100</v>
      </c>
      <c r="H453" s="39" t="s">
        <v>823</v>
      </c>
      <c r="I453" s="39" t="s">
        <v>1365</v>
      </c>
      <c r="J453" s="39" t="s">
        <v>739</v>
      </c>
      <c r="K453" s="39" t="s">
        <v>1395</v>
      </c>
      <c r="L453" s="39" t="s">
        <v>1529</v>
      </c>
      <c r="M453" s="39" t="s">
        <v>1089</v>
      </c>
      <c r="N453" s="39" t="s">
        <v>1686</v>
      </c>
      <c r="O453" s="106">
        <v>2937</v>
      </c>
    </row>
    <row r="454" spans="1:15" x14ac:dyDescent="0.3">
      <c r="A454" s="39" t="s">
        <v>1687</v>
      </c>
      <c r="B454" s="39">
        <v>230</v>
      </c>
      <c r="C454" s="39">
        <v>800</v>
      </c>
      <c r="D454" s="39">
        <v>7524</v>
      </c>
      <c r="E454" s="39" t="s">
        <v>39</v>
      </c>
      <c r="F454" s="39" t="s">
        <v>823</v>
      </c>
      <c r="G454" s="39" t="s">
        <v>100</v>
      </c>
      <c r="H454" s="39" t="s">
        <v>823</v>
      </c>
      <c r="I454" s="39" t="s">
        <v>1365</v>
      </c>
      <c r="J454" s="39" t="s">
        <v>737</v>
      </c>
      <c r="K454" s="39" t="s">
        <v>1395</v>
      </c>
      <c r="L454" s="39" t="s">
        <v>1529</v>
      </c>
      <c r="M454" s="39" t="s">
        <v>1089</v>
      </c>
      <c r="N454" s="39" t="s">
        <v>1688</v>
      </c>
      <c r="O454" s="106">
        <v>22844</v>
      </c>
    </row>
    <row r="455" spans="1:15" x14ac:dyDescent="0.3">
      <c r="A455" s="39" t="s">
        <v>2467</v>
      </c>
      <c r="B455" s="39">
        <v>230</v>
      </c>
      <c r="C455" s="39">
        <v>800</v>
      </c>
      <c r="D455" s="39">
        <v>7525</v>
      </c>
      <c r="E455" s="39" t="s">
        <v>39</v>
      </c>
      <c r="F455" s="39" t="s">
        <v>823</v>
      </c>
      <c r="G455" s="39" t="s">
        <v>100</v>
      </c>
      <c r="H455" s="39" t="s">
        <v>823</v>
      </c>
      <c r="I455" s="39" t="s">
        <v>1365</v>
      </c>
      <c r="J455" s="39" t="s">
        <v>2468</v>
      </c>
      <c r="K455" s="39" t="s">
        <v>1395</v>
      </c>
      <c r="L455" s="39" t="s">
        <v>1529</v>
      </c>
      <c r="M455" s="39" t="s">
        <v>845</v>
      </c>
      <c r="N455" s="39" t="s">
        <v>2469</v>
      </c>
      <c r="O455" s="106">
        <v>0</v>
      </c>
    </row>
    <row r="456" spans="1:15" x14ac:dyDescent="0.3">
      <c r="A456" s="39" t="s">
        <v>1689</v>
      </c>
      <c r="B456" s="39">
        <v>230</v>
      </c>
      <c r="C456" s="39">
        <v>900</v>
      </c>
      <c r="D456" s="39">
        <v>9117</v>
      </c>
      <c r="E456" s="39" t="s">
        <v>39</v>
      </c>
      <c r="F456" s="39" t="s">
        <v>1375</v>
      </c>
      <c r="G456" s="39" t="s">
        <v>100</v>
      </c>
      <c r="H456" s="39" t="s">
        <v>825</v>
      </c>
      <c r="I456" s="39" t="s">
        <v>825</v>
      </c>
      <c r="J456" s="39" t="s">
        <v>612</v>
      </c>
      <c r="K456" s="39" t="s">
        <v>954</v>
      </c>
      <c r="L456" s="39" t="s">
        <v>1078</v>
      </c>
      <c r="M456" s="39" t="s">
        <v>1435</v>
      </c>
      <c r="N456" s="39" t="s">
        <v>1376</v>
      </c>
      <c r="O456" s="106">
        <v>0</v>
      </c>
    </row>
    <row r="457" spans="1:15" x14ac:dyDescent="0.3">
      <c r="A457" s="39" t="s">
        <v>1690</v>
      </c>
      <c r="B457" s="39">
        <v>230</v>
      </c>
      <c r="C457" s="39">
        <v>900</v>
      </c>
      <c r="D457" s="39">
        <v>9120</v>
      </c>
      <c r="E457" s="39" t="s">
        <v>39</v>
      </c>
      <c r="F457" s="39" t="s">
        <v>1375</v>
      </c>
      <c r="G457" s="39" t="s">
        <v>100</v>
      </c>
      <c r="H457" s="39" t="s">
        <v>825</v>
      </c>
      <c r="I457" s="39" t="s">
        <v>825</v>
      </c>
      <c r="J457" s="39" t="s">
        <v>318</v>
      </c>
      <c r="K457" s="39" t="s">
        <v>954</v>
      </c>
      <c r="L457" s="39" t="s">
        <v>1078</v>
      </c>
      <c r="M457" s="39" t="s">
        <v>1435</v>
      </c>
      <c r="N457" s="39" t="s">
        <v>1691</v>
      </c>
      <c r="O457" s="106">
        <v>15740</v>
      </c>
    </row>
    <row r="458" spans="1:15" x14ac:dyDescent="0.3">
      <c r="A458" s="39" t="s">
        <v>1692</v>
      </c>
      <c r="B458" s="39">
        <v>230</v>
      </c>
      <c r="C458" s="39">
        <v>900</v>
      </c>
      <c r="D458" s="39">
        <v>9140</v>
      </c>
      <c r="E458" s="39" t="s">
        <v>39</v>
      </c>
      <c r="F458" s="39" t="s">
        <v>1375</v>
      </c>
      <c r="G458" s="39" t="s">
        <v>100</v>
      </c>
      <c r="H458" s="39" t="s">
        <v>825</v>
      </c>
      <c r="I458" s="39" t="s">
        <v>825</v>
      </c>
      <c r="J458" s="39" t="s">
        <v>614</v>
      </c>
      <c r="K458" s="39" t="s">
        <v>954</v>
      </c>
      <c r="L458" s="39" t="s">
        <v>1078</v>
      </c>
      <c r="M458" s="39" t="s">
        <v>1435</v>
      </c>
      <c r="N458" s="39" t="s">
        <v>1382</v>
      </c>
      <c r="O458" s="106">
        <v>0</v>
      </c>
    </row>
    <row r="459" spans="1:15" x14ac:dyDescent="0.3">
      <c r="A459" s="39" t="s">
        <v>1694</v>
      </c>
      <c r="B459" s="39">
        <v>230</v>
      </c>
      <c r="C459" s="39">
        <v>900</v>
      </c>
      <c r="D459" s="39">
        <v>9150</v>
      </c>
      <c r="E459" s="39" t="s">
        <v>39</v>
      </c>
      <c r="F459" s="39" t="s">
        <v>1375</v>
      </c>
      <c r="G459" s="39" t="s">
        <v>100</v>
      </c>
      <c r="H459" s="39" t="s">
        <v>825</v>
      </c>
      <c r="I459" s="39" t="s">
        <v>825</v>
      </c>
      <c r="J459" s="39" t="s">
        <v>616</v>
      </c>
      <c r="K459" s="39" t="s">
        <v>954</v>
      </c>
      <c r="L459" s="39" t="s">
        <v>1078</v>
      </c>
      <c r="M459" s="39" t="s">
        <v>1435</v>
      </c>
      <c r="N459" s="39" t="s">
        <v>1384</v>
      </c>
      <c r="O459" s="106">
        <v>0</v>
      </c>
    </row>
    <row r="460" spans="1:15" x14ac:dyDescent="0.3">
      <c r="A460" s="39" t="s">
        <v>1695</v>
      </c>
      <c r="B460" s="39">
        <v>230</v>
      </c>
      <c r="C460" s="39">
        <v>900</v>
      </c>
      <c r="D460" s="39">
        <v>9590</v>
      </c>
      <c r="E460" s="39" t="s">
        <v>39</v>
      </c>
      <c r="F460" s="39" t="s">
        <v>1375</v>
      </c>
      <c r="G460" s="39" t="s">
        <v>100</v>
      </c>
      <c r="H460" s="39" t="s">
        <v>822</v>
      </c>
      <c r="I460" s="39" t="s">
        <v>822</v>
      </c>
      <c r="J460" s="39" t="s">
        <v>792</v>
      </c>
      <c r="K460" s="39" t="s">
        <v>1395</v>
      </c>
      <c r="L460" s="39" t="s">
        <v>1529</v>
      </c>
      <c r="M460" s="39" t="s">
        <v>845</v>
      </c>
      <c r="N460" s="39" t="s">
        <v>1386</v>
      </c>
      <c r="O460" s="106">
        <v>0</v>
      </c>
    </row>
    <row r="461" spans="1:15" x14ac:dyDescent="0.3">
      <c r="A461" s="39" t="s">
        <v>1696</v>
      </c>
      <c r="B461" s="39">
        <v>230</v>
      </c>
      <c r="C461" s="39">
        <v>900</v>
      </c>
      <c r="D461" s="39">
        <v>9893</v>
      </c>
      <c r="E461" s="39" t="s">
        <v>39</v>
      </c>
      <c r="F461" s="39" t="s">
        <v>1375</v>
      </c>
      <c r="G461" s="39" t="s">
        <v>100</v>
      </c>
      <c r="H461" s="39" t="s">
        <v>1389</v>
      </c>
      <c r="I461" s="39" t="s">
        <v>1390</v>
      </c>
      <c r="J461" s="39" t="s">
        <v>618</v>
      </c>
      <c r="K461" s="39" t="s">
        <v>1395</v>
      </c>
      <c r="L461" s="39" t="s">
        <v>1529</v>
      </c>
      <c r="M461" s="39" t="s">
        <v>845</v>
      </c>
      <c r="N461" s="39" t="s">
        <v>1697</v>
      </c>
      <c r="O461" s="106">
        <v>0</v>
      </c>
    </row>
    <row r="462" spans="1:15" x14ac:dyDescent="0.3">
      <c r="A462" s="39" t="s">
        <v>1699</v>
      </c>
      <c r="B462" s="39">
        <v>240</v>
      </c>
      <c r="C462" s="39">
        <v>1110</v>
      </c>
      <c r="D462" s="39"/>
      <c r="E462" s="39" t="s">
        <v>42</v>
      </c>
      <c r="F462" s="39" t="s">
        <v>841</v>
      </c>
      <c r="G462" s="39" t="s">
        <v>841</v>
      </c>
      <c r="H462" s="39" t="s">
        <v>843</v>
      </c>
      <c r="I462" s="39" t="s">
        <v>842</v>
      </c>
      <c r="J462" s="39" t="s">
        <v>1701</v>
      </c>
      <c r="K462" s="39" t="s">
        <v>1395</v>
      </c>
      <c r="L462" s="39" t="s">
        <v>1700</v>
      </c>
      <c r="M462" s="39" t="s">
        <v>845</v>
      </c>
      <c r="N462" s="39" t="s">
        <v>847</v>
      </c>
      <c r="O462" s="106">
        <v>83787</v>
      </c>
    </row>
    <row r="463" spans="1:15" x14ac:dyDescent="0.3">
      <c r="A463" s="39" t="s">
        <v>1702</v>
      </c>
      <c r="B463" s="39">
        <v>240</v>
      </c>
      <c r="C463" s="39">
        <v>1115</v>
      </c>
      <c r="D463" s="39"/>
      <c r="E463" s="39" t="s">
        <v>42</v>
      </c>
      <c r="F463" s="39" t="s">
        <v>841</v>
      </c>
      <c r="G463" s="39" t="s">
        <v>841</v>
      </c>
      <c r="H463" s="39" t="s">
        <v>843</v>
      </c>
      <c r="I463" s="39" t="s">
        <v>842</v>
      </c>
      <c r="J463" s="39" t="s">
        <v>1703</v>
      </c>
      <c r="K463" s="39" t="s">
        <v>1395</v>
      </c>
      <c r="L463" s="39" t="s">
        <v>1700</v>
      </c>
      <c r="M463" s="39" t="s">
        <v>845</v>
      </c>
      <c r="N463" s="39" t="s">
        <v>850</v>
      </c>
      <c r="O463" s="106">
        <v>87339</v>
      </c>
    </row>
    <row r="464" spans="1:15" x14ac:dyDescent="0.3">
      <c r="A464" s="39" t="s">
        <v>1704</v>
      </c>
      <c r="B464" s="39">
        <v>240</v>
      </c>
      <c r="C464" s="39">
        <v>1510</v>
      </c>
      <c r="D464" s="39"/>
      <c r="E464" s="39" t="s">
        <v>42</v>
      </c>
      <c r="F464" s="39" t="s">
        <v>841</v>
      </c>
      <c r="G464" s="39" t="s">
        <v>841</v>
      </c>
      <c r="H464" s="39" t="s">
        <v>843</v>
      </c>
      <c r="I464" s="39" t="s">
        <v>862</v>
      </c>
      <c r="J464" s="39" t="s">
        <v>1705</v>
      </c>
      <c r="K464" s="39" t="s">
        <v>1395</v>
      </c>
      <c r="L464" s="39" t="s">
        <v>1700</v>
      </c>
      <c r="M464" s="39" t="s">
        <v>845</v>
      </c>
      <c r="N464" s="39" t="s">
        <v>862</v>
      </c>
      <c r="O464" s="106">
        <v>34140</v>
      </c>
    </row>
    <row r="465" spans="1:15" x14ac:dyDescent="0.3">
      <c r="A465" s="39" t="s">
        <v>1706</v>
      </c>
      <c r="B465" s="39">
        <v>240</v>
      </c>
      <c r="C465" s="39">
        <v>1530</v>
      </c>
      <c r="D465" s="39"/>
      <c r="E465" s="39" t="s">
        <v>42</v>
      </c>
      <c r="F465" s="39" t="s">
        <v>841</v>
      </c>
      <c r="G465" s="39" t="s">
        <v>841</v>
      </c>
      <c r="H465" s="39" t="s">
        <v>843</v>
      </c>
      <c r="I465" s="39" t="s">
        <v>862</v>
      </c>
      <c r="J465" s="39" t="s">
        <v>1707</v>
      </c>
      <c r="K465" s="39" t="s">
        <v>1395</v>
      </c>
      <c r="L465" s="39" t="s">
        <v>1700</v>
      </c>
      <c r="M465" s="39" t="s">
        <v>845</v>
      </c>
      <c r="N465" s="39" t="s">
        <v>1500</v>
      </c>
      <c r="O465" s="106">
        <v>0</v>
      </c>
    </row>
    <row r="466" spans="1:15" x14ac:dyDescent="0.3">
      <c r="A466" s="39" t="s">
        <v>1708</v>
      </c>
      <c r="B466" s="39">
        <v>240</v>
      </c>
      <c r="C466" s="39">
        <v>1540</v>
      </c>
      <c r="D466" s="39"/>
      <c r="E466" s="39" t="s">
        <v>42</v>
      </c>
      <c r="F466" s="39" t="s">
        <v>841</v>
      </c>
      <c r="G466" s="39" t="s">
        <v>841</v>
      </c>
      <c r="H466" s="39" t="s">
        <v>843</v>
      </c>
      <c r="I466" s="39" t="s">
        <v>862</v>
      </c>
      <c r="J466" s="39" t="s">
        <v>1709</v>
      </c>
      <c r="K466" s="39" t="s">
        <v>1395</v>
      </c>
      <c r="L466" s="39" t="s">
        <v>1700</v>
      </c>
      <c r="M466" s="39" t="s">
        <v>845</v>
      </c>
      <c r="N466" s="39" t="s">
        <v>1503</v>
      </c>
      <c r="O466" s="106">
        <v>0</v>
      </c>
    </row>
    <row r="467" spans="1:15" x14ac:dyDescent="0.3">
      <c r="A467" s="39" t="s">
        <v>1710</v>
      </c>
      <c r="B467" s="39">
        <v>240</v>
      </c>
      <c r="C467" s="39">
        <v>1620</v>
      </c>
      <c r="D467" s="39"/>
      <c r="E467" s="39" t="s">
        <v>42</v>
      </c>
      <c r="F467" s="39" t="s">
        <v>841</v>
      </c>
      <c r="G467" s="39" t="s">
        <v>841</v>
      </c>
      <c r="H467" s="39" t="s">
        <v>869</v>
      </c>
      <c r="I467" s="39" t="s">
        <v>868</v>
      </c>
      <c r="J467" s="39" t="s">
        <v>1711</v>
      </c>
      <c r="K467" s="39" t="s">
        <v>1395</v>
      </c>
      <c r="L467" s="39" t="s">
        <v>1700</v>
      </c>
      <c r="M467" s="39" t="s">
        <v>845</v>
      </c>
      <c r="N467" s="39" t="s">
        <v>868</v>
      </c>
      <c r="O467" s="106">
        <v>0</v>
      </c>
    </row>
    <row r="468" spans="1:15" x14ac:dyDescent="0.3">
      <c r="A468" s="39" t="s">
        <v>1712</v>
      </c>
      <c r="B468" s="39">
        <v>240</v>
      </c>
      <c r="C468" s="39">
        <v>1710</v>
      </c>
      <c r="D468" s="39"/>
      <c r="E468" s="39" t="s">
        <v>42</v>
      </c>
      <c r="F468" s="39" t="s">
        <v>841</v>
      </c>
      <c r="G468" s="39" t="s">
        <v>841</v>
      </c>
      <c r="H468" s="39" t="s">
        <v>869</v>
      </c>
      <c r="I468" s="39" t="s">
        <v>872</v>
      </c>
      <c r="J468" s="39" t="s">
        <v>1713</v>
      </c>
      <c r="K468" s="39" t="s">
        <v>1395</v>
      </c>
      <c r="L468" s="39" t="s">
        <v>1700</v>
      </c>
      <c r="M468" s="39" t="s">
        <v>845</v>
      </c>
      <c r="N468" s="39" t="s">
        <v>874</v>
      </c>
      <c r="O468" s="106">
        <v>11000</v>
      </c>
    </row>
    <row r="469" spans="1:15" x14ac:dyDescent="0.3">
      <c r="A469" s="39" t="s">
        <v>1714</v>
      </c>
      <c r="B469" s="39">
        <v>240</v>
      </c>
      <c r="C469" s="39">
        <v>1720</v>
      </c>
      <c r="D469" s="39"/>
      <c r="E469" s="39" t="s">
        <v>42</v>
      </c>
      <c r="F469" s="39" t="s">
        <v>841</v>
      </c>
      <c r="G469" s="39" t="s">
        <v>841</v>
      </c>
      <c r="H469" s="39" t="s">
        <v>869</v>
      </c>
      <c r="I469" s="39" t="s">
        <v>872</v>
      </c>
      <c r="J469" s="39" t="s">
        <v>1715</v>
      </c>
      <c r="K469" s="39" t="s">
        <v>1395</v>
      </c>
      <c r="L469" s="39" t="s">
        <v>1700</v>
      </c>
      <c r="M469" s="39" t="s">
        <v>845</v>
      </c>
      <c r="N469" s="39" t="s">
        <v>877</v>
      </c>
      <c r="O469" s="106">
        <v>89114</v>
      </c>
    </row>
    <row r="470" spans="1:15" x14ac:dyDescent="0.3">
      <c r="A470" s="39" t="s">
        <v>1716</v>
      </c>
      <c r="B470" s="39">
        <v>240</v>
      </c>
      <c r="C470" s="39">
        <v>1730</v>
      </c>
      <c r="D470" s="39"/>
      <c r="E470" s="39" t="s">
        <v>42</v>
      </c>
      <c r="F470" s="39" t="s">
        <v>841</v>
      </c>
      <c r="G470" s="39" t="s">
        <v>841</v>
      </c>
      <c r="H470" s="39" t="s">
        <v>869</v>
      </c>
      <c r="I470" s="39" t="s">
        <v>872</v>
      </c>
      <c r="J470" s="39" t="s">
        <v>1717</v>
      </c>
      <c r="K470" s="39" t="s">
        <v>1395</v>
      </c>
      <c r="L470" s="39" t="s">
        <v>1700</v>
      </c>
      <c r="M470" s="39" t="s">
        <v>845</v>
      </c>
      <c r="N470" s="39" t="s">
        <v>880</v>
      </c>
      <c r="O470" s="106">
        <v>68935</v>
      </c>
    </row>
    <row r="471" spans="1:15" x14ac:dyDescent="0.3">
      <c r="A471" s="39" t="s">
        <v>1718</v>
      </c>
      <c r="B471" s="39">
        <v>240</v>
      </c>
      <c r="C471" s="39">
        <v>1740</v>
      </c>
      <c r="D471" s="39"/>
      <c r="E471" s="39" t="s">
        <v>42</v>
      </c>
      <c r="F471" s="39" t="s">
        <v>841</v>
      </c>
      <c r="G471" s="39" t="s">
        <v>841</v>
      </c>
      <c r="H471" s="39" t="s">
        <v>869</v>
      </c>
      <c r="I471" s="39" t="s">
        <v>872</v>
      </c>
      <c r="J471" s="39" t="s">
        <v>1719</v>
      </c>
      <c r="K471" s="39" t="s">
        <v>1395</v>
      </c>
      <c r="L471" s="39" t="s">
        <v>1700</v>
      </c>
      <c r="M471" s="39" t="s">
        <v>845</v>
      </c>
      <c r="N471" s="39" t="s">
        <v>883</v>
      </c>
      <c r="O471" s="106">
        <v>21780</v>
      </c>
    </row>
    <row r="472" spans="1:15" x14ac:dyDescent="0.3">
      <c r="A472" s="39" t="s">
        <v>1720</v>
      </c>
      <c r="B472" s="39">
        <v>240</v>
      </c>
      <c r="C472" s="39">
        <v>1750</v>
      </c>
      <c r="D472" s="39"/>
      <c r="E472" s="39" t="s">
        <v>42</v>
      </c>
      <c r="F472" s="39" t="s">
        <v>841</v>
      </c>
      <c r="G472" s="39" t="s">
        <v>841</v>
      </c>
      <c r="H472" s="39" t="s">
        <v>869</v>
      </c>
      <c r="I472" s="39" t="s">
        <v>872</v>
      </c>
      <c r="J472" s="39" t="s">
        <v>1721</v>
      </c>
      <c r="K472" s="39" t="s">
        <v>1395</v>
      </c>
      <c r="L472" s="39" t="s">
        <v>1700</v>
      </c>
      <c r="M472" s="39" t="s">
        <v>845</v>
      </c>
      <c r="N472" s="39" t="s">
        <v>886</v>
      </c>
      <c r="O472" s="106">
        <v>4708963</v>
      </c>
    </row>
    <row r="473" spans="1:15" x14ac:dyDescent="0.3">
      <c r="A473" s="39" t="s">
        <v>1722</v>
      </c>
      <c r="B473" s="39">
        <v>240</v>
      </c>
      <c r="C473" s="39">
        <v>1795</v>
      </c>
      <c r="D473" s="39"/>
      <c r="E473" s="39" t="s">
        <v>42</v>
      </c>
      <c r="F473" s="39" t="s">
        <v>841</v>
      </c>
      <c r="G473" s="39" t="s">
        <v>841</v>
      </c>
      <c r="H473" s="39" t="s">
        <v>869</v>
      </c>
      <c r="I473" s="39" t="s">
        <v>872</v>
      </c>
      <c r="J473" s="39" t="s">
        <v>1723</v>
      </c>
      <c r="K473" s="39" t="s">
        <v>1395</v>
      </c>
      <c r="L473" s="39" t="s">
        <v>1700</v>
      </c>
      <c r="M473" s="39" t="s">
        <v>845</v>
      </c>
      <c r="N473" s="39" t="s">
        <v>889</v>
      </c>
      <c r="O473" s="106">
        <v>0</v>
      </c>
    </row>
    <row r="474" spans="1:15" x14ac:dyDescent="0.3">
      <c r="A474" s="39" t="s">
        <v>1724</v>
      </c>
      <c r="B474" s="39">
        <v>240</v>
      </c>
      <c r="C474" s="39">
        <v>1820</v>
      </c>
      <c r="D474" s="39"/>
      <c r="E474" s="39" t="s">
        <v>42</v>
      </c>
      <c r="F474" s="39" t="s">
        <v>841</v>
      </c>
      <c r="G474" s="39" t="s">
        <v>841</v>
      </c>
      <c r="H474" s="39" t="s">
        <v>869</v>
      </c>
      <c r="I474" s="39" t="s">
        <v>891</v>
      </c>
      <c r="J474" s="39" t="s">
        <v>1725</v>
      </c>
      <c r="K474" s="39" t="s">
        <v>1395</v>
      </c>
      <c r="L474" s="39" t="s">
        <v>1700</v>
      </c>
      <c r="M474" s="39" t="s">
        <v>845</v>
      </c>
      <c r="N474" s="39" t="s">
        <v>893</v>
      </c>
      <c r="O474" s="106">
        <v>39836</v>
      </c>
    </row>
    <row r="475" spans="1:15" x14ac:dyDescent="0.3">
      <c r="A475" s="39" t="s">
        <v>1726</v>
      </c>
      <c r="B475" s="39">
        <v>240</v>
      </c>
      <c r="C475" s="39">
        <v>1830</v>
      </c>
      <c r="D475" s="39"/>
      <c r="E475" s="39" t="s">
        <v>42</v>
      </c>
      <c r="F475" s="39" t="s">
        <v>841</v>
      </c>
      <c r="G475" s="39" t="s">
        <v>841</v>
      </c>
      <c r="H475" s="39" t="s">
        <v>869</v>
      </c>
      <c r="I475" s="39" t="s">
        <v>891</v>
      </c>
      <c r="J475" s="39" t="s">
        <v>1727</v>
      </c>
      <c r="K475" s="39" t="s">
        <v>1395</v>
      </c>
      <c r="L475" s="39" t="s">
        <v>1700</v>
      </c>
      <c r="M475" s="39" t="s">
        <v>845</v>
      </c>
      <c r="N475" s="39" t="s">
        <v>896</v>
      </c>
      <c r="O475" s="106">
        <v>23850</v>
      </c>
    </row>
    <row r="476" spans="1:15" x14ac:dyDescent="0.3">
      <c r="A476" s="39" t="s">
        <v>1728</v>
      </c>
      <c r="B476" s="39">
        <v>240</v>
      </c>
      <c r="C476" s="39">
        <v>1840</v>
      </c>
      <c r="D476" s="39"/>
      <c r="E476" s="39" t="s">
        <v>42</v>
      </c>
      <c r="F476" s="39" t="s">
        <v>841</v>
      </c>
      <c r="G476" s="39" t="s">
        <v>841</v>
      </c>
      <c r="H476" s="39" t="s">
        <v>869</v>
      </c>
      <c r="I476" s="39" t="s">
        <v>891</v>
      </c>
      <c r="J476" s="39" t="s">
        <v>1729</v>
      </c>
      <c r="K476" s="39" t="s">
        <v>1395</v>
      </c>
      <c r="L476" s="39" t="s">
        <v>1700</v>
      </c>
      <c r="M476" s="39" t="s">
        <v>845</v>
      </c>
      <c r="N476" s="39" t="s">
        <v>899</v>
      </c>
      <c r="O476" s="106">
        <v>3267</v>
      </c>
    </row>
    <row r="477" spans="1:15" x14ac:dyDescent="0.3">
      <c r="A477" s="39" t="s">
        <v>1730</v>
      </c>
      <c r="B477" s="39">
        <v>240</v>
      </c>
      <c r="C477" s="39">
        <v>1850</v>
      </c>
      <c r="D477" s="39"/>
      <c r="E477" s="39" t="s">
        <v>42</v>
      </c>
      <c r="F477" s="39" t="s">
        <v>841</v>
      </c>
      <c r="G477" s="39" t="s">
        <v>841</v>
      </c>
      <c r="H477" s="39" t="s">
        <v>869</v>
      </c>
      <c r="I477" s="39" t="s">
        <v>891</v>
      </c>
      <c r="J477" s="39" t="s">
        <v>1731</v>
      </c>
      <c r="K477" s="39" t="s">
        <v>1395</v>
      </c>
      <c r="L477" s="39" t="s">
        <v>1700</v>
      </c>
      <c r="M477" s="39" t="s">
        <v>845</v>
      </c>
      <c r="N477" s="39" t="s">
        <v>902</v>
      </c>
      <c r="O477" s="106">
        <v>2793838</v>
      </c>
    </row>
    <row r="478" spans="1:15" x14ac:dyDescent="0.3">
      <c r="A478" s="39" t="s">
        <v>1732</v>
      </c>
      <c r="B478" s="39">
        <v>240</v>
      </c>
      <c r="C478" s="39">
        <v>1950</v>
      </c>
      <c r="D478" s="39"/>
      <c r="E478" s="39" t="s">
        <v>42</v>
      </c>
      <c r="F478" s="39" t="s">
        <v>841</v>
      </c>
      <c r="G478" s="39" t="s">
        <v>841</v>
      </c>
      <c r="H478" s="39" t="s">
        <v>869</v>
      </c>
      <c r="I478" s="39" t="s">
        <v>858</v>
      </c>
      <c r="J478" s="39" t="s">
        <v>1733</v>
      </c>
      <c r="K478" s="39" t="s">
        <v>1395</v>
      </c>
      <c r="L478" s="39" t="s">
        <v>1700</v>
      </c>
      <c r="M478" s="39" t="s">
        <v>845</v>
      </c>
      <c r="N478" s="39" t="s">
        <v>905</v>
      </c>
      <c r="O478" s="106">
        <v>0</v>
      </c>
    </row>
    <row r="479" spans="1:15" x14ac:dyDescent="0.3">
      <c r="A479" s="39" t="s">
        <v>1734</v>
      </c>
      <c r="B479" s="39">
        <v>240</v>
      </c>
      <c r="C479" s="39">
        <v>2125</v>
      </c>
      <c r="D479" s="39"/>
      <c r="E479" s="39" t="s">
        <v>42</v>
      </c>
      <c r="F479" s="39" t="s">
        <v>907</v>
      </c>
      <c r="G479" s="39" t="s">
        <v>907</v>
      </c>
      <c r="H479" s="39" t="s">
        <v>909</v>
      </c>
      <c r="I479" s="39" t="s">
        <v>908</v>
      </c>
      <c r="J479" s="39" t="s">
        <v>1735</v>
      </c>
      <c r="K479" s="39" t="s">
        <v>1395</v>
      </c>
      <c r="L479" s="39" t="s">
        <v>1700</v>
      </c>
      <c r="M479" s="39" t="s">
        <v>845</v>
      </c>
      <c r="N479" s="39" t="s">
        <v>908</v>
      </c>
      <c r="O479" s="106">
        <v>0</v>
      </c>
    </row>
    <row r="480" spans="1:15" x14ac:dyDescent="0.3">
      <c r="A480" s="39" t="s">
        <v>1736</v>
      </c>
      <c r="B480" s="39">
        <v>240</v>
      </c>
      <c r="C480" s="39">
        <v>2205</v>
      </c>
      <c r="D480" s="39"/>
      <c r="E480" s="39" t="s">
        <v>42</v>
      </c>
      <c r="F480" s="39" t="s">
        <v>907</v>
      </c>
      <c r="G480" s="39" t="s">
        <v>907</v>
      </c>
      <c r="H480" s="39" t="s">
        <v>909</v>
      </c>
      <c r="I480" s="39" t="s">
        <v>913</v>
      </c>
      <c r="J480" s="39" t="s">
        <v>1737</v>
      </c>
      <c r="K480" s="39" t="s">
        <v>1395</v>
      </c>
      <c r="L480" s="39" t="s">
        <v>1700</v>
      </c>
      <c r="M480" s="39" t="s">
        <v>845</v>
      </c>
      <c r="N480" s="39" t="s">
        <v>915</v>
      </c>
      <c r="O480" s="106">
        <v>3584</v>
      </c>
    </row>
    <row r="481" spans="1:15" x14ac:dyDescent="0.3">
      <c r="A481" s="39" t="s">
        <v>1738</v>
      </c>
      <c r="B481" s="39">
        <v>240</v>
      </c>
      <c r="C481" s="39">
        <v>2210</v>
      </c>
      <c r="D481" s="39"/>
      <c r="E481" s="39" t="s">
        <v>42</v>
      </c>
      <c r="F481" s="39" t="s">
        <v>907</v>
      </c>
      <c r="G481" s="39" t="s">
        <v>907</v>
      </c>
      <c r="H481" s="39" t="s">
        <v>909</v>
      </c>
      <c r="I481" s="39" t="s">
        <v>913</v>
      </c>
      <c r="J481" s="39" t="s">
        <v>1739</v>
      </c>
      <c r="K481" s="39" t="s">
        <v>1395</v>
      </c>
      <c r="L481" s="39" t="s">
        <v>1700</v>
      </c>
      <c r="M481" s="39" t="s">
        <v>845</v>
      </c>
      <c r="N481" s="39" t="s">
        <v>918</v>
      </c>
      <c r="O481" s="106">
        <v>1503</v>
      </c>
    </row>
    <row r="482" spans="1:15" x14ac:dyDescent="0.3">
      <c r="A482" s="39" t="s">
        <v>1740</v>
      </c>
      <c r="B482" s="39">
        <v>240</v>
      </c>
      <c r="C482" s="39">
        <v>2245</v>
      </c>
      <c r="D482" s="39"/>
      <c r="E482" s="39" t="s">
        <v>42</v>
      </c>
      <c r="F482" s="39" t="s">
        <v>907</v>
      </c>
      <c r="G482" s="39" t="s">
        <v>907</v>
      </c>
      <c r="H482" s="39" t="s">
        <v>909</v>
      </c>
      <c r="I482" s="39" t="s">
        <v>913</v>
      </c>
      <c r="J482" s="39" t="s">
        <v>1741</v>
      </c>
      <c r="K482" s="39" t="s">
        <v>1395</v>
      </c>
      <c r="L482" s="39" t="s">
        <v>1700</v>
      </c>
      <c r="M482" s="39" t="s">
        <v>845</v>
      </c>
      <c r="N482" s="39" t="s">
        <v>921</v>
      </c>
      <c r="O482" s="106">
        <v>2154</v>
      </c>
    </row>
    <row r="483" spans="1:15" x14ac:dyDescent="0.3">
      <c r="A483" s="39" t="s">
        <v>1742</v>
      </c>
      <c r="B483" s="39">
        <v>240</v>
      </c>
      <c r="C483" s="39">
        <v>2250</v>
      </c>
      <c r="D483" s="39"/>
      <c r="E483" s="39" t="s">
        <v>42</v>
      </c>
      <c r="F483" s="39" t="s">
        <v>907</v>
      </c>
      <c r="G483" s="39" t="s">
        <v>907</v>
      </c>
      <c r="H483" s="39" t="s">
        <v>909</v>
      </c>
      <c r="I483" s="39" t="s">
        <v>913</v>
      </c>
      <c r="J483" s="39" t="s">
        <v>1743</v>
      </c>
      <c r="K483" s="39" t="s">
        <v>1395</v>
      </c>
      <c r="L483" s="39" t="s">
        <v>1700</v>
      </c>
      <c r="M483" s="39" t="s">
        <v>845</v>
      </c>
      <c r="N483" s="39" t="s">
        <v>924</v>
      </c>
      <c r="O483" s="106">
        <v>953</v>
      </c>
    </row>
    <row r="484" spans="1:15" x14ac:dyDescent="0.3">
      <c r="A484" s="39" t="s">
        <v>1744</v>
      </c>
      <c r="B484" s="39">
        <v>240</v>
      </c>
      <c r="C484" s="39">
        <v>2255</v>
      </c>
      <c r="D484" s="39"/>
      <c r="E484" s="39" t="s">
        <v>42</v>
      </c>
      <c r="F484" s="39" t="s">
        <v>907</v>
      </c>
      <c r="G484" s="39" t="s">
        <v>907</v>
      </c>
      <c r="H484" s="39" t="s">
        <v>909</v>
      </c>
      <c r="I484" s="39" t="s">
        <v>913</v>
      </c>
      <c r="J484" s="39" t="s">
        <v>1745</v>
      </c>
      <c r="K484" s="39" t="s">
        <v>1395</v>
      </c>
      <c r="L484" s="39" t="s">
        <v>845</v>
      </c>
      <c r="M484" s="39" t="s">
        <v>845</v>
      </c>
      <c r="N484" s="39" t="s">
        <v>927</v>
      </c>
      <c r="O484" s="106">
        <v>127</v>
      </c>
    </row>
    <row r="485" spans="1:15" x14ac:dyDescent="0.3">
      <c r="A485" s="39" t="s">
        <v>1746</v>
      </c>
      <c r="B485" s="39">
        <v>240</v>
      </c>
      <c r="C485" s="39">
        <v>2450</v>
      </c>
      <c r="D485" s="39"/>
      <c r="E485" s="39" t="s">
        <v>42</v>
      </c>
      <c r="F485" s="39" t="s">
        <v>907</v>
      </c>
      <c r="G485" s="39" t="s">
        <v>907</v>
      </c>
      <c r="H485" s="39" t="s">
        <v>909</v>
      </c>
      <c r="I485" s="39" t="s">
        <v>929</v>
      </c>
      <c r="J485" s="39" t="s">
        <v>1747</v>
      </c>
      <c r="K485" s="39" t="s">
        <v>1395</v>
      </c>
      <c r="L485" s="39" t="s">
        <v>1700</v>
      </c>
      <c r="M485" s="39" t="s">
        <v>845</v>
      </c>
      <c r="N485" s="39" t="s">
        <v>1543</v>
      </c>
      <c r="O485" s="106">
        <v>0</v>
      </c>
    </row>
    <row r="486" spans="1:15" x14ac:dyDescent="0.3">
      <c r="A486" s="39" t="s">
        <v>1748</v>
      </c>
      <c r="B486" s="39">
        <v>240</v>
      </c>
      <c r="C486" s="39">
        <v>2725</v>
      </c>
      <c r="D486" s="39"/>
      <c r="E486" s="39" t="s">
        <v>42</v>
      </c>
      <c r="F486" s="39" t="s">
        <v>907</v>
      </c>
      <c r="G486" s="39" t="s">
        <v>907</v>
      </c>
      <c r="H486" s="39" t="s">
        <v>909</v>
      </c>
      <c r="I486" s="39" t="s">
        <v>929</v>
      </c>
      <c r="J486" s="39" t="s">
        <v>1749</v>
      </c>
      <c r="K486" s="39" t="s">
        <v>1395</v>
      </c>
      <c r="L486" s="39" t="s">
        <v>845</v>
      </c>
      <c r="M486" s="39" t="s">
        <v>845</v>
      </c>
      <c r="N486" s="39" t="s">
        <v>940</v>
      </c>
      <c r="O486" s="106">
        <v>0</v>
      </c>
    </row>
    <row r="487" spans="1:15" x14ac:dyDescent="0.3">
      <c r="A487" s="39" t="s">
        <v>1750</v>
      </c>
      <c r="B487" s="39">
        <v>240</v>
      </c>
      <c r="C487" s="39">
        <v>2750</v>
      </c>
      <c r="D487" s="39"/>
      <c r="E487" s="39" t="s">
        <v>42</v>
      </c>
      <c r="F487" s="39" t="s">
        <v>907</v>
      </c>
      <c r="G487" s="39" t="s">
        <v>907</v>
      </c>
      <c r="H487" s="39" t="s">
        <v>942</v>
      </c>
      <c r="I487" s="39" t="s">
        <v>942</v>
      </c>
      <c r="J487" s="39" t="s">
        <v>1751</v>
      </c>
      <c r="K487" s="39" t="s">
        <v>1395</v>
      </c>
      <c r="L487" s="39" t="s">
        <v>1700</v>
      </c>
      <c r="M487" s="39" t="s">
        <v>845</v>
      </c>
      <c r="N487" s="39" t="s">
        <v>944</v>
      </c>
      <c r="O487" s="106">
        <v>547120</v>
      </c>
    </row>
    <row r="488" spans="1:15" x14ac:dyDescent="0.3">
      <c r="A488" s="39" t="s">
        <v>1752</v>
      </c>
      <c r="B488" s="39">
        <v>240</v>
      </c>
      <c r="C488" s="39">
        <v>2950</v>
      </c>
      <c r="D488" s="39"/>
      <c r="E488" s="39" t="s">
        <v>42</v>
      </c>
      <c r="F488" s="39" t="s">
        <v>907</v>
      </c>
      <c r="G488" s="39" t="s">
        <v>907</v>
      </c>
      <c r="H488" s="39" t="s">
        <v>942</v>
      </c>
      <c r="I488" s="39" t="s">
        <v>942</v>
      </c>
      <c r="J488" s="39" t="s">
        <v>1753</v>
      </c>
      <c r="K488" s="39" t="s">
        <v>1395</v>
      </c>
      <c r="L488" s="39" t="s">
        <v>1700</v>
      </c>
      <c r="M488" s="39" t="s">
        <v>845</v>
      </c>
      <c r="N488" s="39" t="s">
        <v>947</v>
      </c>
      <c r="O488" s="106">
        <v>0</v>
      </c>
    </row>
    <row r="489" spans="1:15" x14ac:dyDescent="0.3">
      <c r="A489" s="39" t="s">
        <v>1754</v>
      </c>
      <c r="B489" s="39">
        <v>240</v>
      </c>
      <c r="C489" s="39">
        <v>3100</v>
      </c>
      <c r="D489" s="39"/>
      <c r="E489" s="39" t="s">
        <v>42</v>
      </c>
      <c r="F489" s="39" t="s">
        <v>949</v>
      </c>
      <c r="G489" s="39" t="s">
        <v>949</v>
      </c>
      <c r="H489" s="39" t="s">
        <v>950</v>
      </c>
      <c r="I489" s="39" t="s">
        <v>950</v>
      </c>
      <c r="J489" s="39" t="s">
        <v>1755</v>
      </c>
      <c r="K489" s="39" t="s">
        <v>1395</v>
      </c>
      <c r="L489" s="39" t="s">
        <v>1700</v>
      </c>
      <c r="M489" s="39" t="s">
        <v>845</v>
      </c>
      <c r="N489" s="39" t="s">
        <v>802</v>
      </c>
      <c r="O489" s="106">
        <v>150205</v>
      </c>
    </row>
    <row r="490" spans="1:15" x14ac:dyDescent="0.3">
      <c r="A490" s="39" t="s">
        <v>1756</v>
      </c>
      <c r="B490" s="39">
        <v>240</v>
      </c>
      <c r="C490" s="39">
        <v>315</v>
      </c>
      <c r="D490" s="39">
        <v>4125</v>
      </c>
      <c r="E490" s="39" t="s">
        <v>42</v>
      </c>
      <c r="F490" s="39" t="s">
        <v>960</v>
      </c>
      <c r="G490" s="39" t="s">
        <v>101</v>
      </c>
      <c r="H490" s="39" t="s">
        <v>101</v>
      </c>
      <c r="I490" s="39" t="s">
        <v>809</v>
      </c>
      <c r="J490" s="39" t="s">
        <v>152</v>
      </c>
      <c r="K490" s="39" t="s">
        <v>954</v>
      </c>
      <c r="L490" s="39" t="s">
        <v>960</v>
      </c>
      <c r="M490" s="39" t="s">
        <v>1435</v>
      </c>
      <c r="N490" s="39" t="s">
        <v>961</v>
      </c>
      <c r="O490" s="106">
        <v>631</v>
      </c>
    </row>
    <row r="491" spans="1:15" x14ac:dyDescent="0.3">
      <c r="A491" s="39" t="s">
        <v>1757</v>
      </c>
      <c r="B491" s="39">
        <v>240</v>
      </c>
      <c r="C491" s="39">
        <v>3250</v>
      </c>
      <c r="D491" s="39"/>
      <c r="E491" s="39" t="s">
        <v>42</v>
      </c>
      <c r="F491" s="39" t="s">
        <v>949</v>
      </c>
      <c r="G491" s="39" t="s">
        <v>949</v>
      </c>
      <c r="H491" s="39" t="s">
        <v>975</v>
      </c>
      <c r="I491" s="39" t="s">
        <v>975</v>
      </c>
      <c r="J491" s="39" t="s">
        <v>1758</v>
      </c>
      <c r="K491" s="39" t="s">
        <v>1395</v>
      </c>
      <c r="L491" s="39" t="s">
        <v>1700</v>
      </c>
      <c r="M491" s="39" t="s">
        <v>845</v>
      </c>
      <c r="N491" s="39" t="s">
        <v>977</v>
      </c>
      <c r="O491" s="106">
        <v>0</v>
      </c>
    </row>
    <row r="492" spans="1:15" x14ac:dyDescent="0.3">
      <c r="A492" s="39" t="s">
        <v>1759</v>
      </c>
      <c r="B492" s="39">
        <v>240</v>
      </c>
      <c r="C492" s="39">
        <v>325</v>
      </c>
      <c r="D492" s="39">
        <v>4151</v>
      </c>
      <c r="E492" s="39" t="s">
        <v>42</v>
      </c>
      <c r="F492" s="39" t="s">
        <v>979</v>
      </c>
      <c r="G492" s="39" t="s">
        <v>101</v>
      </c>
      <c r="H492" s="39" t="s">
        <v>101</v>
      </c>
      <c r="I492" s="39" t="s">
        <v>807</v>
      </c>
      <c r="J492" s="39" t="s">
        <v>125</v>
      </c>
      <c r="K492" s="39" t="s">
        <v>1395</v>
      </c>
      <c r="L492" s="39" t="s">
        <v>1700</v>
      </c>
      <c r="M492" s="39" t="s">
        <v>989</v>
      </c>
      <c r="N492" s="39" t="s">
        <v>807</v>
      </c>
      <c r="O492" s="106">
        <v>24364</v>
      </c>
    </row>
    <row r="493" spans="1:15" x14ac:dyDescent="0.3">
      <c r="A493" s="39" t="s">
        <v>1760</v>
      </c>
      <c r="B493" s="39">
        <v>240</v>
      </c>
      <c r="C493" s="39">
        <v>325</v>
      </c>
      <c r="D493" s="39">
        <v>4162</v>
      </c>
      <c r="E493" s="39" t="s">
        <v>42</v>
      </c>
      <c r="F493" s="39" t="s">
        <v>979</v>
      </c>
      <c r="G493" s="39" t="s">
        <v>101</v>
      </c>
      <c r="H493" s="39" t="s">
        <v>101</v>
      </c>
      <c r="I493" s="39" t="s">
        <v>807</v>
      </c>
      <c r="J493" s="39" t="s">
        <v>204</v>
      </c>
      <c r="K493" s="39" t="s">
        <v>1395</v>
      </c>
      <c r="L493" s="39" t="s">
        <v>1700</v>
      </c>
      <c r="M493" s="39" t="s">
        <v>989</v>
      </c>
      <c r="N493" s="39" t="s">
        <v>1561</v>
      </c>
      <c r="O493" s="106">
        <v>0</v>
      </c>
    </row>
    <row r="494" spans="1:15" x14ac:dyDescent="0.3">
      <c r="A494" s="39" t="s">
        <v>1761</v>
      </c>
      <c r="B494" s="39">
        <v>240</v>
      </c>
      <c r="C494" s="39">
        <v>3275</v>
      </c>
      <c r="D494" s="39"/>
      <c r="E494" s="39" t="s">
        <v>42</v>
      </c>
      <c r="F494" s="39" t="s">
        <v>949</v>
      </c>
      <c r="G494" s="39" t="s">
        <v>949</v>
      </c>
      <c r="H494" s="39" t="s">
        <v>975</v>
      </c>
      <c r="I494" s="39" t="s">
        <v>975</v>
      </c>
      <c r="J494" s="39" t="s">
        <v>1762</v>
      </c>
      <c r="K494" s="39" t="s">
        <v>1395</v>
      </c>
      <c r="L494" s="39" t="s">
        <v>1700</v>
      </c>
      <c r="M494" s="39" t="s">
        <v>845</v>
      </c>
      <c r="N494" s="39" t="s">
        <v>1000</v>
      </c>
      <c r="O494" s="106">
        <v>2039001</v>
      </c>
    </row>
    <row r="495" spans="1:15" x14ac:dyDescent="0.3">
      <c r="A495" s="39" t="s">
        <v>1763</v>
      </c>
      <c r="B495" s="39">
        <v>240</v>
      </c>
      <c r="C495" s="39">
        <v>3277</v>
      </c>
      <c r="D495" s="39"/>
      <c r="E495" s="39" t="s">
        <v>42</v>
      </c>
      <c r="F495" s="39" t="s">
        <v>949</v>
      </c>
      <c r="G495" s="39" t="s">
        <v>949</v>
      </c>
      <c r="H495" s="39" t="s">
        <v>975</v>
      </c>
      <c r="I495" s="39" t="s">
        <v>975</v>
      </c>
      <c r="J495" s="39" t="s">
        <v>1764</v>
      </c>
      <c r="K495" s="39" t="s">
        <v>1395</v>
      </c>
      <c r="L495" s="39" t="s">
        <v>1700</v>
      </c>
      <c r="M495" s="39" t="s">
        <v>845</v>
      </c>
      <c r="N495" s="39" t="s">
        <v>1003</v>
      </c>
      <c r="O495" s="106">
        <v>547120</v>
      </c>
    </row>
    <row r="496" spans="1:15" x14ac:dyDescent="0.3">
      <c r="A496" s="39" t="s">
        <v>1765</v>
      </c>
      <c r="B496" s="39">
        <v>240</v>
      </c>
      <c r="C496" s="39">
        <v>3300</v>
      </c>
      <c r="D496" s="39"/>
      <c r="E496" s="39" t="s">
        <v>42</v>
      </c>
      <c r="F496" s="39" t="s">
        <v>949</v>
      </c>
      <c r="G496" s="39" t="s">
        <v>949</v>
      </c>
      <c r="H496" s="39" t="s">
        <v>1005</v>
      </c>
      <c r="I496" s="39" t="s">
        <v>1005</v>
      </c>
      <c r="J496" s="39" t="s">
        <v>1766</v>
      </c>
      <c r="K496" s="39" t="s">
        <v>1395</v>
      </c>
      <c r="L496" s="39" t="s">
        <v>1700</v>
      </c>
      <c r="M496" s="39" t="s">
        <v>845</v>
      </c>
      <c r="N496" s="39" t="s">
        <v>1007</v>
      </c>
      <c r="O496" s="106">
        <v>0</v>
      </c>
    </row>
    <row r="497" spans="1:15" x14ac:dyDescent="0.3">
      <c r="A497" s="39" t="s">
        <v>1767</v>
      </c>
      <c r="B497" s="39">
        <v>240</v>
      </c>
      <c r="C497" s="39">
        <v>335</v>
      </c>
      <c r="D497" s="39">
        <v>4354</v>
      </c>
      <c r="E497" s="39" t="s">
        <v>42</v>
      </c>
      <c r="F497" s="39" t="s">
        <v>810</v>
      </c>
      <c r="G497" s="39" t="s">
        <v>101</v>
      </c>
      <c r="H497" s="39" t="s">
        <v>101</v>
      </c>
      <c r="I497" s="39" t="s">
        <v>810</v>
      </c>
      <c r="J497" s="39" t="s">
        <v>206</v>
      </c>
      <c r="K497" s="39" t="s">
        <v>1395</v>
      </c>
      <c r="L497" s="39" t="s">
        <v>1700</v>
      </c>
      <c r="M497" s="39" t="s">
        <v>803</v>
      </c>
      <c r="N497" s="39" t="s">
        <v>1023</v>
      </c>
      <c r="O497" s="106">
        <v>0</v>
      </c>
    </row>
    <row r="498" spans="1:15" x14ac:dyDescent="0.3">
      <c r="A498" s="39" t="s">
        <v>1768</v>
      </c>
      <c r="B498" s="39">
        <v>240</v>
      </c>
      <c r="C498" s="39">
        <v>335</v>
      </c>
      <c r="D498" s="39">
        <v>4370</v>
      </c>
      <c r="E498" s="39" t="s">
        <v>42</v>
      </c>
      <c r="F498" s="39" t="s">
        <v>810</v>
      </c>
      <c r="G498" s="39" t="s">
        <v>101</v>
      </c>
      <c r="H498" s="39" t="s">
        <v>101</v>
      </c>
      <c r="I498" s="39" t="s">
        <v>810</v>
      </c>
      <c r="J498" s="39" t="s">
        <v>156</v>
      </c>
      <c r="K498" s="39" t="s">
        <v>1395</v>
      </c>
      <c r="L498" s="39" t="s">
        <v>1700</v>
      </c>
      <c r="M498" s="39" t="s">
        <v>803</v>
      </c>
      <c r="N498" s="39" t="s">
        <v>1569</v>
      </c>
      <c r="O498" s="106">
        <v>575</v>
      </c>
    </row>
    <row r="499" spans="1:15" x14ac:dyDescent="0.3">
      <c r="A499" s="39" t="s">
        <v>1769</v>
      </c>
      <c r="B499" s="39">
        <v>240</v>
      </c>
      <c r="C499" s="39">
        <v>340</v>
      </c>
      <c r="D499" s="39">
        <v>4425</v>
      </c>
      <c r="E499" s="39" t="s">
        <v>42</v>
      </c>
      <c r="F499" s="39" t="s">
        <v>1032</v>
      </c>
      <c r="G499" s="39" t="s">
        <v>101</v>
      </c>
      <c r="H499" s="39" t="s">
        <v>101</v>
      </c>
      <c r="I499" s="39" t="s">
        <v>803</v>
      </c>
      <c r="J499" s="39" t="s">
        <v>111</v>
      </c>
      <c r="K499" s="39" t="s">
        <v>1395</v>
      </c>
      <c r="L499" s="39" t="s">
        <v>1700</v>
      </c>
      <c r="M499" s="39" t="s">
        <v>803</v>
      </c>
      <c r="N499" s="39" t="s">
        <v>1572</v>
      </c>
      <c r="O499" s="106">
        <v>387604</v>
      </c>
    </row>
    <row r="500" spans="1:15" x14ac:dyDescent="0.3">
      <c r="A500" s="39" t="s">
        <v>1771</v>
      </c>
      <c r="B500" s="39">
        <v>240</v>
      </c>
      <c r="C500" s="39">
        <v>340</v>
      </c>
      <c r="D500" s="39">
        <v>4430</v>
      </c>
      <c r="E500" s="39" t="s">
        <v>42</v>
      </c>
      <c r="F500" s="39" t="s">
        <v>1032</v>
      </c>
      <c r="G500" s="39" t="s">
        <v>101</v>
      </c>
      <c r="H500" s="39" t="s">
        <v>101</v>
      </c>
      <c r="I500" s="39" t="s">
        <v>803</v>
      </c>
      <c r="J500" s="39" t="s">
        <v>212</v>
      </c>
      <c r="K500" s="39" t="s">
        <v>1395</v>
      </c>
      <c r="L500" s="39" t="s">
        <v>1700</v>
      </c>
      <c r="M500" s="39" t="s">
        <v>803</v>
      </c>
      <c r="N500" s="39" t="s">
        <v>1578</v>
      </c>
      <c r="O500" s="106">
        <v>358</v>
      </c>
    </row>
    <row r="501" spans="1:15" x14ac:dyDescent="0.3">
      <c r="A501" s="39" t="s">
        <v>1772</v>
      </c>
      <c r="B501" s="39">
        <v>240</v>
      </c>
      <c r="C501" s="39">
        <v>340</v>
      </c>
      <c r="D501" s="39">
        <v>4450</v>
      </c>
      <c r="E501" s="39" t="s">
        <v>42</v>
      </c>
      <c r="F501" s="39" t="s">
        <v>1032</v>
      </c>
      <c r="G501" s="39" t="s">
        <v>101</v>
      </c>
      <c r="H501" s="39" t="s">
        <v>101</v>
      </c>
      <c r="I501" s="39" t="s">
        <v>812</v>
      </c>
      <c r="J501" s="39" t="s">
        <v>150</v>
      </c>
      <c r="K501" s="39" t="s">
        <v>954</v>
      </c>
      <c r="L501" s="39" t="s">
        <v>1074</v>
      </c>
      <c r="M501" s="39" t="s">
        <v>1435</v>
      </c>
      <c r="N501" s="39" t="s">
        <v>1583</v>
      </c>
      <c r="O501" s="106">
        <v>1883</v>
      </c>
    </row>
    <row r="502" spans="1:15" x14ac:dyDescent="0.3">
      <c r="A502" s="39" t="s">
        <v>1773</v>
      </c>
      <c r="B502" s="39">
        <v>240</v>
      </c>
      <c r="C502" s="39">
        <v>345</v>
      </c>
      <c r="D502" s="39">
        <v>4541</v>
      </c>
      <c r="E502" s="39" t="s">
        <v>42</v>
      </c>
      <c r="F502" s="39" t="s">
        <v>1047</v>
      </c>
      <c r="G502" s="39" t="s">
        <v>101</v>
      </c>
      <c r="H502" s="39" t="s">
        <v>101</v>
      </c>
      <c r="I502" s="39" t="s">
        <v>1585</v>
      </c>
      <c r="J502" s="39" t="s">
        <v>137</v>
      </c>
      <c r="K502" s="39" t="s">
        <v>1395</v>
      </c>
      <c r="L502" s="39" t="s">
        <v>1700</v>
      </c>
      <c r="M502" s="39" t="s">
        <v>803</v>
      </c>
      <c r="N502" s="39" t="s">
        <v>1774</v>
      </c>
      <c r="O502" s="106">
        <v>3090</v>
      </c>
    </row>
    <row r="503" spans="1:15" x14ac:dyDescent="0.3">
      <c r="A503" s="39" t="s">
        <v>1775</v>
      </c>
      <c r="B503" s="39">
        <v>240</v>
      </c>
      <c r="C503" s="39">
        <v>360</v>
      </c>
      <c r="D503" s="39">
        <v>4220</v>
      </c>
      <c r="E503" s="39" t="s">
        <v>42</v>
      </c>
      <c r="F503" s="39" t="s">
        <v>811</v>
      </c>
      <c r="G503" s="39" t="s">
        <v>101</v>
      </c>
      <c r="H503" s="39" t="s">
        <v>101</v>
      </c>
      <c r="I503" s="39" t="s">
        <v>811</v>
      </c>
      <c r="J503" s="39" t="s">
        <v>218</v>
      </c>
      <c r="K503" s="39" t="s">
        <v>954</v>
      </c>
      <c r="L503" s="39" t="s">
        <v>1074</v>
      </c>
      <c r="M503" s="39" t="s">
        <v>1435</v>
      </c>
      <c r="N503" s="39" t="s">
        <v>1591</v>
      </c>
      <c r="O503" s="106">
        <v>0</v>
      </c>
    </row>
    <row r="504" spans="1:15" x14ac:dyDescent="0.3">
      <c r="A504" s="39" t="s">
        <v>1776</v>
      </c>
      <c r="B504" s="39">
        <v>240</v>
      </c>
      <c r="C504" s="39">
        <v>360</v>
      </c>
      <c r="D504" s="39">
        <v>4225</v>
      </c>
      <c r="E504" s="39" t="s">
        <v>42</v>
      </c>
      <c r="F504" s="39" t="s">
        <v>811</v>
      </c>
      <c r="G504" s="39" t="s">
        <v>101</v>
      </c>
      <c r="H504" s="39" t="s">
        <v>101</v>
      </c>
      <c r="I504" s="39" t="s">
        <v>811</v>
      </c>
      <c r="J504" s="39" t="s">
        <v>220</v>
      </c>
      <c r="K504" s="39" t="s">
        <v>954</v>
      </c>
      <c r="L504" s="39" t="s">
        <v>1074</v>
      </c>
      <c r="M504" s="39" t="s">
        <v>1435</v>
      </c>
      <c r="N504" s="39" t="s">
        <v>1053</v>
      </c>
      <c r="O504" s="106">
        <v>0</v>
      </c>
    </row>
    <row r="505" spans="1:15" x14ac:dyDescent="0.3">
      <c r="A505" s="39" t="s">
        <v>1777</v>
      </c>
      <c r="B505" s="39">
        <v>240</v>
      </c>
      <c r="C505" s="39">
        <v>370</v>
      </c>
      <c r="D505" s="39">
        <v>4824</v>
      </c>
      <c r="E505" s="39" t="s">
        <v>42</v>
      </c>
      <c r="F505" s="39" t="s">
        <v>1059</v>
      </c>
      <c r="G505" s="39" t="s">
        <v>101</v>
      </c>
      <c r="H505" s="39" t="s">
        <v>101</v>
      </c>
      <c r="I505" s="39" t="s">
        <v>813</v>
      </c>
      <c r="J505" s="39" t="s">
        <v>222</v>
      </c>
      <c r="K505" s="39" t="s">
        <v>1395</v>
      </c>
      <c r="L505" s="39" t="s">
        <v>1700</v>
      </c>
      <c r="M505" s="39" t="s">
        <v>964</v>
      </c>
      <c r="N505" s="39" t="s">
        <v>1062</v>
      </c>
      <c r="O505" s="106">
        <v>0</v>
      </c>
    </row>
    <row r="506" spans="1:15" x14ac:dyDescent="0.3">
      <c r="A506" s="39" t="s">
        <v>1778</v>
      </c>
      <c r="B506" s="39">
        <v>240</v>
      </c>
      <c r="C506" s="39">
        <v>370</v>
      </c>
      <c r="D506" s="39">
        <v>4849</v>
      </c>
      <c r="E506" s="39" t="s">
        <v>42</v>
      </c>
      <c r="F506" s="39" t="s">
        <v>1059</v>
      </c>
      <c r="G506" s="39" t="s">
        <v>101</v>
      </c>
      <c r="H506" s="39" t="s">
        <v>101</v>
      </c>
      <c r="I506" s="39" t="s">
        <v>813</v>
      </c>
      <c r="J506" s="39" t="s">
        <v>224</v>
      </c>
      <c r="K506" s="39" t="s">
        <v>954</v>
      </c>
      <c r="L506" s="39" t="s">
        <v>1066</v>
      </c>
      <c r="M506" s="39" t="s">
        <v>1435</v>
      </c>
      <c r="N506" s="39" t="s">
        <v>1067</v>
      </c>
      <c r="O506" s="106">
        <v>0</v>
      </c>
    </row>
    <row r="507" spans="1:15" x14ac:dyDescent="0.3">
      <c r="A507" s="39" t="s">
        <v>1779</v>
      </c>
      <c r="B507" s="39">
        <v>240</v>
      </c>
      <c r="C507" s="39">
        <v>385</v>
      </c>
      <c r="D507" s="39">
        <v>4895</v>
      </c>
      <c r="E507" s="39" t="s">
        <v>42</v>
      </c>
      <c r="F507" s="39" t="s">
        <v>812</v>
      </c>
      <c r="G507" s="39" t="s">
        <v>101</v>
      </c>
      <c r="H507" s="39" t="s">
        <v>101</v>
      </c>
      <c r="I507" s="39" t="s">
        <v>812</v>
      </c>
      <c r="J507" s="39" t="s">
        <v>164</v>
      </c>
      <c r="K507" s="39" t="s">
        <v>954</v>
      </c>
      <c r="L507" s="39" t="s">
        <v>1074</v>
      </c>
      <c r="M507" s="39" t="s">
        <v>1435</v>
      </c>
      <c r="N507" s="39" t="s">
        <v>812</v>
      </c>
      <c r="O507" s="106">
        <v>1659</v>
      </c>
    </row>
    <row r="508" spans="1:15" x14ac:dyDescent="0.3">
      <c r="A508" s="39" t="s">
        <v>1780</v>
      </c>
      <c r="B508" s="39">
        <v>240</v>
      </c>
      <c r="C508" s="39">
        <v>390</v>
      </c>
      <c r="D508" s="39">
        <v>4910</v>
      </c>
      <c r="E508" s="39" t="s">
        <v>42</v>
      </c>
      <c r="F508" s="39" t="s">
        <v>816</v>
      </c>
      <c r="G508" s="39" t="s">
        <v>101</v>
      </c>
      <c r="H508" s="39" t="s">
        <v>101</v>
      </c>
      <c r="I508" s="39" t="s">
        <v>816</v>
      </c>
      <c r="J508" s="39" t="s">
        <v>228</v>
      </c>
      <c r="K508" s="39" t="s">
        <v>954</v>
      </c>
      <c r="L508" s="39" t="s">
        <v>1078</v>
      </c>
      <c r="M508" s="39" t="s">
        <v>1435</v>
      </c>
      <c r="N508" s="39" t="s">
        <v>1447</v>
      </c>
      <c r="O508" s="106">
        <v>0</v>
      </c>
    </row>
    <row r="509" spans="1:15" x14ac:dyDescent="0.3">
      <c r="A509" s="39" t="s">
        <v>1781</v>
      </c>
      <c r="B509" s="39">
        <v>240</v>
      </c>
      <c r="C509" s="39">
        <v>390</v>
      </c>
      <c r="D509" s="39">
        <v>4917</v>
      </c>
      <c r="E509" s="39" t="s">
        <v>42</v>
      </c>
      <c r="F509" s="39" t="s">
        <v>816</v>
      </c>
      <c r="G509" s="39" t="s">
        <v>101</v>
      </c>
      <c r="H509" s="39" t="s">
        <v>101</v>
      </c>
      <c r="I509" s="39" t="s">
        <v>816</v>
      </c>
      <c r="J509" s="39" t="s">
        <v>230</v>
      </c>
      <c r="K509" s="39" t="s">
        <v>954</v>
      </c>
      <c r="L509" s="39" t="s">
        <v>1078</v>
      </c>
      <c r="M509" s="39" t="s">
        <v>1435</v>
      </c>
      <c r="N509" s="39" t="s">
        <v>1083</v>
      </c>
      <c r="O509" s="106">
        <v>0</v>
      </c>
    </row>
    <row r="510" spans="1:15" x14ac:dyDescent="0.3">
      <c r="A510" s="39" t="s">
        <v>1782</v>
      </c>
      <c r="B510" s="39">
        <v>240</v>
      </c>
      <c r="C510" s="39">
        <v>390</v>
      </c>
      <c r="D510" s="39">
        <v>4921</v>
      </c>
      <c r="E510" s="39" t="s">
        <v>42</v>
      </c>
      <c r="F510" s="39" t="s">
        <v>816</v>
      </c>
      <c r="G510" s="39" t="s">
        <v>101</v>
      </c>
      <c r="H510" s="39" t="s">
        <v>101</v>
      </c>
      <c r="I510" s="39" t="s">
        <v>816</v>
      </c>
      <c r="J510" s="39" t="s">
        <v>232</v>
      </c>
      <c r="K510" s="39" t="s">
        <v>954</v>
      </c>
      <c r="L510" s="39" t="s">
        <v>1078</v>
      </c>
      <c r="M510" s="39" t="s">
        <v>1435</v>
      </c>
      <c r="N510" s="39" t="s">
        <v>1783</v>
      </c>
      <c r="O510" s="106">
        <v>0</v>
      </c>
    </row>
    <row r="511" spans="1:15" x14ac:dyDescent="0.3">
      <c r="A511" s="39" t="s">
        <v>1784</v>
      </c>
      <c r="B511" s="39">
        <v>240</v>
      </c>
      <c r="C511" s="39">
        <v>390</v>
      </c>
      <c r="D511" s="39">
        <v>4930</v>
      </c>
      <c r="E511" s="39" t="s">
        <v>42</v>
      </c>
      <c r="F511" s="39" t="s">
        <v>816</v>
      </c>
      <c r="G511" s="39" t="s">
        <v>101</v>
      </c>
      <c r="H511" s="39" t="s">
        <v>101</v>
      </c>
      <c r="I511" s="39" t="s">
        <v>816</v>
      </c>
      <c r="J511" s="39" t="s">
        <v>234</v>
      </c>
      <c r="K511" s="39" t="s">
        <v>954</v>
      </c>
      <c r="L511" s="39" t="s">
        <v>1078</v>
      </c>
      <c r="M511" s="39" t="s">
        <v>1435</v>
      </c>
      <c r="N511" s="39" t="s">
        <v>1785</v>
      </c>
      <c r="O511" s="106">
        <v>0</v>
      </c>
    </row>
    <row r="512" spans="1:15" x14ac:dyDescent="0.3">
      <c r="A512" s="39" t="s">
        <v>1786</v>
      </c>
      <c r="B512" s="39">
        <v>240</v>
      </c>
      <c r="C512" s="39">
        <v>390</v>
      </c>
      <c r="D512" s="39">
        <v>4950</v>
      </c>
      <c r="E512" s="39" t="s">
        <v>42</v>
      </c>
      <c r="F512" s="39" t="s">
        <v>816</v>
      </c>
      <c r="G512" s="39" t="s">
        <v>101</v>
      </c>
      <c r="H512" s="39" t="s">
        <v>101</v>
      </c>
      <c r="I512" s="39" t="s">
        <v>816</v>
      </c>
      <c r="J512" s="39" t="s">
        <v>236</v>
      </c>
      <c r="K512" s="39" t="s">
        <v>954</v>
      </c>
      <c r="L512" s="39" t="s">
        <v>1078</v>
      </c>
      <c r="M512" s="39" t="s">
        <v>1435</v>
      </c>
      <c r="N512" s="39" t="s">
        <v>1085</v>
      </c>
      <c r="O512" s="106">
        <v>6049</v>
      </c>
    </row>
    <row r="513" spans="1:15" x14ac:dyDescent="0.3">
      <c r="A513" s="39" t="s">
        <v>1788</v>
      </c>
      <c r="B513" s="39">
        <v>240</v>
      </c>
      <c r="C513" s="39">
        <v>390</v>
      </c>
      <c r="D513" s="39">
        <v>4955</v>
      </c>
      <c r="E513" s="39" t="s">
        <v>42</v>
      </c>
      <c r="F513" s="39" t="s">
        <v>816</v>
      </c>
      <c r="G513" s="39" t="s">
        <v>101</v>
      </c>
      <c r="H513" s="39" t="s">
        <v>101</v>
      </c>
      <c r="I513" s="39" t="s">
        <v>816</v>
      </c>
      <c r="J513" s="39" t="s">
        <v>238</v>
      </c>
      <c r="K513" s="39" t="s">
        <v>954</v>
      </c>
      <c r="L513" s="39" t="s">
        <v>1078</v>
      </c>
      <c r="M513" s="39" t="s">
        <v>1435</v>
      </c>
      <c r="N513" s="39" t="s">
        <v>1603</v>
      </c>
      <c r="O513" s="106">
        <v>0</v>
      </c>
    </row>
    <row r="514" spans="1:15" x14ac:dyDescent="0.3">
      <c r="A514" s="39" t="s">
        <v>1789</v>
      </c>
      <c r="B514" s="39">
        <v>240</v>
      </c>
      <c r="C514" s="39">
        <v>490</v>
      </c>
      <c r="D514" s="39">
        <v>5110</v>
      </c>
      <c r="E514" s="39" t="s">
        <v>42</v>
      </c>
      <c r="F514" s="39" t="s">
        <v>1449</v>
      </c>
      <c r="G514" s="39" t="s">
        <v>100</v>
      </c>
      <c r="H514" s="39" t="s">
        <v>819</v>
      </c>
      <c r="I514" s="39" t="s">
        <v>1088</v>
      </c>
      <c r="J514" s="39" t="s">
        <v>730</v>
      </c>
      <c r="K514" s="39" t="s">
        <v>1395</v>
      </c>
      <c r="L514" s="39" t="s">
        <v>1700</v>
      </c>
      <c r="M514" s="39" t="s">
        <v>1089</v>
      </c>
      <c r="N514" s="39" t="s">
        <v>284</v>
      </c>
      <c r="O514" s="106">
        <v>24279</v>
      </c>
    </row>
    <row r="515" spans="1:15" x14ac:dyDescent="0.3">
      <c r="A515" s="39" t="s">
        <v>1790</v>
      </c>
      <c r="B515" s="39">
        <v>240</v>
      </c>
      <c r="C515" s="39">
        <v>490</v>
      </c>
      <c r="D515" s="39">
        <v>5112</v>
      </c>
      <c r="E515" s="39" t="s">
        <v>42</v>
      </c>
      <c r="F515" s="39" t="s">
        <v>1449</v>
      </c>
      <c r="G515" s="39" t="s">
        <v>100</v>
      </c>
      <c r="H515" s="39" t="s">
        <v>819</v>
      </c>
      <c r="I515" s="39" t="s">
        <v>1088</v>
      </c>
      <c r="J515" s="39" t="s">
        <v>620</v>
      </c>
      <c r="K515" s="39" t="s">
        <v>1395</v>
      </c>
      <c r="L515" s="39" t="s">
        <v>1700</v>
      </c>
      <c r="M515" s="39" t="s">
        <v>1089</v>
      </c>
      <c r="N515" s="39" t="s">
        <v>287</v>
      </c>
      <c r="O515" s="106">
        <v>0</v>
      </c>
    </row>
    <row r="516" spans="1:15" x14ac:dyDescent="0.3">
      <c r="A516" s="39" t="s">
        <v>1791</v>
      </c>
      <c r="B516" s="39">
        <v>240</v>
      </c>
      <c r="C516" s="39">
        <v>490</v>
      </c>
      <c r="D516" s="39">
        <v>5114</v>
      </c>
      <c r="E516" s="39" t="s">
        <v>42</v>
      </c>
      <c r="F516" s="39" t="s">
        <v>1449</v>
      </c>
      <c r="G516" s="39" t="s">
        <v>100</v>
      </c>
      <c r="H516" s="39" t="s">
        <v>819</v>
      </c>
      <c r="I516" s="39" t="s">
        <v>1088</v>
      </c>
      <c r="J516" s="39" t="s">
        <v>400</v>
      </c>
      <c r="K516" s="39" t="s">
        <v>1395</v>
      </c>
      <c r="L516" s="39" t="s">
        <v>1700</v>
      </c>
      <c r="M516" s="39" t="s">
        <v>1089</v>
      </c>
      <c r="N516" s="39" t="s">
        <v>285</v>
      </c>
      <c r="O516" s="106">
        <v>21271</v>
      </c>
    </row>
    <row r="517" spans="1:15" x14ac:dyDescent="0.3">
      <c r="A517" s="39" t="s">
        <v>1792</v>
      </c>
      <c r="B517" s="39">
        <v>240</v>
      </c>
      <c r="C517" s="39">
        <v>490</v>
      </c>
      <c r="D517" s="39">
        <v>5150</v>
      </c>
      <c r="E517" s="39" t="s">
        <v>42</v>
      </c>
      <c r="F517" s="39" t="s">
        <v>1449</v>
      </c>
      <c r="G517" s="39" t="s">
        <v>100</v>
      </c>
      <c r="H517" s="39" t="s">
        <v>819</v>
      </c>
      <c r="I517" s="39" t="s">
        <v>1088</v>
      </c>
      <c r="J517" s="39" t="s">
        <v>388</v>
      </c>
      <c r="K517" s="39" t="s">
        <v>1395</v>
      </c>
      <c r="L517" s="39" t="s">
        <v>1700</v>
      </c>
      <c r="M517" s="39" t="s">
        <v>1089</v>
      </c>
      <c r="N517" s="39" t="s">
        <v>293</v>
      </c>
      <c r="O517" s="106">
        <v>29447</v>
      </c>
    </row>
    <row r="518" spans="1:15" x14ac:dyDescent="0.3">
      <c r="A518" s="39" t="s">
        <v>1793</v>
      </c>
      <c r="B518" s="39">
        <v>240</v>
      </c>
      <c r="C518" s="39">
        <v>490</v>
      </c>
      <c r="D518" s="39">
        <v>5152</v>
      </c>
      <c r="E518" s="39" t="s">
        <v>42</v>
      </c>
      <c r="F518" s="39" t="s">
        <v>1449</v>
      </c>
      <c r="G518" s="39" t="s">
        <v>100</v>
      </c>
      <c r="H518" s="39" t="s">
        <v>819</v>
      </c>
      <c r="I518" s="39" t="s">
        <v>1088</v>
      </c>
      <c r="J518" s="39" t="s">
        <v>790</v>
      </c>
      <c r="K518" s="39" t="s">
        <v>1395</v>
      </c>
      <c r="L518" s="39" t="s">
        <v>1700</v>
      </c>
      <c r="M518" s="39" t="s">
        <v>1089</v>
      </c>
      <c r="N518" s="39" t="s">
        <v>298</v>
      </c>
      <c r="O518" s="106">
        <v>37948</v>
      </c>
    </row>
    <row r="519" spans="1:15" x14ac:dyDescent="0.3">
      <c r="A519" s="39" t="s">
        <v>1794</v>
      </c>
      <c r="B519" s="39">
        <v>240</v>
      </c>
      <c r="C519" s="39">
        <v>490</v>
      </c>
      <c r="D519" s="39">
        <v>5154</v>
      </c>
      <c r="E519" s="39" t="s">
        <v>42</v>
      </c>
      <c r="F519" s="39" t="s">
        <v>1449</v>
      </c>
      <c r="G519" s="39" t="s">
        <v>100</v>
      </c>
      <c r="H519" s="39" t="s">
        <v>819</v>
      </c>
      <c r="I519" s="39" t="s">
        <v>1088</v>
      </c>
      <c r="J519" s="39" t="s">
        <v>314</v>
      </c>
      <c r="K519" s="39" t="s">
        <v>1395</v>
      </c>
      <c r="L519" s="39" t="s">
        <v>1700</v>
      </c>
      <c r="M519" s="39" t="s">
        <v>1089</v>
      </c>
      <c r="N519" s="39" t="s">
        <v>299</v>
      </c>
      <c r="O519" s="106">
        <v>0</v>
      </c>
    </row>
    <row r="520" spans="1:15" x14ac:dyDescent="0.3">
      <c r="A520" s="39" t="s">
        <v>1795</v>
      </c>
      <c r="B520" s="39">
        <v>240</v>
      </c>
      <c r="C520" s="39">
        <v>490</v>
      </c>
      <c r="D520" s="39">
        <v>5156</v>
      </c>
      <c r="E520" s="39" t="s">
        <v>42</v>
      </c>
      <c r="F520" s="39" t="s">
        <v>1449</v>
      </c>
      <c r="G520" s="39" t="s">
        <v>100</v>
      </c>
      <c r="H520" s="39" t="s">
        <v>819</v>
      </c>
      <c r="I520" s="39" t="s">
        <v>1088</v>
      </c>
      <c r="J520" s="39" t="s">
        <v>408</v>
      </c>
      <c r="K520" s="39" t="s">
        <v>1395</v>
      </c>
      <c r="L520" s="39" t="s">
        <v>1700</v>
      </c>
      <c r="M520" s="39" t="s">
        <v>1089</v>
      </c>
      <c r="N520" s="39" t="s">
        <v>295</v>
      </c>
      <c r="O520" s="106">
        <v>0</v>
      </c>
    </row>
    <row r="521" spans="1:15" x14ac:dyDescent="0.3">
      <c r="A521" s="39" t="s">
        <v>1796</v>
      </c>
      <c r="B521" s="39">
        <v>240</v>
      </c>
      <c r="C521" s="39">
        <v>490</v>
      </c>
      <c r="D521" s="39">
        <v>5158</v>
      </c>
      <c r="E521" s="39" t="s">
        <v>42</v>
      </c>
      <c r="F521" s="39" t="s">
        <v>1449</v>
      </c>
      <c r="G521" s="39" t="s">
        <v>100</v>
      </c>
      <c r="H521" s="39" t="s">
        <v>819</v>
      </c>
      <c r="I521" s="39" t="s">
        <v>1088</v>
      </c>
      <c r="J521" s="39" t="s">
        <v>453</v>
      </c>
      <c r="K521" s="39" t="s">
        <v>1395</v>
      </c>
      <c r="L521" s="39" t="s">
        <v>1700</v>
      </c>
      <c r="M521" s="39" t="s">
        <v>1089</v>
      </c>
      <c r="N521" s="39" t="s">
        <v>290</v>
      </c>
      <c r="O521" s="106">
        <v>2411</v>
      </c>
    </row>
    <row r="522" spans="1:15" x14ac:dyDescent="0.3">
      <c r="A522" s="39" t="s">
        <v>1797</v>
      </c>
      <c r="B522" s="39">
        <v>240</v>
      </c>
      <c r="C522" s="39">
        <v>490</v>
      </c>
      <c r="D522" s="39">
        <v>5220</v>
      </c>
      <c r="E522" s="39" t="s">
        <v>42</v>
      </c>
      <c r="F522" s="39" t="s">
        <v>1449</v>
      </c>
      <c r="G522" s="39" t="s">
        <v>100</v>
      </c>
      <c r="H522" s="39" t="s">
        <v>819</v>
      </c>
      <c r="I522" s="39" t="s">
        <v>1098</v>
      </c>
      <c r="J522" s="39" t="s">
        <v>382</v>
      </c>
      <c r="K522" s="39" t="s">
        <v>1395</v>
      </c>
      <c r="L522" s="39" t="s">
        <v>1700</v>
      </c>
      <c r="M522" s="39" t="s">
        <v>1089</v>
      </c>
      <c r="N522" s="39" t="s">
        <v>291</v>
      </c>
      <c r="O522" s="106">
        <v>2879</v>
      </c>
    </row>
    <row r="523" spans="1:15" x14ac:dyDescent="0.3">
      <c r="A523" s="39" t="s">
        <v>1798</v>
      </c>
      <c r="B523" s="39">
        <v>240</v>
      </c>
      <c r="C523" s="39">
        <v>490</v>
      </c>
      <c r="D523" s="39">
        <v>5315</v>
      </c>
      <c r="E523" s="39" t="s">
        <v>42</v>
      </c>
      <c r="F523" s="39" t="s">
        <v>1449</v>
      </c>
      <c r="G523" s="39" t="s">
        <v>100</v>
      </c>
      <c r="H523" s="39" t="s">
        <v>819</v>
      </c>
      <c r="I523" s="39" t="s">
        <v>1100</v>
      </c>
      <c r="J523" s="39" t="s">
        <v>416</v>
      </c>
      <c r="K523" s="39" t="s">
        <v>1395</v>
      </c>
      <c r="L523" s="39" t="s">
        <v>1700</v>
      </c>
      <c r="M523" s="39" t="s">
        <v>1089</v>
      </c>
      <c r="N523" s="39" t="s">
        <v>294</v>
      </c>
      <c r="O523" s="106">
        <v>9045</v>
      </c>
    </row>
    <row r="524" spans="1:15" x14ac:dyDescent="0.3">
      <c r="A524" s="39" t="s">
        <v>1799</v>
      </c>
      <c r="B524" s="39">
        <v>240</v>
      </c>
      <c r="C524" s="39">
        <v>490</v>
      </c>
      <c r="D524" s="39">
        <v>5320</v>
      </c>
      <c r="E524" s="39" t="s">
        <v>42</v>
      </c>
      <c r="F524" s="39" t="s">
        <v>1449</v>
      </c>
      <c r="G524" s="39" t="s">
        <v>100</v>
      </c>
      <c r="H524" s="39" t="s">
        <v>819</v>
      </c>
      <c r="I524" s="39" t="s">
        <v>1100</v>
      </c>
      <c r="J524" s="39" t="s">
        <v>378</v>
      </c>
      <c r="K524" s="39" t="s">
        <v>1395</v>
      </c>
      <c r="L524" s="39" t="s">
        <v>1700</v>
      </c>
      <c r="M524" s="39" t="s">
        <v>1089</v>
      </c>
      <c r="N524" s="39" t="s">
        <v>300</v>
      </c>
      <c r="O524" s="106">
        <v>3058</v>
      </c>
    </row>
    <row r="525" spans="1:15" x14ac:dyDescent="0.3">
      <c r="A525" s="39" t="s">
        <v>1800</v>
      </c>
      <c r="B525" s="39">
        <v>240</v>
      </c>
      <c r="C525" s="39">
        <v>490</v>
      </c>
      <c r="D525" s="39">
        <v>5350</v>
      </c>
      <c r="E525" s="39" t="s">
        <v>42</v>
      </c>
      <c r="F525" s="39" t="s">
        <v>1449</v>
      </c>
      <c r="G525" s="39" t="s">
        <v>100</v>
      </c>
      <c r="H525" s="39" t="s">
        <v>819</v>
      </c>
      <c r="I525" s="39" t="s">
        <v>1100</v>
      </c>
      <c r="J525" s="39" t="s">
        <v>380</v>
      </c>
      <c r="K525" s="39" t="s">
        <v>1395</v>
      </c>
      <c r="L525" s="39" t="s">
        <v>1700</v>
      </c>
      <c r="M525" s="39" t="s">
        <v>1089</v>
      </c>
      <c r="N525" s="39" t="s">
        <v>297</v>
      </c>
      <c r="O525" s="106">
        <v>0</v>
      </c>
    </row>
    <row r="526" spans="1:15" x14ac:dyDescent="0.3">
      <c r="A526" s="39" t="s">
        <v>1801</v>
      </c>
      <c r="B526" s="39">
        <v>240</v>
      </c>
      <c r="C526" s="39">
        <v>490</v>
      </c>
      <c r="D526" s="39">
        <v>5410</v>
      </c>
      <c r="E526" s="39" t="s">
        <v>42</v>
      </c>
      <c r="F526" s="39" t="s">
        <v>1449</v>
      </c>
      <c r="G526" s="39" t="s">
        <v>100</v>
      </c>
      <c r="H526" s="39" t="s">
        <v>819</v>
      </c>
      <c r="I526" s="39" t="s">
        <v>1104</v>
      </c>
      <c r="J526" s="39" t="s">
        <v>390</v>
      </c>
      <c r="K526" s="39" t="s">
        <v>1395</v>
      </c>
      <c r="L526" s="39" t="s">
        <v>1700</v>
      </c>
      <c r="M526" s="39" t="s">
        <v>1089</v>
      </c>
      <c r="N526" s="39" t="s">
        <v>288</v>
      </c>
      <c r="O526" s="106">
        <v>28714</v>
      </c>
    </row>
    <row r="527" spans="1:15" x14ac:dyDescent="0.3">
      <c r="A527" s="39" t="s">
        <v>1802</v>
      </c>
      <c r="B527" s="39">
        <v>240</v>
      </c>
      <c r="C527" s="39">
        <v>490</v>
      </c>
      <c r="D527" s="39">
        <v>5450</v>
      </c>
      <c r="E527" s="39" t="s">
        <v>42</v>
      </c>
      <c r="F527" s="39" t="s">
        <v>1449</v>
      </c>
      <c r="G527" s="39" t="s">
        <v>100</v>
      </c>
      <c r="H527" s="39" t="s">
        <v>819</v>
      </c>
      <c r="I527" s="39" t="s">
        <v>1104</v>
      </c>
      <c r="J527" s="39" t="s">
        <v>357</v>
      </c>
      <c r="K527" s="39" t="s">
        <v>1395</v>
      </c>
      <c r="L527" s="39" t="s">
        <v>1700</v>
      </c>
      <c r="M527" s="39" t="s">
        <v>1089</v>
      </c>
      <c r="N527" s="39" t="s">
        <v>292</v>
      </c>
      <c r="O527" s="106">
        <v>18889</v>
      </c>
    </row>
    <row r="528" spans="1:15" x14ac:dyDescent="0.3">
      <c r="A528" s="39" t="s">
        <v>1803</v>
      </c>
      <c r="B528" s="39">
        <v>240</v>
      </c>
      <c r="C528" s="39">
        <v>490</v>
      </c>
      <c r="D528" s="39">
        <v>6110</v>
      </c>
      <c r="E528" s="39" t="s">
        <v>42</v>
      </c>
      <c r="F528" s="39" t="s">
        <v>1449</v>
      </c>
      <c r="G528" s="39" t="s">
        <v>100</v>
      </c>
      <c r="H528" s="39" t="s">
        <v>820</v>
      </c>
      <c r="I528" s="39" t="s">
        <v>1108</v>
      </c>
      <c r="J528" s="39" t="s">
        <v>386</v>
      </c>
      <c r="K528" s="39" t="s">
        <v>1395</v>
      </c>
      <c r="L528" s="39" t="s">
        <v>1700</v>
      </c>
      <c r="M528" s="39" t="s">
        <v>1089</v>
      </c>
      <c r="N528" s="39" t="s">
        <v>1109</v>
      </c>
      <c r="O528" s="106">
        <v>5436</v>
      </c>
    </row>
    <row r="529" spans="1:15" x14ac:dyDescent="0.3">
      <c r="A529" s="39" t="s">
        <v>1804</v>
      </c>
      <c r="B529" s="39">
        <v>240</v>
      </c>
      <c r="C529" s="39">
        <v>490</v>
      </c>
      <c r="D529" s="39">
        <v>6112</v>
      </c>
      <c r="E529" s="39" t="s">
        <v>42</v>
      </c>
      <c r="F529" s="39" t="s">
        <v>1449</v>
      </c>
      <c r="G529" s="39" t="s">
        <v>100</v>
      </c>
      <c r="H529" s="39" t="s">
        <v>820</v>
      </c>
      <c r="I529" s="39" t="s">
        <v>1108</v>
      </c>
      <c r="J529" s="39" t="s">
        <v>644</v>
      </c>
      <c r="K529" s="39" t="s">
        <v>1395</v>
      </c>
      <c r="L529" s="39" t="s">
        <v>1700</v>
      </c>
      <c r="M529" s="39" t="s">
        <v>1089</v>
      </c>
      <c r="N529" s="39" t="s">
        <v>1112</v>
      </c>
      <c r="O529" s="106">
        <v>0</v>
      </c>
    </row>
    <row r="530" spans="1:15" x14ac:dyDescent="0.3">
      <c r="A530" s="39" t="s">
        <v>1805</v>
      </c>
      <c r="B530" s="39">
        <v>240</v>
      </c>
      <c r="C530" s="39">
        <v>490</v>
      </c>
      <c r="D530" s="39">
        <v>6114</v>
      </c>
      <c r="E530" s="39" t="s">
        <v>42</v>
      </c>
      <c r="F530" s="39" t="s">
        <v>1449</v>
      </c>
      <c r="G530" s="39" t="s">
        <v>100</v>
      </c>
      <c r="H530" s="39" t="s">
        <v>820</v>
      </c>
      <c r="I530" s="39" t="s">
        <v>1108</v>
      </c>
      <c r="J530" s="39" t="s">
        <v>732</v>
      </c>
      <c r="K530" s="39" t="s">
        <v>1395</v>
      </c>
      <c r="L530" s="39" t="s">
        <v>1700</v>
      </c>
      <c r="M530" s="39" t="s">
        <v>1089</v>
      </c>
      <c r="N530" s="39" t="s">
        <v>1114</v>
      </c>
      <c r="O530" s="106">
        <v>3467</v>
      </c>
    </row>
    <row r="531" spans="1:15" x14ac:dyDescent="0.3">
      <c r="A531" s="39" t="s">
        <v>1806</v>
      </c>
      <c r="B531" s="39">
        <v>240</v>
      </c>
      <c r="C531" s="39">
        <v>490</v>
      </c>
      <c r="D531" s="39">
        <v>6116</v>
      </c>
      <c r="E531" s="39" t="s">
        <v>42</v>
      </c>
      <c r="F531" s="39" t="s">
        <v>1449</v>
      </c>
      <c r="G531" s="39" t="s">
        <v>100</v>
      </c>
      <c r="H531" s="39" t="s">
        <v>820</v>
      </c>
      <c r="I531" s="39" t="s">
        <v>1108</v>
      </c>
      <c r="J531" s="39" t="s">
        <v>320</v>
      </c>
      <c r="K531" s="39" t="s">
        <v>1395</v>
      </c>
      <c r="L531" s="39" t="s">
        <v>1700</v>
      </c>
      <c r="M531" s="39" t="s">
        <v>1089</v>
      </c>
      <c r="N531" s="39" t="s">
        <v>1252</v>
      </c>
      <c r="O531" s="106">
        <v>0</v>
      </c>
    </row>
    <row r="532" spans="1:15" x14ac:dyDescent="0.3">
      <c r="A532" s="39" t="s">
        <v>1807</v>
      </c>
      <c r="B532" s="39">
        <v>240</v>
      </c>
      <c r="C532" s="39">
        <v>490</v>
      </c>
      <c r="D532" s="39">
        <v>6122</v>
      </c>
      <c r="E532" s="39" t="s">
        <v>42</v>
      </c>
      <c r="F532" s="39" t="s">
        <v>1449</v>
      </c>
      <c r="G532" s="39" t="s">
        <v>100</v>
      </c>
      <c r="H532" s="39" t="s">
        <v>820</v>
      </c>
      <c r="I532" s="39" t="s">
        <v>1108</v>
      </c>
      <c r="J532" s="39" t="s">
        <v>750</v>
      </c>
      <c r="K532" s="39" t="s">
        <v>1395</v>
      </c>
      <c r="L532" s="39" t="s">
        <v>1700</v>
      </c>
      <c r="M532" s="39" t="s">
        <v>1089</v>
      </c>
      <c r="N532" s="39" t="s">
        <v>1116</v>
      </c>
      <c r="O532" s="106">
        <v>4341</v>
      </c>
    </row>
    <row r="533" spans="1:15" x14ac:dyDescent="0.3">
      <c r="A533" s="39" t="s">
        <v>1808</v>
      </c>
      <c r="B533" s="39">
        <v>240</v>
      </c>
      <c r="C533" s="39">
        <v>490</v>
      </c>
      <c r="D533" s="39">
        <v>6128</v>
      </c>
      <c r="E533" s="39" t="s">
        <v>42</v>
      </c>
      <c r="F533" s="39" t="s">
        <v>1449</v>
      </c>
      <c r="G533" s="39" t="s">
        <v>100</v>
      </c>
      <c r="H533" s="39" t="s">
        <v>820</v>
      </c>
      <c r="I533" s="39" t="s">
        <v>1108</v>
      </c>
      <c r="J533" s="39" t="s">
        <v>352</v>
      </c>
      <c r="K533" s="39" t="s">
        <v>1395</v>
      </c>
      <c r="L533" s="39" t="s">
        <v>1700</v>
      </c>
      <c r="M533" s="39" t="s">
        <v>1089</v>
      </c>
      <c r="N533" s="39" t="s">
        <v>1121</v>
      </c>
      <c r="O533" s="106">
        <v>4196</v>
      </c>
    </row>
    <row r="534" spans="1:15" x14ac:dyDescent="0.3">
      <c r="A534" s="39" t="s">
        <v>1810</v>
      </c>
      <c r="B534" s="39">
        <v>240</v>
      </c>
      <c r="C534" s="39">
        <v>490</v>
      </c>
      <c r="D534" s="39">
        <v>6130</v>
      </c>
      <c r="E534" s="39" t="s">
        <v>42</v>
      </c>
      <c r="F534" s="39" t="s">
        <v>1449</v>
      </c>
      <c r="G534" s="39" t="s">
        <v>100</v>
      </c>
      <c r="H534" s="39" t="s">
        <v>820</v>
      </c>
      <c r="I534" s="39" t="s">
        <v>1108</v>
      </c>
      <c r="J534" s="39" t="s">
        <v>648</v>
      </c>
      <c r="K534" s="39" t="s">
        <v>1395</v>
      </c>
      <c r="L534" s="39" t="s">
        <v>1700</v>
      </c>
      <c r="M534" s="39" t="s">
        <v>1089</v>
      </c>
      <c r="N534" s="39" t="s">
        <v>1627</v>
      </c>
      <c r="O534" s="106">
        <v>0</v>
      </c>
    </row>
    <row r="535" spans="1:15" x14ac:dyDescent="0.3">
      <c r="A535" s="39" t="s">
        <v>1811</v>
      </c>
      <c r="B535" s="39">
        <v>240</v>
      </c>
      <c r="C535" s="39">
        <v>490</v>
      </c>
      <c r="D535" s="39">
        <v>6190</v>
      </c>
      <c r="E535" s="39" t="s">
        <v>42</v>
      </c>
      <c r="F535" s="39" t="s">
        <v>1449</v>
      </c>
      <c r="G535" s="39" t="s">
        <v>100</v>
      </c>
      <c r="H535" s="39" t="s">
        <v>820</v>
      </c>
      <c r="I535" s="39" t="s">
        <v>1108</v>
      </c>
      <c r="J535" s="39" t="s">
        <v>650</v>
      </c>
      <c r="K535" s="39" t="s">
        <v>1395</v>
      </c>
      <c r="L535" s="39" t="s">
        <v>1700</v>
      </c>
      <c r="M535" s="39" t="s">
        <v>1089</v>
      </c>
      <c r="N535" s="39" t="s">
        <v>1126</v>
      </c>
      <c r="O535" s="106">
        <v>0</v>
      </c>
    </row>
    <row r="536" spans="1:15" x14ac:dyDescent="0.3">
      <c r="A536" s="39" t="s">
        <v>1812</v>
      </c>
      <c r="B536" s="39">
        <v>240</v>
      </c>
      <c r="C536" s="39">
        <v>490</v>
      </c>
      <c r="D536" s="39">
        <v>6210</v>
      </c>
      <c r="E536" s="39" t="s">
        <v>42</v>
      </c>
      <c r="F536" s="39" t="s">
        <v>1449</v>
      </c>
      <c r="G536" s="39" t="s">
        <v>100</v>
      </c>
      <c r="H536" s="39" t="s">
        <v>820</v>
      </c>
      <c r="I536" s="39" t="s">
        <v>1131</v>
      </c>
      <c r="J536" s="39" t="s">
        <v>368</v>
      </c>
      <c r="K536" s="39" t="s">
        <v>1395</v>
      </c>
      <c r="L536" s="39" t="s">
        <v>1700</v>
      </c>
      <c r="M536" s="39" t="s">
        <v>1089</v>
      </c>
      <c r="N536" s="39" t="s">
        <v>1128</v>
      </c>
      <c r="O536" s="106">
        <v>8299</v>
      </c>
    </row>
    <row r="537" spans="1:15" x14ac:dyDescent="0.3">
      <c r="A537" s="39" t="s">
        <v>1813</v>
      </c>
      <c r="B537" s="39">
        <v>240</v>
      </c>
      <c r="C537" s="39">
        <v>490</v>
      </c>
      <c r="D537" s="39">
        <v>6220</v>
      </c>
      <c r="E537" s="39" t="s">
        <v>42</v>
      </c>
      <c r="F537" s="39" t="s">
        <v>1449</v>
      </c>
      <c r="G537" s="39" t="s">
        <v>100</v>
      </c>
      <c r="H537" s="39" t="s">
        <v>820</v>
      </c>
      <c r="I537" s="39" t="s">
        <v>1131</v>
      </c>
      <c r="J537" s="39" t="s">
        <v>411</v>
      </c>
      <c r="K537" s="39" t="s">
        <v>1395</v>
      </c>
      <c r="L537" s="39" t="s">
        <v>1700</v>
      </c>
      <c r="M537" s="39" t="s">
        <v>1089</v>
      </c>
      <c r="N537" s="39" t="s">
        <v>1132</v>
      </c>
      <c r="O537" s="106">
        <v>452</v>
      </c>
    </row>
    <row r="538" spans="1:15" x14ac:dyDescent="0.3">
      <c r="A538" s="39" t="s">
        <v>1815</v>
      </c>
      <c r="B538" s="39">
        <v>240</v>
      </c>
      <c r="C538" s="39">
        <v>490</v>
      </c>
      <c r="D538" s="39">
        <v>6226</v>
      </c>
      <c r="E538" s="39" t="s">
        <v>42</v>
      </c>
      <c r="F538" s="39" t="s">
        <v>1449</v>
      </c>
      <c r="G538" s="39" t="s">
        <v>100</v>
      </c>
      <c r="H538" s="39" t="s">
        <v>820</v>
      </c>
      <c r="I538" s="39" t="s">
        <v>1131</v>
      </c>
      <c r="J538" s="39" t="s">
        <v>756</v>
      </c>
      <c r="K538" s="39" t="s">
        <v>1395</v>
      </c>
      <c r="L538" s="39" t="s">
        <v>1700</v>
      </c>
      <c r="M538" s="39" t="s">
        <v>1089</v>
      </c>
      <c r="N538" s="39" t="s">
        <v>1138</v>
      </c>
      <c r="O538" s="106">
        <v>950</v>
      </c>
    </row>
    <row r="539" spans="1:15" x14ac:dyDescent="0.3">
      <c r="A539" s="39" t="s">
        <v>1817</v>
      </c>
      <c r="B539" s="39">
        <v>240</v>
      </c>
      <c r="C539" s="39">
        <v>490</v>
      </c>
      <c r="D539" s="39">
        <v>6230</v>
      </c>
      <c r="E539" s="39" t="s">
        <v>42</v>
      </c>
      <c r="F539" s="39" t="s">
        <v>1449</v>
      </c>
      <c r="G539" s="39" t="s">
        <v>100</v>
      </c>
      <c r="H539" s="39" t="s">
        <v>820</v>
      </c>
      <c r="I539" s="39" t="s">
        <v>1131</v>
      </c>
      <c r="J539" s="39" t="s">
        <v>656</v>
      </c>
      <c r="K539" s="39" t="s">
        <v>1395</v>
      </c>
      <c r="L539" s="39" t="s">
        <v>1700</v>
      </c>
      <c r="M539" s="39" t="s">
        <v>1089</v>
      </c>
      <c r="N539" s="39" t="s">
        <v>1143</v>
      </c>
      <c r="O539" s="106">
        <v>404</v>
      </c>
    </row>
    <row r="540" spans="1:15" x14ac:dyDescent="0.3">
      <c r="A540" s="39" t="s">
        <v>1818</v>
      </c>
      <c r="B540" s="39">
        <v>240</v>
      </c>
      <c r="C540" s="39">
        <v>490</v>
      </c>
      <c r="D540" s="39">
        <v>6234</v>
      </c>
      <c r="E540" s="39" t="s">
        <v>42</v>
      </c>
      <c r="F540" s="39" t="s">
        <v>1449</v>
      </c>
      <c r="G540" s="39" t="s">
        <v>100</v>
      </c>
      <c r="H540" s="39" t="s">
        <v>820</v>
      </c>
      <c r="I540" s="39" t="s">
        <v>1131</v>
      </c>
      <c r="J540" s="39" t="s">
        <v>658</v>
      </c>
      <c r="K540" s="39" t="s">
        <v>1395</v>
      </c>
      <c r="L540" s="39" t="s">
        <v>1700</v>
      </c>
      <c r="M540" s="39" t="s">
        <v>1089</v>
      </c>
      <c r="N540" s="39" t="s">
        <v>1145</v>
      </c>
      <c r="O540" s="106">
        <v>3606</v>
      </c>
    </row>
    <row r="541" spans="1:15" x14ac:dyDescent="0.3">
      <c r="A541" s="39" t="s">
        <v>1819</v>
      </c>
      <c r="B541" s="39">
        <v>240</v>
      </c>
      <c r="C541" s="39">
        <v>490</v>
      </c>
      <c r="D541" s="39">
        <v>6238</v>
      </c>
      <c r="E541" s="39" t="s">
        <v>42</v>
      </c>
      <c r="F541" s="39" t="s">
        <v>1449</v>
      </c>
      <c r="G541" s="39" t="s">
        <v>100</v>
      </c>
      <c r="H541" s="39" t="s">
        <v>820</v>
      </c>
      <c r="I541" s="39" t="s">
        <v>1131</v>
      </c>
      <c r="J541" s="39" t="s">
        <v>452</v>
      </c>
      <c r="K541" s="39" t="s">
        <v>1395</v>
      </c>
      <c r="L541" s="39" t="s">
        <v>1700</v>
      </c>
      <c r="M541" s="39" t="s">
        <v>1089</v>
      </c>
      <c r="N541" s="39" t="s">
        <v>1147</v>
      </c>
      <c r="O541" s="106">
        <v>2547</v>
      </c>
    </row>
    <row r="542" spans="1:15" x14ac:dyDescent="0.3">
      <c r="A542" s="39" t="s">
        <v>1820</v>
      </c>
      <c r="B542" s="39">
        <v>240</v>
      </c>
      <c r="C542" s="39">
        <v>490</v>
      </c>
      <c r="D542" s="39">
        <v>6240</v>
      </c>
      <c r="E542" s="39" t="s">
        <v>42</v>
      </c>
      <c r="F542" s="39" t="s">
        <v>1449</v>
      </c>
      <c r="G542" s="39" t="s">
        <v>100</v>
      </c>
      <c r="H542" s="39" t="s">
        <v>820</v>
      </c>
      <c r="I542" s="39" t="s">
        <v>1131</v>
      </c>
      <c r="J542" s="39" t="s">
        <v>662</v>
      </c>
      <c r="K542" s="39" t="s">
        <v>1395</v>
      </c>
      <c r="L542" s="39" t="s">
        <v>1700</v>
      </c>
      <c r="M542" s="39" t="s">
        <v>1089</v>
      </c>
      <c r="N542" s="39" t="s">
        <v>1149</v>
      </c>
      <c r="O542" s="106">
        <v>100</v>
      </c>
    </row>
    <row r="543" spans="1:15" x14ac:dyDescent="0.3">
      <c r="A543" s="39" t="s">
        <v>1822</v>
      </c>
      <c r="B543" s="39">
        <v>240</v>
      </c>
      <c r="C543" s="39">
        <v>490</v>
      </c>
      <c r="D543" s="39">
        <v>6290</v>
      </c>
      <c r="E543" s="39" t="s">
        <v>42</v>
      </c>
      <c r="F543" s="39" t="s">
        <v>1449</v>
      </c>
      <c r="G543" s="39" t="s">
        <v>100</v>
      </c>
      <c r="H543" s="39" t="s">
        <v>820</v>
      </c>
      <c r="I543" s="39" t="s">
        <v>1131</v>
      </c>
      <c r="J543" s="39" t="s">
        <v>664</v>
      </c>
      <c r="K543" s="39" t="s">
        <v>1395</v>
      </c>
      <c r="L543" s="39" t="s">
        <v>1700</v>
      </c>
      <c r="M543" s="39" t="s">
        <v>1089</v>
      </c>
      <c r="N543" s="39" t="s">
        <v>1074</v>
      </c>
      <c r="O543" s="106">
        <v>146</v>
      </c>
    </row>
    <row r="544" spans="1:15" x14ac:dyDescent="0.3">
      <c r="A544" s="39" t="s">
        <v>1823</v>
      </c>
      <c r="B544" s="39">
        <v>240</v>
      </c>
      <c r="C544" s="39">
        <v>490</v>
      </c>
      <c r="D544" s="39">
        <v>6320</v>
      </c>
      <c r="E544" s="39" t="s">
        <v>42</v>
      </c>
      <c r="F544" s="39" t="s">
        <v>1449</v>
      </c>
      <c r="G544" s="39" t="s">
        <v>100</v>
      </c>
      <c r="H544" s="39" t="s">
        <v>820</v>
      </c>
      <c r="I544" s="39" t="s">
        <v>1152</v>
      </c>
      <c r="J544" s="39" t="s">
        <v>395</v>
      </c>
      <c r="K544" s="39" t="s">
        <v>1395</v>
      </c>
      <c r="L544" s="39" t="s">
        <v>1700</v>
      </c>
      <c r="M544" s="39" t="s">
        <v>1089</v>
      </c>
      <c r="N544" s="39" t="s">
        <v>1153</v>
      </c>
      <c r="O544" s="106">
        <v>3271</v>
      </c>
    </row>
    <row r="545" spans="1:15" x14ac:dyDescent="0.3">
      <c r="A545" s="39" t="s">
        <v>1825</v>
      </c>
      <c r="B545" s="39">
        <v>240</v>
      </c>
      <c r="C545" s="39">
        <v>490</v>
      </c>
      <c r="D545" s="39">
        <v>6324</v>
      </c>
      <c r="E545" s="39" t="s">
        <v>42</v>
      </c>
      <c r="F545" s="39" t="s">
        <v>1449</v>
      </c>
      <c r="G545" s="39" t="s">
        <v>100</v>
      </c>
      <c r="H545" s="39" t="s">
        <v>820</v>
      </c>
      <c r="I545" s="39" t="s">
        <v>1152</v>
      </c>
      <c r="J545" s="39" t="s">
        <v>668</v>
      </c>
      <c r="K545" s="39" t="s">
        <v>1395</v>
      </c>
      <c r="L545" s="39" t="s">
        <v>1700</v>
      </c>
      <c r="M545" s="39" t="s">
        <v>1089</v>
      </c>
      <c r="N545" s="39" t="s">
        <v>1156</v>
      </c>
      <c r="O545" s="106">
        <v>1999</v>
      </c>
    </row>
    <row r="546" spans="1:15" x14ac:dyDescent="0.3">
      <c r="A546" s="39" t="s">
        <v>1826</v>
      </c>
      <c r="B546" s="39">
        <v>240</v>
      </c>
      <c r="C546" s="39">
        <v>490</v>
      </c>
      <c r="D546" s="39">
        <v>6330</v>
      </c>
      <c r="E546" s="39" t="s">
        <v>42</v>
      </c>
      <c r="F546" s="39" t="s">
        <v>1449</v>
      </c>
      <c r="G546" s="39" t="s">
        <v>100</v>
      </c>
      <c r="H546" s="39" t="s">
        <v>820</v>
      </c>
      <c r="I546" s="39" t="s">
        <v>1152</v>
      </c>
      <c r="J546" s="39" t="s">
        <v>670</v>
      </c>
      <c r="K546" s="39" t="s">
        <v>1395</v>
      </c>
      <c r="L546" s="39" t="s">
        <v>1700</v>
      </c>
      <c r="M546" s="39" t="s">
        <v>1089</v>
      </c>
      <c r="N546" s="39" t="s">
        <v>1219</v>
      </c>
      <c r="O546" s="106">
        <v>12199</v>
      </c>
    </row>
    <row r="547" spans="1:15" x14ac:dyDescent="0.3">
      <c r="A547" s="39" t="s">
        <v>1827</v>
      </c>
      <c r="B547" s="39">
        <v>240</v>
      </c>
      <c r="C547" s="39">
        <v>490</v>
      </c>
      <c r="D547" s="39">
        <v>6334</v>
      </c>
      <c r="E547" s="39" t="s">
        <v>42</v>
      </c>
      <c r="F547" s="39" t="s">
        <v>1449</v>
      </c>
      <c r="G547" s="39" t="s">
        <v>100</v>
      </c>
      <c r="H547" s="39" t="s">
        <v>820</v>
      </c>
      <c r="I547" s="39" t="s">
        <v>1152</v>
      </c>
      <c r="J547" s="39" t="s">
        <v>348</v>
      </c>
      <c r="K547" s="39" t="s">
        <v>1395</v>
      </c>
      <c r="L547" s="39" t="s">
        <v>1700</v>
      </c>
      <c r="M547" s="39" t="s">
        <v>1089</v>
      </c>
      <c r="N547" s="39" t="s">
        <v>1159</v>
      </c>
      <c r="O547" s="106">
        <v>1229</v>
      </c>
    </row>
    <row r="548" spans="1:15" x14ac:dyDescent="0.3">
      <c r="A548" s="39" t="s">
        <v>1829</v>
      </c>
      <c r="B548" s="39">
        <v>240</v>
      </c>
      <c r="C548" s="39">
        <v>490</v>
      </c>
      <c r="D548" s="39">
        <v>6420</v>
      </c>
      <c r="E548" s="39" t="s">
        <v>42</v>
      </c>
      <c r="F548" s="39" t="s">
        <v>1449</v>
      </c>
      <c r="G548" s="39" t="s">
        <v>100</v>
      </c>
      <c r="H548" s="39" t="s">
        <v>820</v>
      </c>
      <c r="I548" s="39" t="s">
        <v>1162</v>
      </c>
      <c r="J548" s="39" t="s">
        <v>436</v>
      </c>
      <c r="K548" s="39" t="s">
        <v>1395</v>
      </c>
      <c r="L548" s="39" t="s">
        <v>1700</v>
      </c>
      <c r="M548" s="39" t="s">
        <v>1089</v>
      </c>
      <c r="N548" s="39" t="s">
        <v>1163</v>
      </c>
      <c r="O548" s="106">
        <v>20226</v>
      </c>
    </row>
    <row r="549" spans="1:15" x14ac:dyDescent="0.3">
      <c r="A549" s="39" t="s">
        <v>1830</v>
      </c>
      <c r="B549" s="39">
        <v>240</v>
      </c>
      <c r="C549" s="39">
        <v>490</v>
      </c>
      <c r="D549" s="39">
        <v>6425</v>
      </c>
      <c r="E549" s="39" t="s">
        <v>42</v>
      </c>
      <c r="F549" s="39" t="s">
        <v>1449</v>
      </c>
      <c r="G549" s="39" t="s">
        <v>100</v>
      </c>
      <c r="H549" s="39" t="s">
        <v>820</v>
      </c>
      <c r="I549" s="39" t="s">
        <v>1162</v>
      </c>
      <c r="J549" s="39" t="s">
        <v>744</v>
      </c>
      <c r="K549" s="39" t="s">
        <v>1395</v>
      </c>
      <c r="L549" s="39" t="s">
        <v>1700</v>
      </c>
      <c r="M549" s="39" t="s">
        <v>1089</v>
      </c>
      <c r="N549" s="39" t="s">
        <v>1165</v>
      </c>
      <c r="O549" s="106">
        <v>6130</v>
      </c>
    </row>
    <row r="550" spans="1:15" x14ac:dyDescent="0.3">
      <c r="A550" s="39" t="s">
        <v>1831</v>
      </c>
      <c r="B550" s="39">
        <v>240</v>
      </c>
      <c r="C550" s="39">
        <v>490</v>
      </c>
      <c r="D550" s="39">
        <v>6430</v>
      </c>
      <c r="E550" s="39" t="s">
        <v>42</v>
      </c>
      <c r="F550" s="39" t="s">
        <v>1449</v>
      </c>
      <c r="G550" s="39" t="s">
        <v>100</v>
      </c>
      <c r="H550" s="39" t="s">
        <v>820</v>
      </c>
      <c r="I550" s="39" t="s">
        <v>1162</v>
      </c>
      <c r="J550" s="39" t="s">
        <v>359</v>
      </c>
      <c r="K550" s="39" t="s">
        <v>1395</v>
      </c>
      <c r="L550" s="39" t="s">
        <v>1700</v>
      </c>
      <c r="M550" s="39" t="s">
        <v>1089</v>
      </c>
      <c r="N550" s="39" t="s">
        <v>1167</v>
      </c>
      <c r="O550" s="106">
        <v>27314</v>
      </c>
    </row>
    <row r="551" spans="1:15" x14ac:dyDescent="0.3">
      <c r="A551" s="39" t="s">
        <v>1833</v>
      </c>
      <c r="B551" s="39">
        <v>240</v>
      </c>
      <c r="C551" s="39">
        <v>490</v>
      </c>
      <c r="D551" s="39">
        <v>6435</v>
      </c>
      <c r="E551" s="39" t="s">
        <v>42</v>
      </c>
      <c r="F551" s="39" t="s">
        <v>1449</v>
      </c>
      <c r="G551" s="39" t="s">
        <v>100</v>
      </c>
      <c r="H551" s="39" t="s">
        <v>820</v>
      </c>
      <c r="I551" s="39" t="s">
        <v>1162</v>
      </c>
      <c r="J551" s="39" t="s">
        <v>413</v>
      </c>
      <c r="K551" s="39" t="s">
        <v>1395</v>
      </c>
      <c r="L551" s="39" t="s">
        <v>1700</v>
      </c>
      <c r="M551" s="39" t="s">
        <v>1089</v>
      </c>
      <c r="N551" s="39" t="s">
        <v>1169</v>
      </c>
      <c r="O551" s="106">
        <v>1478</v>
      </c>
    </row>
    <row r="552" spans="1:15" x14ac:dyDescent="0.3">
      <c r="A552" s="39" t="s">
        <v>1834</v>
      </c>
      <c r="B552" s="39">
        <v>240</v>
      </c>
      <c r="C552" s="39">
        <v>490</v>
      </c>
      <c r="D552" s="39">
        <v>6440</v>
      </c>
      <c r="E552" s="39" t="s">
        <v>42</v>
      </c>
      <c r="F552" s="39" t="s">
        <v>1449</v>
      </c>
      <c r="G552" s="39" t="s">
        <v>100</v>
      </c>
      <c r="H552" s="39" t="s">
        <v>820</v>
      </c>
      <c r="I552" s="39" t="s">
        <v>1162</v>
      </c>
      <c r="J552" s="39" t="s">
        <v>426</v>
      </c>
      <c r="K552" s="39" t="s">
        <v>1395</v>
      </c>
      <c r="L552" s="39" t="s">
        <v>1700</v>
      </c>
      <c r="M552" s="39" t="s">
        <v>1089</v>
      </c>
      <c r="N552" s="39" t="s">
        <v>1171</v>
      </c>
      <c r="O552" s="106">
        <v>2579</v>
      </c>
    </row>
    <row r="553" spans="1:15" x14ac:dyDescent="0.3">
      <c r="A553" s="39" t="s">
        <v>1835</v>
      </c>
      <c r="B553" s="39">
        <v>240</v>
      </c>
      <c r="C553" s="39">
        <v>490</v>
      </c>
      <c r="D553" s="39">
        <v>6445</v>
      </c>
      <c r="E553" s="39" t="s">
        <v>42</v>
      </c>
      <c r="F553" s="39" t="s">
        <v>1449</v>
      </c>
      <c r="G553" s="39" t="s">
        <v>100</v>
      </c>
      <c r="H553" s="39" t="s">
        <v>820</v>
      </c>
      <c r="I553" s="39" t="s">
        <v>1162</v>
      </c>
      <c r="J553" s="39" t="s">
        <v>343</v>
      </c>
      <c r="K553" s="39" t="s">
        <v>1395</v>
      </c>
      <c r="L553" s="39" t="s">
        <v>1700</v>
      </c>
      <c r="M553" s="39" t="s">
        <v>1089</v>
      </c>
      <c r="N553" s="39" t="s">
        <v>1173</v>
      </c>
      <c r="O553" s="106">
        <v>457</v>
      </c>
    </row>
    <row r="554" spans="1:15" x14ac:dyDescent="0.3">
      <c r="A554" s="39" t="s">
        <v>1837</v>
      </c>
      <c r="B554" s="39">
        <v>240</v>
      </c>
      <c r="C554" s="39">
        <v>490</v>
      </c>
      <c r="D554" s="39">
        <v>6520</v>
      </c>
      <c r="E554" s="39" t="s">
        <v>42</v>
      </c>
      <c r="F554" s="39" t="s">
        <v>1449</v>
      </c>
      <c r="G554" s="39" t="s">
        <v>100</v>
      </c>
      <c r="H554" s="39" t="s">
        <v>820</v>
      </c>
      <c r="I554" s="39" t="s">
        <v>1175</v>
      </c>
      <c r="J554" s="39" t="s">
        <v>728</v>
      </c>
      <c r="K554" s="39" t="s">
        <v>1395</v>
      </c>
      <c r="L554" s="39" t="s">
        <v>1700</v>
      </c>
      <c r="M554" s="39" t="s">
        <v>1089</v>
      </c>
      <c r="N554" s="39" t="s">
        <v>1650</v>
      </c>
      <c r="O554" s="106">
        <v>3256</v>
      </c>
    </row>
    <row r="555" spans="1:15" x14ac:dyDescent="0.3">
      <c r="A555" s="39" t="s">
        <v>1838</v>
      </c>
      <c r="B555" s="39">
        <v>240</v>
      </c>
      <c r="C555" s="39">
        <v>490</v>
      </c>
      <c r="D555" s="39">
        <v>6710</v>
      </c>
      <c r="E555" s="39" t="s">
        <v>42</v>
      </c>
      <c r="F555" s="39" t="s">
        <v>1449</v>
      </c>
      <c r="G555" s="39" t="s">
        <v>100</v>
      </c>
      <c r="H555" s="39" t="s">
        <v>820</v>
      </c>
      <c r="I555" s="39" t="s">
        <v>1182</v>
      </c>
      <c r="J555" s="39" t="s">
        <v>684</v>
      </c>
      <c r="K555" s="39" t="s">
        <v>1395</v>
      </c>
      <c r="L555" s="39" t="s">
        <v>1700</v>
      </c>
      <c r="M555" s="39" t="s">
        <v>1089</v>
      </c>
      <c r="N555" s="39" t="s">
        <v>1229</v>
      </c>
      <c r="O555" s="106">
        <v>233</v>
      </c>
    </row>
    <row r="556" spans="1:15" x14ac:dyDescent="0.3">
      <c r="A556" s="39" t="s">
        <v>1839</v>
      </c>
      <c r="B556" s="39">
        <v>240</v>
      </c>
      <c r="C556" s="39">
        <v>490</v>
      </c>
      <c r="D556" s="39">
        <v>6712</v>
      </c>
      <c r="E556" s="39" t="s">
        <v>42</v>
      </c>
      <c r="F556" s="39" t="s">
        <v>1449</v>
      </c>
      <c r="G556" s="39" t="s">
        <v>100</v>
      </c>
      <c r="H556" s="39" t="s">
        <v>820</v>
      </c>
      <c r="I556" s="39" t="s">
        <v>1182</v>
      </c>
      <c r="J556" s="39" t="s">
        <v>392</v>
      </c>
      <c r="K556" s="39" t="s">
        <v>1395</v>
      </c>
      <c r="L556" s="39" t="s">
        <v>1700</v>
      </c>
      <c r="M556" s="39" t="s">
        <v>1089</v>
      </c>
      <c r="N556" s="39" t="s">
        <v>1653</v>
      </c>
      <c r="O556" s="106">
        <v>320</v>
      </c>
    </row>
    <row r="557" spans="1:15" x14ac:dyDescent="0.3">
      <c r="A557" s="39" t="s">
        <v>1841</v>
      </c>
      <c r="B557" s="39">
        <v>240</v>
      </c>
      <c r="C557" s="39">
        <v>490</v>
      </c>
      <c r="D557" s="39">
        <v>6750</v>
      </c>
      <c r="E557" s="39" t="s">
        <v>42</v>
      </c>
      <c r="F557" s="39" t="s">
        <v>1449</v>
      </c>
      <c r="G557" s="39" t="s">
        <v>100</v>
      </c>
      <c r="H557" s="39" t="s">
        <v>820</v>
      </c>
      <c r="I557" s="39" t="s">
        <v>1182</v>
      </c>
      <c r="J557" s="39" t="s">
        <v>437</v>
      </c>
      <c r="K557" s="39" t="s">
        <v>1395</v>
      </c>
      <c r="L557" s="39" t="s">
        <v>1700</v>
      </c>
      <c r="M557" s="39" t="s">
        <v>1089</v>
      </c>
      <c r="N557" s="39" t="s">
        <v>1655</v>
      </c>
      <c r="O557" s="106">
        <v>11344</v>
      </c>
    </row>
    <row r="558" spans="1:15" x14ac:dyDescent="0.3">
      <c r="A558" s="39" t="s">
        <v>1843</v>
      </c>
      <c r="B558" s="39">
        <v>240</v>
      </c>
      <c r="C558" s="39">
        <v>490</v>
      </c>
      <c r="D558" s="39">
        <v>6755</v>
      </c>
      <c r="E558" s="39" t="s">
        <v>42</v>
      </c>
      <c r="F558" s="39" t="s">
        <v>1449</v>
      </c>
      <c r="G558" s="39" t="s">
        <v>100</v>
      </c>
      <c r="H558" s="39" t="s">
        <v>820</v>
      </c>
      <c r="I558" s="39" t="s">
        <v>1182</v>
      </c>
      <c r="J558" s="39" t="s">
        <v>403</v>
      </c>
      <c r="K558" s="39" t="s">
        <v>1395</v>
      </c>
      <c r="L558" s="39" t="s">
        <v>1700</v>
      </c>
      <c r="M558" s="39" t="s">
        <v>1089</v>
      </c>
      <c r="N558" s="39" t="s">
        <v>1657</v>
      </c>
      <c r="O558" s="106">
        <v>9931</v>
      </c>
    </row>
    <row r="559" spans="1:15" x14ac:dyDescent="0.3">
      <c r="A559" s="39" t="s">
        <v>1845</v>
      </c>
      <c r="B559" s="39">
        <v>240</v>
      </c>
      <c r="C559" s="39">
        <v>490</v>
      </c>
      <c r="D559" s="39">
        <v>6758</v>
      </c>
      <c r="E559" s="39" t="s">
        <v>42</v>
      </c>
      <c r="F559" s="39" t="s">
        <v>1449</v>
      </c>
      <c r="G559" s="39" t="s">
        <v>100</v>
      </c>
      <c r="H559" s="39" t="s">
        <v>820</v>
      </c>
      <c r="I559" s="39" t="s">
        <v>1182</v>
      </c>
      <c r="J559" s="39" t="s">
        <v>367</v>
      </c>
      <c r="K559" s="39" t="s">
        <v>1395</v>
      </c>
      <c r="L559" s="39" t="s">
        <v>1700</v>
      </c>
      <c r="M559" s="39" t="s">
        <v>1089</v>
      </c>
      <c r="N559" s="39" t="s">
        <v>1660</v>
      </c>
      <c r="O559" s="106">
        <v>2900</v>
      </c>
    </row>
    <row r="560" spans="1:15" x14ac:dyDescent="0.3">
      <c r="A560" s="39" t="s">
        <v>1847</v>
      </c>
      <c r="B560" s="39">
        <v>240</v>
      </c>
      <c r="C560" s="39">
        <v>490</v>
      </c>
      <c r="D560" s="39">
        <v>6760</v>
      </c>
      <c r="E560" s="39" t="s">
        <v>42</v>
      </c>
      <c r="F560" s="39" t="s">
        <v>1449</v>
      </c>
      <c r="G560" s="39" t="s">
        <v>100</v>
      </c>
      <c r="H560" s="39" t="s">
        <v>820</v>
      </c>
      <c r="I560" s="39" t="s">
        <v>1182</v>
      </c>
      <c r="J560" s="39" t="s">
        <v>694</v>
      </c>
      <c r="K560" s="39" t="s">
        <v>1395</v>
      </c>
      <c r="L560" s="39" t="s">
        <v>1700</v>
      </c>
      <c r="M560" s="39" t="s">
        <v>1089</v>
      </c>
      <c r="N560" s="39" t="s">
        <v>1662</v>
      </c>
      <c r="O560" s="106">
        <v>0</v>
      </c>
    </row>
    <row r="561" spans="1:15" x14ac:dyDescent="0.3">
      <c r="A561" s="39" t="s">
        <v>1848</v>
      </c>
      <c r="B561" s="39">
        <v>240</v>
      </c>
      <c r="C561" s="39">
        <v>490</v>
      </c>
      <c r="D561" s="39">
        <v>6792</v>
      </c>
      <c r="E561" s="39" t="s">
        <v>42</v>
      </c>
      <c r="F561" s="39" t="s">
        <v>1449</v>
      </c>
      <c r="G561" s="39" t="s">
        <v>100</v>
      </c>
      <c r="H561" s="39" t="s">
        <v>820</v>
      </c>
      <c r="I561" s="39" t="s">
        <v>1182</v>
      </c>
      <c r="J561" s="39" t="s">
        <v>696</v>
      </c>
      <c r="K561" s="39" t="s">
        <v>1395</v>
      </c>
      <c r="L561" s="39" t="s">
        <v>1700</v>
      </c>
      <c r="M561" s="39" t="s">
        <v>1089</v>
      </c>
      <c r="N561" s="39" t="s">
        <v>1183</v>
      </c>
      <c r="O561" s="106">
        <v>0</v>
      </c>
    </row>
    <row r="562" spans="1:15" x14ac:dyDescent="0.3">
      <c r="A562" s="39" t="s">
        <v>1849</v>
      </c>
      <c r="B562" s="39">
        <v>240</v>
      </c>
      <c r="C562" s="39">
        <v>700</v>
      </c>
      <c r="D562" s="39">
        <v>8225</v>
      </c>
      <c r="E562" s="39" t="s">
        <v>42</v>
      </c>
      <c r="F562" s="39" t="s">
        <v>821</v>
      </c>
      <c r="G562" s="39" t="s">
        <v>100</v>
      </c>
      <c r="H562" s="39" t="s">
        <v>821</v>
      </c>
      <c r="I562" s="39" t="s">
        <v>877</v>
      </c>
      <c r="J562" s="39" t="s">
        <v>698</v>
      </c>
      <c r="K562" s="39" t="s">
        <v>1395</v>
      </c>
      <c r="L562" s="39" t="s">
        <v>1700</v>
      </c>
      <c r="M562" s="39" t="s">
        <v>845</v>
      </c>
      <c r="N562" s="39" t="s">
        <v>877</v>
      </c>
      <c r="O562" s="106">
        <v>0</v>
      </c>
    </row>
    <row r="563" spans="1:15" x14ac:dyDescent="0.3">
      <c r="A563" s="39" t="s">
        <v>1850</v>
      </c>
      <c r="B563" s="39">
        <v>240</v>
      </c>
      <c r="C563" s="39">
        <v>700</v>
      </c>
      <c r="D563" s="39">
        <v>8320</v>
      </c>
      <c r="E563" s="39" t="s">
        <v>42</v>
      </c>
      <c r="F563" s="39" t="s">
        <v>821</v>
      </c>
      <c r="G563" s="39" t="s">
        <v>100</v>
      </c>
      <c r="H563" s="39" t="s">
        <v>821</v>
      </c>
      <c r="I563" s="39" t="s">
        <v>1187</v>
      </c>
      <c r="J563" s="39" t="s">
        <v>591</v>
      </c>
      <c r="K563" s="39" t="s">
        <v>1395</v>
      </c>
      <c r="L563" s="39" t="s">
        <v>1700</v>
      </c>
      <c r="M563" s="39" t="s">
        <v>845</v>
      </c>
      <c r="N563" s="39" t="s">
        <v>1188</v>
      </c>
      <c r="O563" s="106">
        <v>0</v>
      </c>
    </row>
    <row r="564" spans="1:15" x14ac:dyDescent="0.3">
      <c r="A564" s="39" t="s">
        <v>1851</v>
      </c>
      <c r="B564" s="39">
        <v>240</v>
      </c>
      <c r="C564" s="39">
        <v>700</v>
      </c>
      <c r="D564" s="39">
        <v>8335</v>
      </c>
      <c r="E564" s="39" t="s">
        <v>42</v>
      </c>
      <c r="F564" s="39" t="s">
        <v>821</v>
      </c>
      <c r="G564" s="39" t="s">
        <v>100</v>
      </c>
      <c r="H564" s="39" t="s">
        <v>821</v>
      </c>
      <c r="I564" s="39" t="s">
        <v>880</v>
      </c>
      <c r="J564" s="39" t="s">
        <v>349</v>
      </c>
      <c r="K564" s="39" t="s">
        <v>1395</v>
      </c>
      <c r="L564" s="39" t="s">
        <v>1700</v>
      </c>
      <c r="M564" s="39" t="s">
        <v>845</v>
      </c>
      <c r="N564" s="39" t="s">
        <v>880</v>
      </c>
      <c r="O564" s="106">
        <v>383</v>
      </c>
    </row>
    <row r="565" spans="1:15" x14ac:dyDescent="0.3">
      <c r="A565" s="39" t="s">
        <v>1853</v>
      </c>
      <c r="B565" s="39">
        <v>240</v>
      </c>
      <c r="C565" s="39">
        <v>700</v>
      </c>
      <c r="D565" s="39">
        <v>8425</v>
      </c>
      <c r="E565" s="39" t="s">
        <v>42</v>
      </c>
      <c r="F565" s="39" t="s">
        <v>821</v>
      </c>
      <c r="G565" s="39" t="s">
        <v>100</v>
      </c>
      <c r="H565" s="39" t="s">
        <v>821</v>
      </c>
      <c r="I565" s="39" t="s">
        <v>883</v>
      </c>
      <c r="J565" s="39" t="s">
        <v>593</v>
      </c>
      <c r="K565" s="39" t="s">
        <v>1395</v>
      </c>
      <c r="L565" s="39" t="s">
        <v>1700</v>
      </c>
      <c r="M565" s="39" t="s">
        <v>845</v>
      </c>
      <c r="N565" s="39" t="s">
        <v>883</v>
      </c>
      <c r="O565" s="106">
        <v>0</v>
      </c>
    </row>
    <row r="566" spans="1:15" x14ac:dyDescent="0.3">
      <c r="A566" s="39" t="s">
        <v>1854</v>
      </c>
      <c r="B566" s="39">
        <v>240</v>
      </c>
      <c r="C566" s="39">
        <v>700</v>
      </c>
      <c r="D566" s="39">
        <v>8550</v>
      </c>
      <c r="E566" s="39" t="s">
        <v>42</v>
      </c>
      <c r="F566" s="39" t="s">
        <v>821</v>
      </c>
      <c r="G566" s="39" t="s">
        <v>100</v>
      </c>
      <c r="H566" s="39" t="s">
        <v>821</v>
      </c>
      <c r="I566" s="39" t="s">
        <v>886</v>
      </c>
      <c r="J566" s="39" t="s">
        <v>539</v>
      </c>
      <c r="K566" s="39" t="s">
        <v>1395</v>
      </c>
      <c r="L566" s="39" t="s">
        <v>1700</v>
      </c>
      <c r="M566" s="39" t="s">
        <v>845</v>
      </c>
      <c r="N566" s="39" t="s">
        <v>1855</v>
      </c>
      <c r="O566" s="106">
        <v>0</v>
      </c>
    </row>
    <row r="567" spans="1:15" x14ac:dyDescent="0.3">
      <c r="A567" s="39" t="s">
        <v>1856</v>
      </c>
      <c r="B567" s="39">
        <v>240</v>
      </c>
      <c r="C567" s="39">
        <v>700</v>
      </c>
      <c r="D567" s="39">
        <v>8890</v>
      </c>
      <c r="E567" s="39" t="s">
        <v>42</v>
      </c>
      <c r="F567" s="39" t="s">
        <v>821</v>
      </c>
      <c r="G567" s="39" t="s">
        <v>100</v>
      </c>
      <c r="H567" s="39" t="s">
        <v>821</v>
      </c>
      <c r="I567" s="39" t="s">
        <v>1671</v>
      </c>
      <c r="J567" s="39" t="s">
        <v>595</v>
      </c>
      <c r="K567" s="39" t="s">
        <v>1395</v>
      </c>
      <c r="L567" s="39" t="s">
        <v>1700</v>
      </c>
      <c r="M567" s="39" t="s">
        <v>845</v>
      </c>
      <c r="N567" s="39" t="s">
        <v>1857</v>
      </c>
      <c r="O567" s="106">
        <v>0</v>
      </c>
    </row>
    <row r="568" spans="1:15" x14ac:dyDescent="0.3">
      <c r="A568" s="39" t="s">
        <v>1858</v>
      </c>
      <c r="B568" s="39">
        <v>240</v>
      </c>
      <c r="C568" s="39">
        <v>800</v>
      </c>
      <c r="D568" s="39">
        <v>7110</v>
      </c>
      <c r="E568" s="39" t="s">
        <v>42</v>
      </c>
      <c r="F568" s="39" t="s">
        <v>823</v>
      </c>
      <c r="G568" s="39" t="s">
        <v>100</v>
      </c>
      <c r="H568" s="39" t="s">
        <v>823</v>
      </c>
      <c r="I568" s="39" t="s">
        <v>1354</v>
      </c>
      <c r="J568" s="39" t="s">
        <v>316</v>
      </c>
      <c r="K568" s="39" t="s">
        <v>1395</v>
      </c>
      <c r="L568" s="39" t="s">
        <v>1700</v>
      </c>
      <c r="M568" s="39" t="s">
        <v>845</v>
      </c>
      <c r="N568" s="39" t="s">
        <v>1355</v>
      </c>
      <c r="O568" s="106">
        <v>18466</v>
      </c>
    </row>
    <row r="569" spans="1:15" x14ac:dyDescent="0.3">
      <c r="A569" s="39" t="s">
        <v>1859</v>
      </c>
      <c r="B569" s="39">
        <v>240</v>
      </c>
      <c r="C569" s="39">
        <v>800</v>
      </c>
      <c r="D569" s="39">
        <v>7111</v>
      </c>
      <c r="E569" s="39" t="s">
        <v>42</v>
      </c>
      <c r="F569" s="39" t="s">
        <v>823</v>
      </c>
      <c r="G569" s="39" t="s">
        <v>100</v>
      </c>
      <c r="H569" s="39" t="s">
        <v>823</v>
      </c>
      <c r="I569" s="39" t="s">
        <v>1354</v>
      </c>
      <c r="J569" s="39" t="s">
        <v>491</v>
      </c>
      <c r="K569" s="39" t="s">
        <v>1395</v>
      </c>
      <c r="L569" s="39" t="s">
        <v>1700</v>
      </c>
      <c r="M569" s="39" t="s">
        <v>845</v>
      </c>
      <c r="N569" s="39" t="s">
        <v>1358</v>
      </c>
      <c r="O569" s="106">
        <v>0</v>
      </c>
    </row>
    <row r="570" spans="1:15" x14ac:dyDescent="0.3">
      <c r="A570" s="39" t="s">
        <v>1860</v>
      </c>
      <c r="B570" s="39">
        <v>240</v>
      </c>
      <c r="C570" s="39">
        <v>800</v>
      </c>
      <c r="D570" s="39">
        <v>7122</v>
      </c>
      <c r="E570" s="39" t="s">
        <v>42</v>
      </c>
      <c r="F570" s="39" t="s">
        <v>823</v>
      </c>
      <c r="G570" s="39" t="s">
        <v>100</v>
      </c>
      <c r="H570" s="39" t="s">
        <v>823</v>
      </c>
      <c r="I570" s="39" t="s">
        <v>1354</v>
      </c>
      <c r="J570" s="39" t="s">
        <v>421</v>
      </c>
      <c r="K570" s="39" t="s">
        <v>1395</v>
      </c>
      <c r="L570" s="39" t="s">
        <v>1700</v>
      </c>
      <c r="M570" s="39" t="s">
        <v>845</v>
      </c>
      <c r="N570" s="39" t="s">
        <v>1677</v>
      </c>
      <c r="O570" s="106">
        <v>4486</v>
      </c>
    </row>
    <row r="571" spans="1:15" x14ac:dyDescent="0.3">
      <c r="A571" s="39" t="s">
        <v>1861</v>
      </c>
      <c r="B571" s="39">
        <v>240</v>
      </c>
      <c r="C571" s="39">
        <v>800</v>
      </c>
      <c r="D571" s="39">
        <v>7124</v>
      </c>
      <c r="E571" s="39" t="s">
        <v>42</v>
      </c>
      <c r="F571" s="39" t="s">
        <v>823</v>
      </c>
      <c r="G571" s="39" t="s">
        <v>100</v>
      </c>
      <c r="H571" s="39" t="s">
        <v>823</v>
      </c>
      <c r="I571" s="39" t="s">
        <v>1354</v>
      </c>
      <c r="J571" s="39" t="s">
        <v>446</v>
      </c>
      <c r="K571" s="39" t="s">
        <v>1395</v>
      </c>
      <c r="L571" s="39" t="s">
        <v>1700</v>
      </c>
      <c r="M571" s="39" t="s">
        <v>845</v>
      </c>
      <c r="N571" s="39" t="s">
        <v>1680</v>
      </c>
      <c r="O571" s="106">
        <v>6611</v>
      </c>
    </row>
    <row r="572" spans="1:15" x14ac:dyDescent="0.3">
      <c r="A572" s="39" t="s">
        <v>1862</v>
      </c>
      <c r="B572" s="39">
        <v>240</v>
      </c>
      <c r="C572" s="39">
        <v>800</v>
      </c>
      <c r="D572" s="39">
        <v>7126</v>
      </c>
      <c r="E572" s="39" t="s">
        <v>42</v>
      </c>
      <c r="F572" s="39" t="s">
        <v>823</v>
      </c>
      <c r="G572" s="39" t="s">
        <v>100</v>
      </c>
      <c r="H572" s="39" t="s">
        <v>823</v>
      </c>
      <c r="I572" s="39" t="s">
        <v>1354</v>
      </c>
      <c r="J572" s="39" t="s">
        <v>599</v>
      </c>
      <c r="K572" s="39" t="s">
        <v>1395</v>
      </c>
      <c r="L572" s="39" t="s">
        <v>1700</v>
      </c>
      <c r="M572" s="39" t="s">
        <v>845</v>
      </c>
      <c r="N572" s="39" t="s">
        <v>1863</v>
      </c>
      <c r="O572" s="106">
        <v>0</v>
      </c>
    </row>
    <row r="573" spans="1:15" x14ac:dyDescent="0.3">
      <c r="A573" s="39" t="s">
        <v>1864</v>
      </c>
      <c r="B573" s="39">
        <v>240</v>
      </c>
      <c r="C573" s="39">
        <v>800</v>
      </c>
      <c r="D573" s="39">
        <v>7510</v>
      </c>
      <c r="E573" s="39" t="s">
        <v>42</v>
      </c>
      <c r="F573" s="39" t="s">
        <v>823</v>
      </c>
      <c r="G573" s="39" t="s">
        <v>100</v>
      </c>
      <c r="H573" s="39" t="s">
        <v>823</v>
      </c>
      <c r="I573" s="39" t="s">
        <v>1365</v>
      </c>
      <c r="J573" s="39" t="s">
        <v>779</v>
      </c>
      <c r="K573" s="39" t="s">
        <v>1395</v>
      </c>
      <c r="L573" s="39" t="s">
        <v>1700</v>
      </c>
      <c r="M573" s="39" t="s">
        <v>1089</v>
      </c>
      <c r="N573" s="39" t="s">
        <v>1366</v>
      </c>
      <c r="O573" s="106">
        <v>8911</v>
      </c>
    </row>
    <row r="574" spans="1:15" x14ac:dyDescent="0.3">
      <c r="A574" s="39" t="s">
        <v>1865</v>
      </c>
      <c r="B574" s="39">
        <v>240</v>
      </c>
      <c r="C574" s="39">
        <v>800</v>
      </c>
      <c r="D574" s="39">
        <v>7511</v>
      </c>
      <c r="E574" s="39" t="s">
        <v>42</v>
      </c>
      <c r="F574" s="39" t="s">
        <v>823</v>
      </c>
      <c r="G574" s="39" t="s">
        <v>100</v>
      </c>
      <c r="H574" s="39" t="s">
        <v>823</v>
      </c>
      <c r="I574" s="39" t="s">
        <v>1365</v>
      </c>
      <c r="J574" s="39" t="s">
        <v>513</v>
      </c>
      <c r="K574" s="39" t="s">
        <v>1395</v>
      </c>
      <c r="L574" s="39" t="s">
        <v>1700</v>
      </c>
      <c r="M574" s="39" t="s">
        <v>1089</v>
      </c>
      <c r="N574" s="39" t="s">
        <v>1369</v>
      </c>
      <c r="O574" s="106">
        <v>0</v>
      </c>
    </row>
    <row r="575" spans="1:15" x14ac:dyDescent="0.3">
      <c r="A575" s="39" t="s">
        <v>1866</v>
      </c>
      <c r="B575" s="39">
        <v>240</v>
      </c>
      <c r="C575" s="39">
        <v>800</v>
      </c>
      <c r="D575" s="39">
        <v>7522</v>
      </c>
      <c r="E575" s="39" t="s">
        <v>42</v>
      </c>
      <c r="F575" s="39" t="s">
        <v>823</v>
      </c>
      <c r="G575" s="39" t="s">
        <v>100</v>
      </c>
      <c r="H575" s="39" t="s">
        <v>823</v>
      </c>
      <c r="I575" s="39" t="s">
        <v>1365</v>
      </c>
      <c r="J575" s="39" t="s">
        <v>738</v>
      </c>
      <c r="K575" s="39" t="s">
        <v>1395</v>
      </c>
      <c r="L575" s="39" t="s">
        <v>1700</v>
      </c>
      <c r="M575" s="39" t="s">
        <v>1089</v>
      </c>
      <c r="N575" s="39" t="s">
        <v>1686</v>
      </c>
      <c r="O575" s="106">
        <v>2937</v>
      </c>
    </row>
    <row r="576" spans="1:15" x14ac:dyDescent="0.3">
      <c r="A576" s="39" t="s">
        <v>1867</v>
      </c>
      <c r="B576" s="39">
        <v>240</v>
      </c>
      <c r="C576" s="39">
        <v>800</v>
      </c>
      <c r="D576" s="39">
        <v>7524</v>
      </c>
      <c r="E576" s="39" t="s">
        <v>42</v>
      </c>
      <c r="F576" s="39" t="s">
        <v>823</v>
      </c>
      <c r="G576" s="39" t="s">
        <v>100</v>
      </c>
      <c r="H576" s="39" t="s">
        <v>823</v>
      </c>
      <c r="I576" s="39" t="s">
        <v>1365</v>
      </c>
      <c r="J576" s="39" t="s">
        <v>727</v>
      </c>
      <c r="K576" s="39" t="s">
        <v>1395</v>
      </c>
      <c r="L576" s="39" t="s">
        <v>1700</v>
      </c>
      <c r="M576" s="39" t="s">
        <v>1089</v>
      </c>
      <c r="N576" s="39" t="s">
        <v>1688</v>
      </c>
      <c r="O576" s="106">
        <v>9133</v>
      </c>
    </row>
    <row r="577" spans="1:15" x14ac:dyDescent="0.3">
      <c r="A577" s="39" t="s">
        <v>1868</v>
      </c>
      <c r="B577" s="39">
        <v>240</v>
      </c>
      <c r="C577" s="39">
        <v>800</v>
      </c>
      <c r="D577" s="39">
        <v>7911</v>
      </c>
      <c r="E577" s="39" t="s">
        <v>42</v>
      </c>
      <c r="F577" s="39" t="s">
        <v>823</v>
      </c>
      <c r="G577" s="39" t="s">
        <v>100</v>
      </c>
      <c r="H577" s="39" t="s">
        <v>823</v>
      </c>
      <c r="I577" s="39" t="s">
        <v>1365</v>
      </c>
      <c r="J577" s="39" t="s">
        <v>601</v>
      </c>
      <c r="K577" s="39" t="s">
        <v>1395</v>
      </c>
      <c r="L577" s="39" t="s">
        <v>1700</v>
      </c>
      <c r="M577" s="39" t="s">
        <v>1089</v>
      </c>
      <c r="N577" s="39" t="s">
        <v>1869</v>
      </c>
      <c r="O577" s="106">
        <v>0</v>
      </c>
    </row>
    <row r="578" spans="1:15" x14ac:dyDescent="0.3">
      <c r="A578" s="39" t="s">
        <v>1870</v>
      </c>
      <c r="B578" s="39">
        <v>240</v>
      </c>
      <c r="C578" s="39">
        <v>900</v>
      </c>
      <c r="D578" s="39">
        <v>9117</v>
      </c>
      <c r="E578" s="39" t="s">
        <v>42</v>
      </c>
      <c r="F578" s="39" t="s">
        <v>1375</v>
      </c>
      <c r="G578" s="39" t="s">
        <v>100</v>
      </c>
      <c r="H578" s="39" t="s">
        <v>825</v>
      </c>
      <c r="I578" s="39" t="s">
        <v>825</v>
      </c>
      <c r="J578" s="39" t="s">
        <v>543</v>
      </c>
      <c r="K578" s="39" t="s">
        <v>954</v>
      </c>
      <c r="L578" s="39" t="s">
        <v>1078</v>
      </c>
      <c r="M578" s="39" t="s">
        <v>1435</v>
      </c>
      <c r="N578" s="39" t="s">
        <v>1376</v>
      </c>
      <c r="O578" s="106">
        <v>0</v>
      </c>
    </row>
    <row r="579" spans="1:15" x14ac:dyDescent="0.3">
      <c r="A579" s="39" t="s">
        <v>1871</v>
      </c>
      <c r="B579" s="39">
        <v>240</v>
      </c>
      <c r="C579" s="39">
        <v>900</v>
      </c>
      <c r="D579" s="39">
        <v>9121</v>
      </c>
      <c r="E579" s="39" t="s">
        <v>42</v>
      </c>
      <c r="F579" s="39" t="s">
        <v>1375</v>
      </c>
      <c r="G579" s="39" t="s">
        <v>100</v>
      </c>
      <c r="H579" s="39" t="s">
        <v>825</v>
      </c>
      <c r="I579" s="39" t="s">
        <v>825</v>
      </c>
      <c r="J579" s="39" t="s">
        <v>780</v>
      </c>
      <c r="K579" s="39" t="s">
        <v>954</v>
      </c>
      <c r="L579" s="39" t="s">
        <v>1078</v>
      </c>
      <c r="M579" s="39" t="s">
        <v>1435</v>
      </c>
      <c r="N579" s="39" t="s">
        <v>1872</v>
      </c>
      <c r="O579" s="106">
        <v>5920</v>
      </c>
    </row>
    <row r="580" spans="1:15" x14ac:dyDescent="0.3">
      <c r="A580" s="39" t="s">
        <v>1873</v>
      </c>
      <c r="B580" s="39">
        <v>240</v>
      </c>
      <c r="C580" s="39">
        <v>900</v>
      </c>
      <c r="D580" s="39">
        <v>9150</v>
      </c>
      <c r="E580" s="39" t="s">
        <v>42</v>
      </c>
      <c r="F580" s="39" t="s">
        <v>1375</v>
      </c>
      <c r="G580" s="39" t="s">
        <v>100</v>
      </c>
      <c r="H580" s="39" t="s">
        <v>825</v>
      </c>
      <c r="I580" s="39" t="s">
        <v>825</v>
      </c>
      <c r="J580" s="39" t="s">
        <v>603</v>
      </c>
      <c r="K580" s="39" t="s">
        <v>954</v>
      </c>
      <c r="L580" s="39" t="s">
        <v>1078</v>
      </c>
      <c r="M580" s="39" t="s">
        <v>1435</v>
      </c>
      <c r="N580" s="39" t="s">
        <v>1384</v>
      </c>
      <c r="O580" s="106">
        <v>0</v>
      </c>
    </row>
    <row r="581" spans="1:15" x14ac:dyDescent="0.3">
      <c r="A581" s="39" t="s">
        <v>1874</v>
      </c>
      <c r="B581" s="39">
        <v>240</v>
      </c>
      <c r="C581" s="39">
        <v>900</v>
      </c>
      <c r="D581" s="39">
        <v>9590</v>
      </c>
      <c r="E581" s="39" t="s">
        <v>42</v>
      </c>
      <c r="F581" s="39" t="s">
        <v>1375</v>
      </c>
      <c r="G581" s="39" t="s">
        <v>100</v>
      </c>
      <c r="H581" s="39" t="s">
        <v>822</v>
      </c>
      <c r="I581" s="39" t="s">
        <v>822</v>
      </c>
      <c r="J581" s="39" t="s">
        <v>794</v>
      </c>
      <c r="K581" s="39" t="s">
        <v>1395</v>
      </c>
      <c r="L581" s="39" t="s">
        <v>1700</v>
      </c>
      <c r="M581" s="39" t="s">
        <v>845</v>
      </c>
      <c r="N581" s="39" t="s">
        <v>1386</v>
      </c>
      <c r="O581" s="106">
        <v>0</v>
      </c>
    </row>
    <row r="582" spans="1:15" x14ac:dyDescent="0.3">
      <c r="A582" s="39" t="s">
        <v>1875</v>
      </c>
      <c r="B582" s="39">
        <v>240</v>
      </c>
      <c r="C582" s="39">
        <v>900</v>
      </c>
      <c r="D582" s="39">
        <v>9893</v>
      </c>
      <c r="E582" s="39" t="s">
        <v>42</v>
      </c>
      <c r="F582" s="39" t="s">
        <v>1375</v>
      </c>
      <c r="G582" s="39" t="s">
        <v>100</v>
      </c>
      <c r="H582" s="39" t="s">
        <v>1389</v>
      </c>
      <c r="I582" s="39" t="s">
        <v>1390</v>
      </c>
      <c r="J582" s="39" t="s">
        <v>499</v>
      </c>
      <c r="K582" s="39" t="s">
        <v>1395</v>
      </c>
      <c r="L582" s="39" t="s">
        <v>1700</v>
      </c>
      <c r="M582" s="39" t="s">
        <v>845</v>
      </c>
      <c r="N582" s="39" t="s">
        <v>1876</v>
      </c>
      <c r="O582" s="106">
        <v>0</v>
      </c>
    </row>
    <row r="583" spans="1:15" x14ac:dyDescent="0.3">
      <c r="A583" s="39" t="s">
        <v>1878</v>
      </c>
      <c r="B583" s="39">
        <v>312</v>
      </c>
      <c r="C583" s="39">
        <v>1110</v>
      </c>
      <c r="D583" s="39"/>
      <c r="E583" s="39" t="s">
        <v>55</v>
      </c>
      <c r="F583" s="39" t="s">
        <v>841</v>
      </c>
      <c r="G583" s="39" t="s">
        <v>841</v>
      </c>
      <c r="H583" s="39" t="s">
        <v>843</v>
      </c>
      <c r="I583" s="39" t="s">
        <v>842</v>
      </c>
      <c r="J583" s="39" t="s">
        <v>1880</v>
      </c>
      <c r="K583" s="39" t="s">
        <v>844</v>
      </c>
      <c r="L583" s="39" t="s">
        <v>1879</v>
      </c>
      <c r="M583" s="39" t="s">
        <v>845</v>
      </c>
      <c r="N583" s="39" t="s">
        <v>847</v>
      </c>
      <c r="O583" s="106">
        <v>63984</v>
      </c>
    </row>
    <row r="584" spans="1:15" x14ac:dyDescent="0.3">
      <c r="A584" s="39" t="s">
        <v>1881</v>
      </c>
      <c r="B584" s="39">
        <v>312</v>
      </c>
      <c r="C584" s="39">
        <v>1115</v>
      </c>
      <c r="D584" s="39"/>
      <c r="E584" s="39" t="s">
        <v>55</v>
      </c>
      <c r="F584" s="39" t="s">
        <v>841</v>
      </c>
      <c r="G584" s="39" t="s">
        <v>841</v>
      </c>
      <c r="H584" s="39" t="s">
        <v>843</v>
      </c>
      <c r="I584" s="39" t="s">
        <v>842</v>
      </c>
      <c r="J584" s="39" t="s">
        <v>1882</v>
      </c>
      <c r="K584" s="39" t="s">
        <v>844</v>
      </c>
      <c r="L584" s="39" t="s">
        <v>1879</v>
      </c>
      <c r="M584" s="39" t="s">
        <v>845</v>
      </c>
      <c r="N584" s="39" t="s">
        <v>850</v>
      </c>
      <c r="O584" s="106">
        <v>643</v>
      </c>
    </row>
    <row r="585" spans="1:15" x14ac:dyDescent="0.3">
      <c r="A585" s="39" t="s">
        <v>1883</v>
      </c>
      <c r="B585" s="39">
        <v>312</v>
      </c>
      <c r="C585" s="39">
        <v>1510</v>
      </c>
      <c r="D585" s="39"/>
      <c r="E585" s="39" t="s">
        <v>55</v>
      </c>
      <c r="F585" s="39" t="s">
        <v>841</v>
      </c>
      <c r="G585" s="39" t="s">
        <v>841</v>
      </c>
      <c r="H585" s="39" t="s">
        <v>843</v>
      </c>
      <c r="I585" s="39" t="s">
        <v>862</v>
      </c>
      <c r="J585" s="39" t="s">
        <v>1884</v>
      </c>
      <c r="K585" s="39" t="s">
        <v>844</v>
      </c>
      <c r="L585" s="39" t="s">
        <v>1879</v>
      </c>
      <c r="M585" s="39" t="s">
        <v>845</v>
      </c>
      <c r="N585" s="39" t="s">
        <v>862</v>
      </c>
      <c r="O585" s="106">
        <v>0</v>
      </c>
    </row>
    <row r="586" spans="1:15" x14ac:dyDescent="0.3">
      <c r="A586" s="39" t="s">
        <v>1885</v>
      </c>
      <c r="B586" s="39">
        <v>312</v>
      </c>
      <c r="C586" s="39">
        <v>1620</v>
      </c>
      <c r="D586" s="39"/>
      <c r="E586" s="39" t="s">
        <v>55</v>
      </c>
      <c r="F586" s="39" t="s">
        <v>841</v>
      </c>
      <c r="G586" s="39" t="s">
        <v>841</v>
      </c>
      <c r="H586" s="39" t="s">
        <v>869</v>
      </c>
      <c r="I586" s="39" t="s">
        <v>868</v>
      </c>
      <c r="J586" s="39" t="s">
        <v>1886</v>
      </c>
      <c r="K586" s="39" t="s">
        <v>844</v>
      </c>
      <c r="L586" s="39" t="s">
        <v>1879</v>
      </c>
      <c r="M586" s="39" t="s">
        <v>845</v>
      </c>
      <c r="N586" s="39" t="s">
        <v>868</v>
      </c>
      <c r="O586" s="106">
        <v>0</v>
      </c>
    </row>
    <row r="587" spans="1:15" x14ac:dyDescent="0.3">
      <c r="A587" s="39" t="s">
        <v>1887</v>
      </c>
      <c r="B587" s="39">
        <v>312</v>
      </c>
      <c r="C587" s="39">
        <v>1710</v>
      </c>
      <c r="D587" s="39"/>
      <c r="E587" s="39" t="s">
        <v>55</v>
      </c>
      <c r="F587" s="39" t="s">
        <v>841</v>
      </c>
      <c r="G587" s="39" t="s">
        <v>841</v>
      </c>
      <c r="H587" s="39" t="s">
        <v>869</v>
      </c>
      <c r="I587" s="39" t="s">
        <v>872</v>
      </c>
      <c r="J587" s="39" t="s">
        <v>1888</v>
      </c>
      <c r="K587" s="39" t="s">
        <v>844</v>
      </c>
      <c r="L587" s="39" t="s">
        <v>1879</v>
      </c>
      <c r="M587" s="39" t="s">
        <v>845</v>
      </c>
      <c r="N587" s="39" t="s">
        <v>874</v>
      </c>
      <c r="O587" s="106">
        <v>0</v>
      </c>
    </row>
    <row r="588" spans="1:15" x14ac:dyDescent="0.3">
      <c r="A588" s="39" t="s">
        <v>1889</v>
      </c>
      <c r="B588" s="39">
        <v>312</v>
      </c>
      <c r="C588" s="39">
        <v>1720</v>
      </c>
      <c r="D588" s="39"/>
      <c r="E588" s="39" t="s">
        <v>55</v>
      </c>
      <c r="F588" s="39" t="s">
        <v>841</v>
      </c>
      <c r="G588" s="39" t="s">
        <v>841</v>
      </c>
      <c r="H588" s="39" t="s">
        <v>869</v>
      </c>
      <c r="I588" s="39" t="s">
        <v>872</v>
      </c>
      <c r="J588" s="39" t="s">
        <v>1890</v>
      </c>
      <c r="K588" s="39" t="s">
        <v>844</v>
      </c>
      <c r="L588" s="39" t="s">
        <v>1879</v>
      </c>
      <c r="M588" s="39" t="s">
        <v>845</v>
      </c>
      <c r="N588" s="39" t="s">
        <v>877</v>
      </c>
      <c r="O588" s="106">
        <v>528</v>
      </c>
    </row>
    <row r="589" spans="1:15" x14ac:dyDescent="0.3">
      <c r="A589" s="39" t="s">
        <v>1891</v>
      </c>
      <c r="B589" s="39">
        <v>312</v>
      </c>
      <c r="C589" s="39">
        <v>1730</v>
      </c>
      <c r="D589" s="39"/>
      <c r="E589" s="39" t="s">
        <v>55</v>
      </c>
      <c r="F589" s="39" t="s">
        <v>841</v>
      </c>
      <c r="G589" s="39" t="s">
        <v>841</v>
      </c>
      <c r="H589" s="39" t="s">
        <v>869</v>
      </c>
      <c r="I589" s="39" t="s">
        <v>872</v>
      </c>
      <c r="J589" s="39" t="s">
        <v>1892</v>
      </c>
      <c r="K589" s="39" t="s">
        <v>844</v>
      </c>
      <c r="L589" s="39" t="s">
        <v>1879</v>
      </c>
      <c r="M589" s="39" t="s">
        <v>845</v>
      </c>
      <c r="N589" s="39" t="s">
        <v>880</v>
      </c>
      <c r="O589" s="106">
        <v>6061</v>
      </c>
    </row>
    <row r="590" spans="1:15" x14ac:dyDescent="0.3">
      <c r="A590" s="39" t="s">
        <v>1893</v>
      </c>
      <c r="B590" s="39">
        <v>312</v>
      </c>
      <c r="C590" s="39">
        <v>1740</v>
      </c>
      <c r="D590" s="39"/>
      <c r="E590" s="39" t="s">
        <v>55</v>
      </c>
      <c r="F590" s="39" t="s">
        <v>841</v>
      </c>
      <c r="G590" s="39" t="s">
        <v>841</v>
      </c>
      <c r="H590" s="39" t="s">
        <v>869</v>
      </c>
      <c r="I590" s="39" t="s">
        <v>872</v>
      </c>
      <c r="J590" s="39" t="s">
        <v>1894</v>
      </c>
      <c r="K590" s="39" t="s">
        <v>844</v>
      </c>
      <c r="L590" s="39" t="s">
        <v>1879</v>
      </c>
      <c r="M590" s="39" t="s">
        <v>845</v>
      </c>
      <c r="N590" s="39" t="s">
        <v>883</v>
      </c>
      <c r="O590" s="106">
        <v>11300</v>
      </c>
    </row>
    <row r="591" spans="1:15" x14ac:dyDescent="0.3">
      <c r="A591" s="39" t="s">
        <v>1895</v>
      </c>
      <c r="B591" s="39">
        <v>312</v>
      </c>
      <c r="C591" s="39">
        <v>1750</v>
      </c>
      <c r="D591" s="39"/>
      <c r="E591" s="39" t="s">
        <v>55</v>
      </c>
      <c r="F591" s="39" t="s">
        <v>841</v>
      </c>
      <c r="G591" s="39" t="s">
        <v>841</v>
      </c>
      <c r="H591" s="39" t="s">
        <v>869</v>
      </c>
      <c r="I591" s="39" t="s">
        <v>872</v>
      </c>
      <c r="J591" s="39" t="s">
        <v>1896</v>
      </c>
      <c r="K591" s="39" t="s">
        <v>844</v>
      </c>
      <c r="L591" s="39" t="s">
        <v>1879</v>
      </c>
      <c r="M591" s="39" t="s">
        <v>845</v>
      </c>
      <c r="N591" s="39" t="s">
        <v>886</v>
      </c>
      <c r="O591" s="106">
        <v>1248212</v>
      </c>
    </row>
    <row r="592" spans="1:15" x14ac:dyDescent="0.3">
      <c r="A592" s="39" t="s">
        <v>1897</v>
      </c>
      <c r="B592" s="39">
        <v>312</v>
      </c>
      <c r="C592" s="39">
        <v>1795</v>
      </c>
      <c r="D592" s="39"/>
      <c r="E592" s="39" t="s">
        <v>55</v>
      </c>
      <c r="F592" s="39" t="s">
        <v>841</v>
      </c>
      <c r="G592" s="39" t="s">
        <v>841</v>
      </c>
      <c r="H592" s="39" t="s">
        <v>869</v>
      </c>
      <c r="I592" s="39" t="s">
        <v>872</v>
      </c>
      <c r="J592" s="39" t="s">
        <v>1898</v>
      </c>
      <c r="K592" s="39" t="s">
        <v>844</v>
      </c>
      <c r="L592" s="39" t="s">
        <v>1879</v>
      </c>
      <c r="M592" s="39" t="s">
        <v>845</v>
      </c>
      <c r="N592" s="39" t="s">
        <v>889</v>
      </c>
      <c r="O592" s="106">
        <v>42165</v>
      </c>
    </row>
    <row r="593" spans="1:15" x14ac:dyDescent="0.3">
      <c r="A593" s="39" t="s">
        <v>1899</v>
      </c>
      <c r="B593" s="39">
        <v>312</v>
      </c>
      <c r="C593" s="39">
        <v>1820</v>
      </c>
      <c r="D593" s="39"/>
      <c r="E593" s="39" t="s">
        <v>55</v>
      </c>
      <c r="F593" s="39" t="s">
        <v>841</v>
      </c>
      <c r="G593" s="39" t="s">
        <v>841</v>
      </c>
      <c r="H593" s="39" t="s">
        <v>869</v>
      </c>
      <c r="I593" s="39" t="s">
        <v>891</v>
      </c>
      <c r="J593" s="39" t="s">
        <v>1900</v>
      </c>
      <c r="K593" s="39" t="s">
        <v>844</v>
      </c>
      <c r="L593" s="39" t="s">
        <v>1879</v>
      </c>
      <c r="M593" s="39" t="s">
        <v>845</v>
      </c>
      <c r="N593" s="39" t="s">
        <v>893</v>
      </c>
      <c r="O593" s="106">
        <v>18</v>
      </c>
    </row>
    <row r="594" spans="1:15" x14ac:dyDescent="0.3">
      <c r="A594" s="39" t="s">
        <v>1901</v>
      </c>
      <c r="B594" s="39">
        <v>312</v>
      </c>
      <c r="C594" s="39">
        <v>1830</v>
      </c>
      <c r="D594" s="39"/>
      <c r="E594" s="39" t="s">
        <v>55</v>
      </c>
      <c r="F594" s="39" t="s">
        <v>841</v>
      </c>
      <c r="G594" s="39" t="s">
        <v>841</v>
      </c>
      <c r="H594" s="39" t="s">
        <v>869</v>
      </c>
      <c r="I594" s="39" t="s">
        <v>891</v>
      </c>
      <c r="J594" s="39" t="s">
        <v>1902</v>
      </c>
      <c r="K594" s="39" t="s">
        <v>844</v>
      </c>
      <c r="L594" s="39" t="s">
        <v>1879</v>
      </c>
      <c r="M594" s="39" t="s">
        <v>845</v>
      </c>
      <c r="N594" s="39" t="s">
        <v>896</v>
      </c>
      <c r="O594" s="106">
        <v>756</v>
      </c>
    </row>
    <row r="595" spans="1:15" x14ac:dyDescent="0.3">
      <c r="A595" s="39" t="s">
        <v>1903</v>
      </c>
      <c r="B595" s="39">
        <v>312</v>
      </c>
      <c r="C595" s="39">
        <v>1840</v>
      </c>
      <c r="D595" s="39"/>
      <c r="E595" s="39" t="s">
        <v>55</v>
      </c>
      <c r="F595" s="39" t="s">
        <v>841</v>
      </c>
      <c r="G595" s="39" t="s">
        <v>841</v>
      </c>
      <c r="H595" s="39" t="s">
        <v>869</v>
      </c>
      <c r="I595" s="39" t="s">
        <v>891</v>
      </c>
      <c r="J595" s="39" t="s">
        <v>1904</v>
      </c>
      <c r="K595" s="39" t="s">
        <v>844</v>
      </c>
      <c r="L595" s="39" t="s">
        <v>1879</v>
      </c>
      <c r="M595" s="39" t="s">
        <v>845</v>
      </c>
      <c r="N595" s="39" t="s">
        <v>899</v>
      </c>
      <c r="O595" s="106">
        <v>1695</v>
      </c>
    </row>
    <row r="596" spans="1:15" x14ac:dyDescent="0.3">
      <c r="A596" s="39" t="s">
        <v>1905</v>
      </c>
      <c r="B596" s="39">
        <v>312</v>
      </c>
      <c r="C596" s="39">
        <v>1850</v>
      </c>
      <c r="D596" s="39"/>
      <c r="E596" s="39" t="s">
        <v>55</v>
      </c>
      <c r="F596" s="39" t="s">
        <v>841</v>
      </c>
      <c r="G596" s="39" t="s">
        <v>841</v>
      </c>
      <c r="H596" s="39" t="s">
        <v>869</v>
      </c>
      <c r="I596" s="39" t="s">
        <v>891</v>
      </c>
      <c r="J596" s="39" t="s">
        <v>1906</v>
      </c>
      <c r="K596" s="39" t="s">
        <v>844</v>
      </c>
      <c r="L596" s="39" t="s">
        <v>1879</v>
      </c>
      <c r="M596" s="39" t="s">
        <v>845</v>
      </c>
      <c r="N596" s="39" t="s">
        <v>902</v>
      </c>
      <c r="O596" s="106">
        <v>376726</v>
      </c>
    </row>
    <row r="597" spans="1:15" x14ac:dyDescent="0.3">
      <c r="A597" s="39" t="s">
        <v>1907</v>
      </c>
      <c r="B597" s="39">
        <v>312</v>
      </c>
      <c r="C597" s="39">
        <v>2125</v>
      </c>
      <c r="D597" s="39"/>
      <c r="E597" s="39" t="s">
        <v>55</v>
      </c>
      <c r="F597" s="39" t="s">
        <v>907</v>
      </c>
      <c r="G597" s="39" t="s">
        <v>907</v>
      </c>
      <c r="H597" s="39" t="s">
        <v>909</v>
      </c>
      <c r="I597" s="39" t="s">
        <v>908</v>
      </c>
      <c r="J597" s="39" t="s">
        <v>1908</v>
      </c>
      <c r="K597" s="39" t="s">
        <v>844</v>
      </c>
      <c r="L597" s="39" t="s">
        <v>1879</v>
      </c>
      <c r="M597" s="39" t="s">
        <v>845</v>
      </c>
      <c r="N597" s="39" t="s">
        <v>908</v>
      </c>
      <c r="O597" s="106">
        <v>0</v>
      </c>
    </row>
    <row r="598" spans="1:15" x14ac:dyDescent="0.3">
      <c r="A598" s="39" t="s">
        <v>1909</v>
      </c>
      <c r="B598" s="39">
        <v>312</v>
      </c>
      <c r="C598" s="39">
        <v>2205</v>
      </c>
      <c r="D598" s="39"/>
      <c r="E598" s="39" t="s">
        <v>55</v>
      </c>
      <c r="F598" s="39" t="s">
        <v>907</v>
      </c>
      <c r="G598" s="39" t="s">
        <v>907</v>
      </c>
      <c r="H598" s="39" t="s">
        <v>909</v>
      </c>
      <c r="I598" s="39" t="s">
        <v>913</v>
      </c>
      <c r="J598" s="39" t="s">
        <v>1910</v>
      </c>
      <c r="K598" s="39" t="s">
        <v>844</v>
      </c>
      <c r="L598" s="39" t="s">
        <v>1879</v>
      </c>
      <c r="M598" s="39" t="s">
        <v>845</v>
      </c>
      <c r="N598" s="39" t="s">
        <v>915</v>
      </c>
      <c r="O598" s="106">
        <v>369</v>
      </c>
    </row>
    <row r="599" spans="1:15" x14ac:dyDescent="0.3">
      <c r="A599" s="39" t="s">
        <v>1911</v>
      </c>
      <c r="B599" s="39">
        <v>312</v>
      </c>
      <c r="C599" s="39">
        <v>2210</v>
      </c>
      <c r="D599" s="39"/>
      <c r="E599" s="39" t="s">
        <v>55</v>
      </c>
      <c r="F599" s="39" t="s">
        <v>907</v>
      </c>
      <c r="G599" s="39" t="s">
        <v>907</v>
      </c>
      <c r="H599" s="39" t="s">
        <v>909</v>
      </c>
      <c r="I599" s="39" t="s">
        <v>913</v>
      </c>
      <c r="J599" s="39" t="s">
        <v>1912</v>
      </c>
      <c r="K599" s="39" t="s">
        <v>844</v>
      </c>
      <c r="L599" s="39" t="s">
        <v>1879</v>
      </c>
      <c r="M599" s="39" t="s">
        <v>845</v>
      </c>
      <c r="N599" s="39" t="s">
        <v>918</v>
      </c>
      <c r="O599" s="106">
        <v>171</v>
      </c>
    </row>
    <row r="600" spans="1:15" x14ac:dyDescent="0.3">
      <c r="A600" s="39" t="s">
        <v>1913</v>
      </c>
      <c r="B600" s="39">
        <v>312</v>
      </c>
      <c r="C600" s="39">
        <v>2245</v>
      </c>
      <c r="D600" s="39"/>
      <c r="E600" s="39" t="s">
        <v>55</v>
      </c>
      <c r="F600" s="39" t="s">
        <v>907</v>
      </c>
      <c r="G600" s="39" t="s">
        <v>907</v>
      </c>
      <c r="H600" s="39" t="s">
        <v>909</v>
      </c>
      <c r="I600" s="39" t="s">
        <v>913</v>
      </c>
      <c r="J600" s="39" t="s">
        <v>1914</v>
      </c>
      <c r="K600" s="39" t="s">
        <v>844</v>
      </c>
      <c r="L600" s="39" t="s">
        <v>1879</v>
      </c>
      <c r="M600" s="39" t="s">
        <v>845</v>
      </c>
      <c r="N600" s="39" t="s">
        <v>921</v>
      </c>
      <c r="O600" s="106">
        <v>201</v>
      </c>
    </row>
    <row r="601" spans="1:15" x14ac:dyDescent="0.3">
      <c r="A601" s="39" t="s">
        <v>1915</v>
      </c>
      <c r="B601" s="39">
        <v>312</v>
      </c>
      <c r="C601" s="39">
        <v>2250</v>
      </c>
      <c r="D601" s="39"/>
      <c r="E601" s="39" t="s">
        <v>55</v>
      </c>
      <c r="F601" s="39" t="s">
        <v>907</v>
      </c>
      <c r="G601" s="39" t="s">
        <v>907</v>
      </c>
      <c r="H601" s="39" t="s">
        <v>909</v>
      </c>
      <c r="I601" s="39" t="s">
        <v>913</v>
      </c>
      <c r="J601" s="39" t="s">
        <v>1916</v>
      </c>
      <c r="K601" s="39" t="s">
        <v>844</v>
      </c>
      <c r="L601" s="39" t="s">
        <v>1879</v>
      </c>
      <c r="M601" s="39" t="s">
        <v>845</v>
      </c>
      <c r="N601" s="39" t="s">
        <v>924</v>
      </c>
      <c r="O601" s="106">
        <v>83</v>
      </c>
    </row>
    <row r="602" spans="1:15" x14ac:dyDescent="0.3">
      <c r="A602" s="39" t="s">
        <v>1917</v>
      </c>
      <c r="B602" s="39">
        <v>312</v>
      </c>
      <c r="C602" s="39">
        <v>2255</v>
      </c>
      <c r="D602" s="39"/>
      <c r="E602" s="39" t="s">
        <v>55</v>
      </c>
      <c r="F602" s="39" t="s">
        <v>907</v>
      </c>
      <c r="G602" s="39" t="s">
        <v>907</v>
      </c>
      <c r="H602" s="39" t="s">
        <v>909</v>
      </c>
      <c r="I602" s="39" t="s">
        <v>913</v>
      </c>
      <c r="J602" s="39" t="s">
        <v>1918</v>
      </c>
      <c r="K602" s="39" t="s">
        <v>844</v>
      </c>
      <c r="L602" s="39" t="s">
        <v>845</v>
      </c>
      <c r="M602" s="39" t="s">
        <v>845</v>
      </c>
      <c r="N602" s="39" t="s">
        <v>927</v>
      </c>
      <c r="O602" s="106">
        <v>15</v>
      </c>
    </row>
    <row r="603" spans="1:15" x14ac:dyDescent="0.3">
      <c r="A603" s="39" t="s">
        <v>1919</v>
      </c>
      <c r="B603" s="39">
        <v>312</v>
      </c>
      <c r="C603" s="39">
        <v>2450</v>
      </c>
      <c r="D603" s="39"/>
      <c r="E603" s="39" t="s">
        <v>55</v>
      </c>
      <c r="F603" s="39" t="s">
        <v>907</v>
      </c>
      <c r="G603" s="39" t="s">
        <v>907</v>
      </c>
      <c r="H603" s="39" t="s">
        <v>909</v>
      </c>
      <c r="I603" s="39" t="s">
        <v>929</v>
      </c>
      <c r="J603" s="39" t="s">
        <v>1920</v>
      </c>
      <c r="K603" s="39" t="s">
        <v>844</v>
      </c>
      <c r="L603" s="39" t="s">
        <v>1879</v>
      </c>
      <c r="M603" s="39" t="s">
        <v>845</v>
      </c>
      <c r="N603" s="39" t="s">
        <v>1543</v>
      </c>
      <c r="O603" s="106">
        <v>0</v>
      </c>
    </row>
    <row r="604" spans="1:15" x14ac:dyDescent="0.3">
      <c r="A604" s="39" t="s">
        <v>2470</v>
      </c>
      <c r="B604" s="39">
        <v>312</v>
      </c>
      <c r="C604" s="39">
        <v>2750</v>
      </c>
      <c r="D604" s="39"/>
      <c r="E604" s="39" t="s">
        <v>55</v>
      </c>
      <c r="F604" s="39" t="s">
        <v>907</v>
      </c>
      <c r="G604" s="39" t="s">
        <v>907</v>
      </c>
      <c r="H604" s="39" t="s">
        <v>942</v>
      </c>
      <c r="I604" s="39" t="s">
        <v>942</v>
      </c>
      <c r="J604" s="39" t="s">
        <v>2471</v>
      </c>
      <c r="K604" s="39" t="s">
        <v>844</v>
      </c>
      <c r="L604" s="39" t="s">
        <v>845</v>
      </c>
      <c r="M604" s="39" t="s">
        <v>845</v>
      </c>
      <c r="N604" s="39" t="s">
        <v>944</v>
      </c>
      <c r="O604" s="106">
        <v>83092</v>
      </c>
    </row>
    <row r="605" spans="1:15" x14ac:dyDescent="0.3">
      <c r="A605" s="39" t="s">
        <v>1921</v>
      </c>
      <c r="B605" s="39">
        <v>312</v>
      </c>
      <c r="C605" s="39">
        <v>3100</v>
      </c>
      <c r="D605" s="39"/>
      <c r="E605" s="39" t="s">
        <v>55</v>
      </c>
      <c r="F605" s="39" t="s">
        <v>949</v>
      </c>
      <c r="G605" s="39" t="s">
        <v>949</v>
      </c>
      <c r="H605" s="39" t="s">
        <v>950</v>
      </c>
      <c r="I605" s="39" t="s">
        <v>950</v>
      </c>
      <c r="J605" s="39" t="s">
        <v>1922</v>
      </c>
      <c r="K605" s="39" t="s">
        <v>844</v>
      </c>
      <c r="L605" s="39" t="s">
        <v>1879</v>
      </c>
      <c r="M605" s="39" t="s">
        <v>845</v>
      </c>
      <c r="N605" s="39" t="s">
        <v>802</v>
      </c>
      <c r="O605" s="106">
        <v>67703</v>
      </c>
    </row>
    <row r="606" spans="1:15" x14ac:dyDescent="0.3">
      <c r="A606" s="39" t="s">
        <v>1923</v>
      </c>
      <c r="B606" s="39">
        <v>312</v>
      </c>
      <c r="C606" s="39">
        <v>315</v>
      </c>
      <c r="D606" s="39">
        <v>4125</v>
      </c>
      <c r="E606" s="39" t="s">
        <v>55</v>
      </c>
      <c r="F606" s="39" t="s">
        <v>960</v>
      </c>
      <c r="G606" s="39" t="s">
        <v>101</v>
      </c>
      <c r="H606" s="39" t="s">
        <v>101</v>
      </c>
      <c r="I606" s="39" t="s">
        <v>809</v>
      </c>
      <c r="J606" s="39" t="s">
        <v>155</v>
      </c>
      <c r="K606" s="39" t="s">
        <v>954</v>
      </c>
      <c r="L606" s="39" t="s">
        <v>960</v>
      </c>
      <c r="M606" s="39" t="s">
        <v>910</v>
      </c>
      <c r="N606" s="39" t="s">
        <v>961</v>
      </c>
      <c r="O606" s="106">
        <v>161</v>
      </c>
    </row>
    <row r="607" spans="1:15" x14ac:dyDescent="0.3">
      <c r="A607" s="39" t="s">
        <v>1924</v>
      </c>
      <c r="B607" s="39">
        <v>312</v>
      </c>
      <c r="C607" s="39">
        <v>320</v>
      </c>
      <c r="D607" s="39">
        <v>4140</v>
      </c>
      <c r="E607" s="39" t="s">
        <v>55</v>
      </c>
      <c r="F607" s="39" t="s">
        <v>963</v>
      </c>
      <c r="G607" s="39" t="s">
        <v>101</v>
      </c>
      <c r="H607" s="39" t="s">
        <v>101</v>
      </c>
      <c r="I607" s="39" t="s">
        <v>808</v>
      </c>
      <c r="J607" s="39" t="s">
        <v>242</v>
      </c>
      <c r="K607" s="39" t="s">
        <v>844</v>
      </c>
      <c r="L607" s="39" t="s">
        <v>1879</v>
      </c>
      <c r="M607" s="39" t="s">
        <v>964</v>
      </c>
      <c r="N607" s="39" t="s">
        <v>1925</v>
      </c>
      <c r="O607" s="106">
        <v>0</v>
      </c>
    </row>
    <row r="608" spans="1:15" x14ac:dyDescent="0.3">
      <c r="A608" s="39" t="s">
        <v>1926</v>
      </c>
      <c r="B608" s="39">
        <v>312</v>
      </c>
      <c r="C608" s="39">
        <v>320</v>
      </c>
      <c r="D608" s="39">
        <v>4142</v>
      </c>
      <c r="E608" s="39" t="s">
        <v>55</v>
      </c>
      <c r="F608" s="39" t="s">
        <v>963</v>
      </c>
      <c r="G608" s="39" t="s">
        <v>101</v>
      </c>
      <c r="H608" s="39" t="s">
        <v>101</v>
      </c>
      <c r="I608" s="39" t="s">
        <v>808</v>
      </c>
      <c r="J608" s="39" t="s">
        <v>118</v>
      </c>
      <c r="K608" s="39" t="s">
        <v>844</v>
      </c>
      <c r="L608" s="39" t="s">
        <v>1879</v>
      </c>
      <c r="M608" s="39" t="s">
        <v>964</v>
      </c>
      <c r="N608" s="39" t="s">
        <v>1927</v>
      </c>
      <c r="O608" s="106">
        <v>70517</v>
      </c>
    </row>
    <row r="609" spans="1:15" x14ac:dyDescent="0.3">
      <c r="A609" s="39" t="s">
        <v>1928</v>
      </c>
      <c r="B609" s="39">
        <v>312</v>
      </c>
      <c r="C609" s="39">
        <v>3250</v>
      </c>
      <c r="D609" s="39"/>
      <c r="E609" s="39" t="s">
        <v>55</v>
      </c>
      <c r="F609" s="39" t="s">
        <v>949</v>
      </c>
      <c r="G609" s="39" t="s">
        <v>949</v>
      </c>
      <c r="H609" s="39" t="s">
        <v>975</v>
      </c>
      <c r="I609" s="39" t="s">
        <v>975</v>
      </c>
      <c r="J609" s="39" t="s">
        <v>1929</v>
      </c>
      <c r="K609" s="39" t="s">
        <v>844</v>
      </c>
      <c r="L609" s="39" t="s">
        <v>1879</v>
      </c>
      <c r="M609" s="39" t="s">
        <v>845</v>
      </c>
      <c r="N609" s="39" t="s">
        <v>977</v>
      </c>
      <c r="O609" s="106">
        <v>0</v>
      </c>
    </row>
    <row r="610" spans="1:15" x14ac:dyDescent="0.3">
      <c r="A610" s="39" t="s">
        <v>1930</v>
      </c>
      <c r="B610" s="39">
        <v>312</v>
      </c>
      <c r="C610" s="39">
        <v>325</v>
      </c>
      <c r="D610" s="39">
        <v>4151</v>
      </c>
      <c r="E610" s="39" t="s">
        <v>55</v>
      </c>
      <c r="F610" s="39" t="s">
        <v>979</v>
      </c>
      <c r="G610" s="39" t="s">
        <v>101</v>
      </c>
      <c r="H610" s="39" t="s">
        <v>101</v>
      </c>
      <c r="I610" s="39" t="s">
        <v>807</v>
      </c>
      <c r="J610" s="39" t="s">
        <v>246</v>
      </c>
      <c r="K610" s="39" t="s">
        <v>844</v>
      </c>
      <c r="L610" s="39" t="s">
        <v>1879</v>
      </c>
      <c r="M610" s="39" t="s">
        <v>989</v>
      </c>
      <c r="N610" s="39" t="s">
        <v>807</v>
      </c>
      <c r="O610" s="106">
        <v>213264</v>
      </c>
    </row>
    <row r="611" spans="1:15" x14ac:dyDescent="0.3">
      <c r="A611" s="39" t="s">
        <v>1931</v>
      </c>
      <c r="B611" s="39">
        <v>312</v>
      </c>
      <c r="C611" s="39">
        <v>3275</v>
      </c>
      <c r="D611" s="39"/>
      <c r="E611" s="39" t="s">
        <v>55</v>
      </c>
      <c r="F611" s="39" t="s">
        <v>949</v>
      </c>
      <c r="G611" s="39" t="s">
        <v>949</v>
      </c>
      <c r="H611" s="39" t="s">
        <v>975</v>
      </c>
      <c r="I611" s="39" t="s">
        <v>975</v>
      </c>
      <c r="J611" s="39" t="s">
        <v>1932</v>
      </c>
      <c r="K611" s="39" t="s">
        <v>844</v>
      </c>
      <c r="L611" s="39" t="s">
        <v>1879</v>
      </c>
      <c r="M611" s="39" t="s">
        <v>845</v>
      </c>
      <c r="N611" s="39" t="s">
        <v>1000</v>
      </c>
      <c r="O611" s="106">
        <v>929071</v>
      </c>
    </row>
    <row r="612" spans="1:15" x14ac:dyDescent="0.3">
      <c r="A612" s="39" t="s">
        <v>2472</v>
      </c>
      <c r="B612" s="39">
        <v>312</v>
      </c>
      <c r="C612" s="39">
        <v>3277</v>
      </c>
      <c r="D612" s="39"/>
      <c r="E612" s="39" t="s">
        <v>55</v>
      </c>
      <c r="F612" s="39" t="s">
        <v>949</v>
      </c>
      <c r="G612" s="39" t="s">
        <v>949</v>
      </c>
      <c r="H612" s="39" t="s">
        <v>975</v>
      </c>
      <c r="I612" s="39" t="s">
        <v>975</v>
      </c>
      <c r="J612" s="39" t="s">
        <v>2473</v>
      </c>
      <c r="K612" s="39" t="s">
        <v>844</v>
      </c>
      <c r="L612" s="39" t="s">
        <v>845</v>
      </c>
      <c r="M612" s="39" t="s">
        <v>845</v>
      </c>
      <c r="N612" s="39" t="s">
        <v>1003</v>
      </c>
      <c r="O612" s="106">
        <v>83092</v>
      </c>
    </row>
    <row r="613" spans="1:15" x14ac:dyDescent="0.3">
      <c r="A613" s="39" t="s">
        <v>1933</v>
      </c>
      <c r="B613" s="39">
        <v>312</v>
      </c>
      <c r="C613" s="39">
        <v>3300</v>
      </c>
      <c r="D613" s="39"/>
      <c r="E613" s="39" t="s">
        <v>55</v>
      </c>
      <c r="F613" s="39" t="s">
        <v>949</v>
      </c>
      <c r="G613" s="39" t="s">
        <v>949</v>
      </c>
      <c r="H613" s="39" t="s">
        <v>1005</v>
      </c>
      <c r="I613" s="39" t="s">
        <v>1005</v>
      </c>
      <c r="J613" s="39" t="s">
        <v>1934</v>
      </c>
      <c r="K613" s="39" t="s">
        <v>844</v>
      </c>
      <c r="L613" s="39" t="s">
        <v>1879</v>
      </c>
      <c r="M613" s="39" t="s">
        <v>845</v>
      </c>
      <c r="N613" s="39" t="s">
        <v>1007</v>
      </c>
      <c r="O613" s="106">
        <v>0</v>
      </c>
    </row>
    <row r="614" spans="1:15" x14ac:dyDescent="0.3">
      <c r="A614" s="39" t="s">
        <v>1935</v>
      </c>
      <c r="B614" s="39">
        <v>312</v>
      </c>
      <c r="C614" s="39">
        <v>345</v>
      </c>
      <c r="D614" s="39">
        <v>4513</v>
      </c>
      <c r="E614" s="39" t="s">
        <v>55</v>
      </c>
      <c r="F614" s="39" t="s">
        <v>1047</v>
      </c>
      <c r="G614" s="39" t="s">
        <v>101</v>
      </c>
      <c r="H614" s="39" t="s">
        <v>101</v>
      </c>
      <c r="I614" s="39" t="s">
        <v>1585</v>
      </c>
      <c r="J614" s="39" t="s">
        <v>153</v>
      </c>
      <c r="K614" s="39" t="s">
        <v>844</v>
      </c>
      <c r="L614" s="39" t="s">
        <v>1879</v>
      </c>
      <c r="M614" s="39" t="s">
        <v>803</v>
      </c>
      <c r="N614" s="39" t="s">
        <v>1936</v>
      </c>
      <c r="O614" s="106">
        <v>416</v>
      </c>
    </row>
    <row r="615" spans="1:15" x14ac:dyDescent="0.3">
      <c r="A615" s="39" t="s">
        <v>1937</v>
      </c>
      <c r="B615" s="39">
        <v>312</v>
      </c>
      <c r="C615" s="39">
        <v>360</v>
      </c>
      <c r="D615" s="39">
        <v>4210</v>
      </c>
      <c r="E615" s="39" t="s">
        <v>55</v>
      </c>
      <c r="F615" s="39" t="s">
        <v>811</v>
      </c>
      <c r="G615" s="39" t="s">
        <v>101</v>
      </c>
      <c r="H615" s="39" t="s">
        <v>101</v>
      </c>
      <c r="I615" s="39" t="s">
        <v>811</v>
      </c>
      <c r="J615" s="39" t="s">
        <v>250</v>
      </c>
      <c r="K615" s="39" t="s">
        <v>954</v>
      </c>
      <c r="L615" s="39" t="s">
        <v>1074</v>
      </c>
      <c r="M615" s="39" t="s">
        <v>910</v>
      </c>
      <c r="N615" s="39" t="s">
        <v>1938</v>
      </c>
      <c r="O615" s="106">
        <v>0</v>
      </c>
    </row>
    <row r="616" spans="1:15" x14ac:dyDescent="0.3">
      <c r="A616" s="39" t="s">
        <v>1939</v>
      </c>
      <c r="B616" s="39">
        <v>312</v>
      </c>
      <c r="C616" s="39">
        <v>360</v>
      </c>
      <c r="D616" s="39">
        <v>4215</v>
      </c>
      <c r="E616" s="39" t="s">
        <v>55</v>
      </c>
      <c r="F616" s="39" t="s">
        <v>811</v>
      </c>
      <c r="G616" s="39" t="s">
        <v>101</v>
      </c>
      <c r="H616" s="39" t="s">
        <v>101</v>
      </c>
      <c r="I616" s="39" t="s">
        <v>811</v>
      </c>
      <c r="J616" s="39" t="s">
        <v>252</v>
      </c>
      <c r="K616" s="39" t="s">
        <v>954</v>
      </c>
      <c r="L616" s="39" t="s">
        <v>1074</v>
      </c>
      <c r="M616" s="39" t="s">
        <v>910</v>
      </c>
      <c r="N616" s="39" t="s">
        <v>1940</v>
      </c>
      <c r="O616" s="106">
        <v>0</v>
      </c>
    </row>
    <row r="617" spans="1:15" x14ac:dyDescent="0.3">
      <c r="A617" s="39" t="s">
        <v>1941</v>
      </c>
      <c r="B617" s="39">
        <v>312</v>
      </c>
      <c r="C617" s="39">
        <v>360</v>
      </c>
      <c r="D617" s="39">
        <v>4225</v>
      </c>
      <c r="E617" s="39" t="s">
        <v>55</v>
      </c>
      <c r="F617" s="39" t="s">
        <v>811</v>
      </c>
      <c r="G617" s="39" t="s">
        <v>101</v>
      </c>
      <c r="H617" s="39" t="s">
        <v>101</v>
      </c>
      <c r="I617" s="39" t="s">
        <v>811</v>
      </c>
      <c r="J617" s="39" t="s">
        <v>254</v>
      </c>
      <c r="K617" s="39" t="s">
        <v>954</v>
      </c>
      <c r="L617" s="39" t="s">
        <v>1074</v>
      </c>
      <c r="M617" s="39" t="s">
        <v>910</v>
      </c>
      <c r="N617" s="39" t="s">
        <v>1053</v>
      </c>
      <c r="O617" s="106">
        <v>83092</v>
      </c>
    </row>
    <row r="618" spans="1:15" x14ac:dyDescent="0.3">
      <c r="A618" s="39" t="s">
        <v>1942</v>
      </c>
      <c r="B618" s="39">
        <v>312</v>
      </c>
      <c r="C618" s="39">
        <v>365</v>
      </c>
      <c r="D618" s="39">
        <v>4752</v>
      </c>
      <c r="E618" s="39" t="s">
        <v>55</v>
      </c>
      <c r="F618" s="39" t="s">
        <v>814</v>
      </c>
      <c r="G618" s="39" t="s">
        <v>101</v>
      </c>
      <c r="H618" s="39" t="s">
        <v>101</v>
      </c>
      <c r="I618" s="39" t="s">
        <v>814</v>
      </c>
      <c r="J618" s="39" t="s">
        <v>256</v>
      </c>
      <c r="K618" s="39" t="s">
        <v>954</v>
      </c>
      <c r="L618" s="39" t="s">
        <v>1074</v>
      </c>
      <c r="M618" s="39" t="s">
        <v>910</v>
      </c>
      <c r="N618" s="39" t="s">
        <v>814</v>
      </c>
      <c r="O618" s="106">
        <v>0</v>
      </c>
    </row>
    <row r="619" spans="1:15" x14ac:dyDescent="0.3">
      <c r="A619" s="39" t="s">
        <v>1943</v>
      </c>
      <c r="B619" s="39">
        <v>312</v>
      </c>
      <c r="C619" s="39">
        <v>365</v>
      </c>
      <c r="D619" s="39">
        <v>4791</v>
      </c>
      <c r="E619" s="39" t="s">
        <v>55</v>
      </c>
      <c r="F619" s="39" t="s">
        <v>814</v>
      </c>
      <c r="G619" s="39" t="s">
        <v>101</v>
      </c>
      <c r="H619" s="39" t="s">
        <v>101</v>
      </c>
      <c r="I619" s="39" t="s">
        <v>814</v>
      </c>
      <c r="J619" s="39" t="s">
        <v>258</v>
      </c>
      <c r="K619" s="39" t="s">
        <v>954</v>
      </c>
      <c r="L619" s="39" t="s">
        <v>1074</v>
      </c>
      <c r="M619" s="39" t="s">
        <v>910</v>
      </c>
      <c r="N619" s="39" t="s">
        <v>1944</v>
      </c>
      <c r="O619" s="106">
        <v>0</v>
      </c>
    </row>
    <row r="620" spans="1:15" x14ac:dyDescent="0.3">
      <c r="A620" s="39" t="s">
        <v>1945</v>
      </c>
      <c r="B620" s="39">
        <v>312</v>
      </c>
      <c r="C620" s="39">
        <v>370</v>
      </c>
      <c r="D620" s="39">
        <v>4849</v>
      </c>
      <c r="E620" s="39" t="s">
        <v>55</v>
      </c>
      <c r="F620" s="39" t="s">
        <v>1059</v>
      </c>
      <c r="G620" s="39" t="s">
        <v>101</v>
      </c>
      <c r="H620" s="39" t="s">
        <v>101</v>
      </c>
      <c r="I620" s="39" t="s">
        <v>813</v>
      </c>
      <c r="J620" s="39" t="s">
        <v>260</v>
      </c>
      <c r="K620" s="39" t="s">
        <v>954</v>
      </c>
      <c r="L620" s="39" t="s">
        <v>1066</v>
      </c>
      <c r="M620" s="39" t="s">
        <v>910</v>
      </c>
      <c r="N620" s="39" t="s">
        <v>1067</v>
      </c>
      <c r="O620" s="106">
        <v>0</v>
      </c>
    </row>
    <row r="621" spans="1:15" x14ac:dyDescent="0.3">
      <c r="A621" s="39" t="s">
        <v>1946</v>
      </c>
      <c r="B621" s="39">
        <v>312</v>
      </c>
      <c r="C621" s="39">
        <v>385</v>
      </c>
      <c r="D621" s="39">
        <v>4895</v>
      </c>
      <c r="E621" s="39" t="s">
        <v>55</v>
      </c>
      <c r="F621" s="39" t="s">
        <v>812</v>
      </c>
      <c r="G621" s="39" t="s">
        <v>101</v>
      </c>
      <c r="H621" s="39" t="s">
        <v>101</v>
      </c>
      <c r="I621" s="39" t="s">
        <v>812</v>
      </c>
      <c r="J621" s="39" t="s">
        <v>172</v>
      </c>
      <c r="K621" s="39" t="s">
        <v>954</v>
      </c>
      <c r="L621" s="39" t="s">
        <v>1066</v>
      </c>
      <c r="M621" s="39" t="s">
        <v>910</v>
      </c>
      <c r="N621" s="39" t="s">
        <v>812</v>
      </c>
      <c r="O621" s="106">
        <v>77</v>
      </c>
    </row>
    <row r="622" spans="1:15" x14ac:dyDescent="0.3">
      <c r="A622" s="39" t="s">
        <v>1947</v>
      </c>
      <c r="B622" s="39">
        <v>312</v>
      </c>
      <c r="C622" s="39">
        <v>390</v>
      </c>
      <c r="D622" s="39">
        <v>4950</v>
      </c>
      <c r="E622" s="39" t="s">
        <v>55</v>
      </c>
      <c r="F622" s="39" t="s">
        <v>816</v>
      </c>
      <c r="G622" s="39" t="s">
        <v>101</v>
      </c>
      <c r="H622" s="39" t="s">
        <v>101</v>
      </c>
      <c r="I622" s="39" t="s">
        <v>816</v>
      </c>
      <c r="J622" s="39" t="s">
        <v>265</v>
      </c>
      <c r="K622" s="39" t="s">
        <v>844</v>
      </c>
      <c r="L622" s="39" t="s">
        <v>1078</v>
      </c>
      <c r="M622" s="39" t="s">
        <v>910</v>
      </c>
      <c r="N622" s="39" t="s">
        <v>1085</v>
      </c>
      <c r="O622" s="106">
        <v>4033</v>
      </c>
    </row>
    <row r="623" spans="1:15" x14ac:dyDescent="0.3">
      <c r="A623" s="39" t="s">
        <v>1948</v>
      </c>
      <c r="B623" s="39">
        <v>312</v>
      </c>
      <c r="C623" s="39">
        <v>490</v>
      </c>
      <c r="D623" s="39">
        <v>5110</v>
      </c>
      <c r="E623" s="39" t="s">
        <v>55</v>
      </c>
      <c r="F623" s="39" t="s">
        <v>1449</v>
      </c>
      <c r="G623" s="39" t="s">
        <v>100</v>
      </c>
      <c r="H623" s="39" t="s">
        <v>819</v>
      </c>
      <c r="I623" s="39" t="s">
        <v>1088</v>
      </c>
      <c r="J623" s="39" t="s">
        <v>707</v>
      </c>
      <c r="K623" s="39" t="s">
        <v>844</v>
      </c>
      <c r="L623" s="39" t="s">
        <v>1879</v>
      </c>
      <c r="M623" s="39" t="s">
        <v>1089</v>
      </c>
      <c r="N623" s="39" t="s">
        <v>284</v>
      </c>
      <c r="O623" s="106">
        <v>4414</v>
      </c>
    </row>
    <row r="624" spans="1:15" x14ac:dyDescent="0.3">
      <c r="A624" s="39" t="s">
        <v>1949</v>
      </c>
      <c r="B624" s="39">
        <v>312</v>
      </c>
      <c r="C624" s="39">
        <v>490</v>
      </c>
      <c r="D624" s="39">
        <v>5112</v>
      </c>
      <c r="E624" s="39" t="s">
        <v>55</v>
      </c>
      <c r="F624" s="39" t="s">
        <v>1449</v>
      </c>
      <c r="G624" s="39" t="s">
        <v>100</v>
      </c>
      <c r="H624" s="39" t="s">
        <v>819</v>
      </c>
      <c r="I624" s="39" t="s">
        <v>1088</v>
      </c>
      <c r="J624" s="39" t="s">
        <v>605</v>
      </c>
      <c r="K624" s="39" t="s">
        <v>844</v>
      </c>
      <c r="L624" s="39" t="s">
        <v>1879</v>
      </c>
      <c r="M624" s="39" t="s">
        <v>1089</v>
      </c>
      <c r="N624" s="39" t="s">
        <v>287</v>
      </c>
      <c r="O624" s="106">
        <v>0</v>
      </c>
    </row>
    <row r="625" spans="1:15" x14ac:dyDescent="0.3">
      <c r="A625" s="39" t="s">
        <v>1950</v>
      </c>
      <c r="B625" s="39">
        <v>312</v>
      </c>
      <c r="C625" s="39">
        <v>490</v>
      </c>
      <c r="D625" s="39">
        <v>5150</v>
      </c>
      <c r="E625" s="39" t="s">
        <v>55</v>
      </c>
      <c r="F625" s="39" t="s">
        <v>1449</v>
      </c>
      <c r="G625" s="39" t="s">
        <v>100</v>
      </c>
      <c r="H625" s="39" t="s">
        <v>819</v>
      </c>
      <c r="I625" s="39" t="s">
        <v>1088</v>
      </c>
      <c r="J625" s="39" t="s">
        <v>449</v>
      </c>
      <c r="K625" s="39" t="s">
        <v>844</v>
      </c>
      <c r="L625" s="39" t="s">
        <v>1879</v>
      </c>
      <c r="M625" s="39" t="s">
        <v>1089</v>
      </c>
      <c r="N625" s="39" t="s">
        <v>293</v>
      </c>
      <c r="O625" s="106">
        <v>3464</v>
      </c>
    </row>
    <row r="626" spans="1:15" x14ac:dyDescent="0.3">
      <c r="A626" s="39" t="s">
        <v>1951</v>
      </c>
      <c r="B626" s="39">
        <v>312</v>
      </c>
      <c r="C626" s="39">
        <v>490</v>
      </c>
      <c r="D626" s="39">
        <v>5152</v>
      </c>
      <c r="E626" s="39" t="s">
        <v>55</v>
      </c>
      <c r="F626" s="39" t="s">
        <v>1449</v>
      </c>
      <c r="G626" s="39" t="s">
        <v>100</v>
      </c>
      <c r="H626" s="39" t="s">
        <v>819</v>
      </c>
      <c r="I626" s="39" t="s">
        <v>1088</v>
      </c>
      <c r="J626" s="39" t="s">
        <v>767</v>
      </c>
      <c r="K626" s="39" t="s">
        <v>844</v>
      </c>
      <c r="L626" s="39" t="s">
        <v>1879</v>
      </c>
      <c r="M626" s="39" t="s">
        <v>1089</v>
      </c>
      <c r="N626" s="39" t="s">
        <v>298</v>
      </c>
      <c r="O626" s="106">
        <v>4465</v>
      </c>
    </row>
    <row r="627" spans="1:15" x14ac:dyDescent="0.3">
      <c r="A627" s="39" t="s">
        <v>1952</v>
      </c>
      <c r="B627" s="39">
        <v>312</v>
      </c>
      <c r="C627" s="39">
        <v>490</v>
      </c>
      <c r="D627" s="39">
        <v>5154</v>
      </c>
      <c r="E627" s="39" t="s">
        <v>55</v>
      </c>
      <c r="F627" s="39" t="s">
        <v>1449</v>
      </c>
      <c r="G627" s="39" t="s">
        <v>100</v>
      </c>
      <c r="H627" s="39" t="s">
        <v>819</v>
      </c>
      <c r="I627" s="39" t="s">
        <v>1088</v>
      </c>
      <c r="J627" s="39" t="s">
        <v>374</v>
      </c>
      <c r="K627" s="39" t="s">
        <v>844</v>
      </c>
      <c r="L627" s="39" t="s">
        <v>1879</v>
      </c>
      <c r="M627" s="39" t="s">
        <v>1089</v>
      </c>
      <c r="N627" s="39" t="s">
        <v>299</v>
      </c>
      <c r="O627" s="106">
        <v>0</v>
      </c>
    </row>
    <row r="628" spans="1:15" x14ac:dyDescent="0.3">
      <c r="A628" s="39" t="s">
        <v>1953</v>
      </c>
      <c r="B628" s="39">
        <v>312</v>
      </c>
      <c r="C628" s="39">
        <v>490</v>
      </c>
      <c r="D628" s="39">
        <v>5156</v>
      </c>
      <c r="E628" s="39" t="s">
        <v>55</v>
      </c>
      <c r="F628" s="39" t="s">
        <v>1449</v>
      </c>
      <c r="G628" s="39" t="s">
        <v>100</v>
      </c>
      <c r="H628" s="39" t="s">
        <v>819</v>
      </c>
      <c r="I628" s="39" t="s">
        <v>1088</v>
      </c>
      <c r="J628" s="39" t="s">
        <v>394</v>
      </c>
      <c r="K628" s="39" t="s">
        <v>844</v>
      </c>
      <c r="L628" s="39" t="s">
        <v>1879</v>
      </c>
      <c r="M628" s="39" t="s">
        <v>1089</v>
      </c>
      <c r="N628" s="39" t="s">
        <v>295</v>
      </c>
      <c r="O628" s="106">
        <v>0</v>
      </c>
    </row>
    <row r="629" spans="1:15" x14ac:dyDescent="0.3">
      <c r="A629" s="39" t="s">
        <v>1954</v>
      </c>
      <c r="B629" s="39">
        <v>312</v>
      </c>
      <c r="C629" s="39">
        <v>490</v>
      </c>
      <c r="D629" s="39">
        <v>5158</v>
      </c>
      <c r="E629" s="39" t="s">
        <v>55</v>
      </c>
      <c r="F629" s="39" t="s">
        <v>1449</v>
      </c>
      <c r="G629" s="39" t="s">
        <v>100</v>
      </c>
      <c r="H629" s="39" t="s">
        <v>819</v>
      </c>
      <c r="I629" s="39" t="s">
        <v>1088</v>
      </c>
      <c r="J629" s="39" t="s">
        <v>609</v>
      </c>
      <c r="K629" s="39" t="s">
        <v>844</v>
      </c>
      <c r="L629" s="39" t="s">
        <v>1879</v>
      </c>
      <c r="M629" s="39" t="s">
        <v>1089</v>
      </c>
      <c r="N629" s="39" t="s">
        <v>290</v>
      </c>
      <c r="O629" s="106">
        <v>0</v>
      </c>
    </row>
    <row r="630" spans="1:15" x14ac:dyDescent="0.3">
      <c r="A630" s="39" t="s">
        <v>1955</v>
      </c>
      <c r="B630" s="39">
        <v>312</v>
      </c>
      <c r="C630" s="39">
        <v>490</v>
      </c>
      <c r="D630" s="39">
        <v>5220</v>
      </c>
      <c r="E630" s="39" t="s">
        <v>55</v>
      </c>
      <c r="F630" s="39" t="s">
        <v>1449</v>
      </c>
      <c r="G630" s="39" t="s">
        <v>100</v>
      </c>
      <c r="H630" s="39" t="s">
        <v>819</v>
      </c>
      <c r="I630" s="39" t="s">
        <v>1098</v>
      </c>
      <c r="J630" s="39" t="s">
        <v>445</v>
      </c>
      <c r="K630" s="39" t="s">
        <v>844</v>
      </c>
      <c r="L630" s="39" t="s">
        <v>1879</v>
      </c>
      <c r="M630" s="39" t="s">
        <v>1089</v>
      </c>
      <c r="N630" s="39" t="s">
        <v>291</v>
      </c>
      <c r="O630" s="106">
        <v>325</v>
      </c>
    </row>
    <row r="631" spans="1:15" x14ac:dyDescent="0.3">
      <c r="A631" s="39" t="s">
        <v>1956</v>
      </c>
      <c r="B631" s="39">
        <v>312</v>
      </c>
      <c r="C631" s="39">
        <v>490</v>
      </c>
      <c r="D631" s="39">
        <v>5315</v>
      </c>
      <c r="E631" s="39" t="s">
        <v>55</v>
      </c>
      <c r="F631" s="39" t="s">
        <v>1449</v>
      </c>
      <c r="G631" s="39" t="s">
        <v>100</v>
      </c>
      <c r="H631" s="39" t="s">
        <v>819</v>
      </c>
      <c r="I631" s="39" t="s">
        <v>1100</v>
      </c>
      <c r="J631" s="39" t="s">
        <v>457</v>
      </c>
      <c r="K631" s="39" t="s">
        <v>844</v>
      </c>
      <c r="L631" s="39" t="s">
        <v>1879</v>
      </c>
      <c r="M631" s="39" t="s">
        <v>1089</v>
      </c>
      <c r="N631" s="39" t="s">
        <v>294</v>
      </c>
      <c r="O631" s="106">
        <v>969</v>
      </c>
    </row>
    <row r="632" spans="1:15" x14ac:dyDescent="0.3">
      <c r="A632" s="39" t="s">
        <v>1957</v>
      </c>
      <c r="B632" s="39">
        <v>312</v>
      </c>
      <c r="C632" s="39">
        <v>490</v>
      </c>
      <c r="D632" s="39">
        <v>5320</v>
      </c>
      <c r="E632" s="39" t="s">
        <v>55</v>
      </c>
      <c r="F632" s="39" t="s">
        <v>1449</v>
      </c>
      <c r="G632" s="39" t="s">
        <v>100</v>
      </c>
      <c r="H632" s="39" t="s">
        <v>819</v>
      </c>
      <c r="I632" s="39" t="s">
        <v>1100</v>
      </c>
      <c r="J632" s="39" t="s">
        <v>402</v>
      </c>
      <c r="K632" s="39" t="s">
        <v>844</v>
      </c>
      <c r="L632" s="39" t="s">
        <v>1879</v>
      </c>
      <c r="M632" s="39" t="s">
        <v>1089</v>
      </c>
      <c r="N632" s="39" t="s">
        <v>300</v>
      </c>
      <c r="O632" s="106">
        <v>373</v>
      </c>
    </row>
    <row r="633" spans="1:15" x14ac:dyDescent="0.3">
      <c r="A633" s="39" t="s">
        <v>1958</v>
      </c>
      <c r="B633" s="39">
        <v>312</v>
      </c>
      <c r="C633" s="39">
        <v>490</v>
      </c>
      <c r="D633" s="39">
        <v>5350</v>
      </c>
      <c r="E633" s="39" t="s">
        <v>55</v>
      </c>
      <c r="F633" s="39" t="s">
        <v>1449</v>
      </c>
      <c r="G633" s="39" t="s">
        <v>100</v>
      </c>
      <c r="H633" s="39" t="s">
        <v>819</v>
      </c>
      <c r="I633" s="39" t="s">
        <v>1100</v>
      </c>
      <c r="J633" s="39" t="s">
        <v>432</v>
      </c>
      <c r="K633" s="39" t="s">
        <v>844</v>
      </c>
      <c r="L633" s="39" t="s">
        <v>1879</v>
      </c>
      <c r="M633" s="39" t="s">
        <v>1089</v>
      </c>
      <c r="N633" s="39" t="s">
        <v>297</v>
      </c>
      <c r="O633" s="106">
        <v>0</v>
      </c>
    </row>
    <row r="634" spans="1:15" x14ac:dyDescent="0.3">
      <c r="A634" s="39" t="s">
        <v>1959</v>
      </c>
      <c r="B634" s="39">
        <v>312</v>
      </c>
      <c r="C634" s="39">
        <v>490</v>
      </c>
      <c r="D634" s="39">
        <v>5410</v>
      </c>
      <c r="E634" s="39" t="s">
        <v>55</v>
      </c>
      <c r="F634" s="39" t="s">
        <v>1449</v>
      </c>
      <c r="G634" s="39" t="s">
        <v>100</v>
      </c>
      <c r="H634" s="39" t="s">
        <v>819</v>
      </c>
      <c r="I634" s="39" t="s">
        <v>1104</v>
      </c>
      <c r="J634" s="39" t="s">
        <v>763</v>
      </c>
      <c r="K634" s="39" t="s">
        <v>844</v>
      </c>
      <c r="L634" s="39" t="s">
        <v>1879</v>
      </c>
      <c r="M634" s="39" t="s">
        <v>1089</v>
      </c>
      <c r="N634" s="39" t="s">
        <v>288</v>
      </c>
      <c r="O634" s="106">
        <v>2575</v>
      </c>
    </row>
    <row r="635" spans="1:15" x14ac:dyDescent="0.3">
      <c r="A635" s="39" t="s">
        <v>1960</v>
      </c>
      <c r="B635" s="39">
        <v>312</v>
      </c>
      <c r="C635" s="39">
        <v>490</v>
      </c>
      <c r="D635" s="39">
        <v>5450</v>
      </c>
      <c r="E635" s="39" t="s">
        <v>55</v>
      </c>
      <c r="F635" s="39" t="s">
        <v>1449</v>
      </c>
      <c r="G635" s="39" t="s">
        <v>100</v>
      </c>
      <c r="H635" s="39" t="s">
        <v>819</v>
      </c>
      <c r="I635" s="39" t="s">
        <v>1104</v>
      </c>
      <c r="J635" s="39" t="s">
        <v>412</v>
      </c>
      <c r="K635" s="39" t="s">
        <v>844</v>
      </c>
      <c r="L635" s="39" t="s">
        <v>1879</v>
      </c>
      <c r="M635" s="39" t="s">
        <v>1089</v>
      </c>
      <c r="N635" s="39" t="s">
        <v>292</v>
      </c>
      <c r="O635" s="106">
        <v>1912</v>
      </c>
    </row>
    <row r="636" spans="1:15" x14ac:dyDescent="0.3">
      <c r="A636" s="39" t="s">
        <v>1961</v>
      </c>
      <c r="B636" s="39">
        <v>312</v>
      </c>
      <c r="C636" s="39">
        <v>490</v>
      </c>
      <c r="D636" s="39">
        <v>5910</v>
      </c>
      <c r="E636" s="39" t="s">
        <v>55</v>
      </c>
      <c r="F636" s="39" t="s">
        <v>1449</v>
      </c>
      <c r="G636" s="39" t="s">
        <v>100</v>
      </c>
      <c r="H636" s="39" t="s">
        <v>819</v>
      </c>
      <c r="I636" s="39" t="s">
        <v>1205</v>
      </c>
      <c r="J636" s="39" t="s">
        <v>615</v>
      </c>
      <c r="K636" s="39" t="s">
        <v>844</v>
      </c>
      <c r="L636" s="39" t="s">
        <v>1879</v>
      </c>
      <c r="M636" s="39" t="s">
        <v>1089</v>
      </c>
      <c r="N636" s="39" t="s">
        <v>286</v>
      </c>
      <c r="O636" s="106">
        <v>0</v>
      </c>
    </row>
    <row r="637" spans="1:15" x14ac:dyDescent="0.3">
      <c r="A637" s="39" t="s">
        <v>1962</v>
      </c>
      <c r="B637" s="39">
        <v>312</v>
      </c>
      <c r="C637" s="39">
        <v>490</v>
      </c>
      <c r="D637" s="39">
        <v>6110</v>
      </c>
      <c r="E637" s="39" t="s">
        <v>55</v>
      </c>
      <c r="F637" s="39" t="s">
        <v>1449</v>
      </c>
      <c r="G637" s="39" t="s">
        <v>100</v>
      </c>
      <c r="H637" s="39" t="s">
        <v>820</v>
      </c>
      <c r="I637" s="39" t="s">
        <v>1108</v>
      </c>
      <c r="J637" s="39" t="s">
        <v>428</v>
      </c>
      <c r="K637" s="39" t="s">
        <v>844</v>
      </c>
      <c r="L637" s="39" t="s">
        <v>1879</v>
      </c>
      <c r="M637" s="39" t="s">
        <v>1089</v>
      </c>
      <c r="N637" s="39" t="s">
        <v>1109</v>
      </c>
      <c r="O637" s="106">
        <v>1812</v>
      </c>
    </row>
    <row r="638" spans="1:15" x14ac:dyDescent="0.3">
      <c r="A638" s="39" t="s">
        <v>1963</v>
      </c>
      <c r="B638" s="39">
        <v>312</v>
      </c>
      <c r="C638" s="39">
        <v>490</v>
      </c>
      <c r="D638" s="39">
        <v>6114</v>
      </c>
      <c r="E638" s="39" t="s">
        <v>55</v>
      </c>
      <c r="F638" s="39" t="s">
        <v>1449</v>
      </c>
      <c r="G638" s="39" t="s">
        <v>100</v>
      </c>
      <c r="H638" s="39" t="s">
        <v>820</v>
      </c>
      <c r="I638" s="39" t="s">
        <v>1108</v>
      </c>
      <c r="J638" s="39" t="s">
        <v>617</v>
      </c>
      <c r="K638" s="39" t="s">
        <v>844</v>
      </c>
      <c r="L638" s="39" t="s">
        <v>1879</v>
      </c>
      <c r="M638" s="39" t="s">
        <v>1089</v>
      </c>
      <c r="N638" s="39" t="s">
        <v>1114</v>
      </c>
      <c r="O638" s="106">
        <v>1159</v>
      </c>
    </row>
    <row r="639" spans="1:15" x14ac:dyDescent="0.3">
      <c r="A639" s="39" t="s">
        <v>1964</v>
      </c>
      <c r="B639" s="39">
        <v>312</v>
      </c>
      <c r="C639" s="39">
        <v>490</v>
      </c>
      <c r="D639" s="39">
        <v>6116</v>
      </c>
      <c r="E639" s="39" t="s">
        <v>55</v>
      </c>
      <c r="F639" s="39" t="s">
        <v>1449</v>
      </c>
      <c r="G639" s="39" t="s">
        <v>100</v>
      </c>
      <c r="H639" s="39" t="s">
        <v>820</v>
      </c>
      <c r="I639" s="39" t="s">
        <v>1108</v>
      </c>
      <c r="J639" s="39" t="s">
        <v>551</v>
      </c>
      <c r="K639" s="39" t="s">
        <v>844</v>
      </c>
      <c r="L639" s="39" t="s">
        <v>1879</v>
      </c>
      <c r="M639" s="39" t="s">
        <v>1089</v>
      </c>
      <c r="N639" s="39" t="s">
        <v>1252</v>
      </c>
      <c r="O639" s="106">
        <v>225</v>
      </c>
    </row>
    <row r="640" spans="1:15" x14ac:dyDescent="0.3">
      <c r="A640" s="39" t="s">
        <v>1965</v>
      </c>
      <c r="B640" s="39">
        <v>312</v>
      </c>
      <c r="C640" s="39">
        <v>490</v>
      </c>
      <c r="D640" s="39">
        <v>6122</v>
      </c>
      <c r="E640" s="39" t="s">
        <v>55</v>
      </c>
      <c r="F640" s="39" t="s">
        <v>1449</v>
      </c>
      <c r="G640" s="39" t="s">
        <v>100</v>
      </c>
      <c r="H640" s="39" t="s">
        <v>820</v>
      </c>
      <c r="I640" s="39" t="s">
        <v>1108</v>
      </c>
      <c r="J640" s="39" t="s">
        <v>619</v>
      </c>
      <c r="K640" s="39" t="s">
        <v>844</v>
      </c>
      <c r="L640" s="39" t="s">
        <v>1879</v>
      </c>
      <c r="M640" s="39" t="s">
        <v>1089</v>
      </c>
      <c r="N640" s="39" t="s">
        <v>1116</v>
      </c>
      <c r="O640" s="106">
        <v>1404</v>
      </c>
    </row>
    <row r="641" spans="1:15" x14ac:dyDescent="0.3">
      <c r="A641" s="39" t="s">
        <v>1966</v>
      </c>
      <c r="B641" s="39">
        <v>312</v>
      </c>
      <c r="C641" s="39">
        <v>490</v>
      </c>
      <c r="D641" s="39">
        <v>6128</v>
      </c>
      <c r="E641" s="39" t="s">
        <v>55</v>
      </c>
      <c r="F641" s="39" t="s">
        <v>1449</v>
      </c>
      <c r="G641" s="39" t="s">
        <v>100</v>
      </c>
      <c r="H641" s="39" t="s">
        <v>820</v>
      </c>
      <c r="I641" s="39" t="s">
        <v>1108</v>
      </c>
      <c r="J641" s="39" t="s">
        <v>501</v>
      </c>
      <c r="K641" s="39" t="s">
        <v>844</v>
      </c>
      <c r="L641" s="39" t="s">
        <v>1879</v>
      </c>
      <c r="M641" s="39" t="s">
        <v>1089</v>
      </c>
      <c r="N641" s="39" t="s">
        <v>1121</v>
      </c>
      <c r="O641" s="106">
        <v>2405</v>
      </c>
    </row>
    <row r="642" spans="1:15" x14ac:dyDescent="0.3">
      <c r="A642" s="39" t="s">
        <v>1967</v>
      </c>
      <c r="B642" s="39">
        <v>312</v>
      </c>
      <c r="C642" s="39">
        <v>490</v>
      </c>
      <c r="D642" s="39">
        <v>6210</v>
      </c>
      <c r="E642" s="39" t="s">
        <v>55</v>
      </c>
      <c r="F642" s="39" t="s">
        <v>1449</v>
      </c>
      <c r="G642" s="39" t="s">
        <v>100</v>
      </c>
      <c r="H642" s="39" t="s">
        <v>820</v>
      </c>
      <c r="I642" s="39" t="s">
        <v>1131</v>
      </c>
      <c r="J642" s="39" t="s">
        <v>466</v>
      </c>
      <c r="K642" s="39" t="s">
        <v>844</v>
      </c>
      <c r="L642" s="39" t="s">
        <v>1879</v>
      </c>
      <c r="M642" s="39" t="s">
        <v>1089</v>
      </c>
      <c r="N642" s="39" t="s">
        <v>1128</v>
      </c>
      <c r="O642" s="106">
        <v>2225</v>
      </c>
    </row>
    <row r="643" spans="1:15" x14ac:dyDescent="0.3">
      <c r="A643" s="39" t="s">
        <v>1968</v>
      </c>
      <c r="B643" s="39">
        <v>312</v>
      </c>
      <c r="C643" s="39">
        <v>490</v>
      </c>
      <c r="D643" s="39">
        <v>6234</v>
      </c>
      <c r="E643" s="39" t="s">
        <v>55</v>
      </c>
      <c r="F643" s="39" t="s">
        <v>1449</v>
      </c>
      <c r="G643" s="39" t="s">
        <v>100</v>
      </c>
      <c r="H643" s="39" t="s">
        <v>820</v>
      </c>
      <c r="I643" s="39" t="s">
        <v>1131</v>
      </c>
      <c r="J643" s="39" t="s">
        <v>553</v>
      </c>
      <c r="K643" s="39" t="s">
        <v>844</v>
      </c>
      <c r="L643" s="39" t="s">
        <v>1879</v>
      </c>
      <c r="M643" s="39" t="s">
        <v>1089</v>
      </c>
      <c r="N643" s="39" t="s">
        <v>1145</v>
      </c>
      <c r="O643" s="106">
        <v>63</v>
      </c>
    </row>
    <row r="644" spans="1:15" x14ac:dyDescent="0.3">
      <c r="A644" s="39" t="s">
        <v>1969</v>
      </c>
      <c r="B644" s="39">
        <v>312</v>
      </c>
      <c r="C644" s="39">
        <v>490</v>
      </c>
      <c r="D644" s="39">
        <v>6238</v>
      </c>
      <c r="E644" s="39" t="s">
        <v>55</v>
      </c>
      <c r="F644" s="39" t="s">
        <v>1449</v>
      </c>
      <c r="G644" s="39" t="s">
        <v>100</v>
      </c>
      <c r="H644" s="39" t="s">
        <v>820</v>
      </c>
      <c r="I644" s="39" t="s">
        <v>1131</v>
      </c>
      <c r="J644" s="39" t="s">
        <v>481</v>
      </c>
      <c r="K644" s="39" t="s">
        <v>844</v>
      </c>
      <c r="L644" s="39" t="s">
        <v>1879</v>
      </c>
      <c r="M644" s="39" t="s">
        <v>1089</v>
      </c>
      <c r="N644" s="39" t="s">
        <v>1147</v>
      </c>
      <c r="O644" s="106">
        <v>2</v>
      </c>
    </row>
    <row r="645" spans="1:15" x14ac:dyDescent="0.3">
      <c r="A645" s="39" t="s">
        <v>1970</v>
      </c>
      <c r="B645" s="39">
        <v>312</v>
      </c>
      <c r="C645" s="39">
        <v>490</v>
      </c>
      <c r="D645" s="39">
        <v>6290</v>
      </c>
      <c r="E645" s="39" t="s">
        <v>55</v>
      </c>
      <c r="F645" s="39" t="s">
        <v>1449</v>
      </c>
      <c r="G645" s="39" t="s">
        <v>100</v>
      </c>
      <c r="H645" s="39" t="s">
        <v>820</v>
      </c>
      <c r="I645" s="39" t="s">
        <v>1131</v>
      </c>
      <c r="J645" s="39" t="s">
        <v>519</v>
      </c>
      <c r="K645" s="39" t="s">
        <v>844</v>
      </c>
      <c r="L645" s="39" t="s">
        <v>1879</v>
      </c>
      <c r="M645" s="39" t="s">
        <v>1089</v>
      </c>
      <c r="N645" s="39" t="s">
        <v>1074</v>
      </c>
      <c r="O645" s="106">
        <v>14</v>
      </c>
    </row>
    <row r="646" spans="1:15" x14ac:dyDescent="0.3">
      <c r="A646" s="39" t="s">
        <v>1971</v>
      </c>
      <c r="B646" s="39">
        <v>312</v>
      </c>
      <c r="C646" s="39">
        <v>490</v>
      </c>
      <c r="D646" s="39">
        <v>6324</v>
      </c>
      <c r="E646" s="39" t="s">
        <v>55</v>
      </c>
      <c r="F646" s="39" t="s">
        <v>1449</v>
      </c>
      <c r="G646" s="39" t="s">
        <v>100</v>
      </c>
      <c r="H646" s="39" t="s">
        <v>820</v>
      </c>
      <c r="I646" s="39" t="s">
        <v>1152</v>
      </c>
      <c r="J646" s="39" t="s">
        <v>625</v>
      </c>
      <c r="K646" s="39" t="s">
        <v>844</v>
      </c>
      <c r="L646" s="39" t="s">
        <v>1879</v>
      </c>
      <c r="M646" s="39" t="s">
        <v>1089</v>
      </c>
      <c r="N646" s="39" t="s">
        <v>1156</v>
      </c>
      <c r="O646" s="106">
        <v>0</v>
      </c>
    </row>
    <row r="647" spans="1:15" x14ac:dyDescent="0.3">
      <c r="A647" s="39" t="s">
        <v>1972</v>
      </c>
      <c r="B647" s="39">
        <v>312</v>
      </c>
      <c r="C647" s="39">
        <v>490</v>
      </c>
      <c r="D647" s="39">
        <v>6330</v>
      </c>
      <c r="E647" s="39" t="s">
        <v>55</v>
      </c>
      <c r="F647" s="39" t="s">
        <v>1449</v>
      </c>
      <c r="G647" s="39" t="s">
        <v>100</v>
      </c>
      <c r="H647" s="39" t="s">
        <v>820</v>
      </c>
      <c r="I647" s="39" t="s">
        <v>1152</v>
      </c>
      <c r="J647" s="39" t="s">
        <v>555</v>
      </c>
      <c r="K647" s="39" t="s">
        <v>844</v>
      </c>
      <c r="L647" s="39" t="s">
        <v>1879</v>
      </c>
      <c r="M647" s="39" t="s">
        <v>1089</v>
      </c>
      <c r="N647" s="39" t="s">
        <v>1219</v>
      </c>
      <c r="O647" s="106">
        <v>7899</v>
      </c>
    </row>
    <row r="648" spans="1:15" x14ac:dyDescent="0.3">
      <c r="A648" s="39" t="s">
        <v>1973</v>
      </c>
      <c r="B648" s="39">
        <v>312</v>
      </c>
      <c r="C648" s="39">
        <v>490</v>
      </c>
      <c r="D648" s="39">
        <v>6334</v>
      </c>
      <c r="E648" s="39" t="s">
        <v>55</v>
      </c>
      <c r="F648" s="39" t="s">
        <v>1449</v>
      </c>
      <c r="G648" s="39" t="s">
        <v>100</v>
      </c>
      <c r="H648" s="39" t="s">
        <v>820</v>
      </c>
      <c r="I648" s="39" t="s">
        <v>1152</v>
      </c>
      <c r="J648" s="39" t="s">
        <v>627</v>
      </c>
      <c r="K648" s="39" t="s">
        <v>844</v>
      </c>
      <c r="L648" s="39" t="s">
        <v>1879</v>
      </c>
      <c r="M648" s="39" t="s">
        <v>1089</v>
      </c>
      <c r="N648" s="39" t="s">
        <v>1159</v>
      </c>
      <c r="O648" s="106">
        <v>0</v>
      </c>
    </row>
    <row r="649" spans="1:15" x14ac:dyDescent="0.3">
      <c r="A649" s="39" t="s">
        <v>1974</v>
      </c>
      <c r="B649" s="39">
        <v>312</v>
      </c>
      <c r="C649" s="39">
        <v>490</v>
      </c>
      <c r="D649" s="39">
        <v>6430</v>
      </c>
      <c r="E649" s="39" t="s">
        <v>55</v>
      </c>
      <c r="F649" s="39" t="s">
        <v>1449</v>
      </c>
      <c r="G649" s="39" t="s">
        <v>100</v>
      </c>
      <c r="H649" s="39" t="s">
        <v>820</v>
      </c>
      <c r="I649" s="39" t="s">
        <v>1162</v>
      </c>
      <c r="J649" s="39" t="s">
        <v>493</v>
      </c>
      <c r="K649" s="39" t="s">
        <v>844</v>
      </c>
      <c r="L649" s="39" t="s">
        <v>1879</v>
      </c>
      <c r="M649" s="39" t="s">
        <v>1089</v>
      </c>
      <c r="N649" s="39" t="s">
        <v>1167</v>
      </c>
      <c r="O649" s="106">
        <v>12186</v>
      </c>
    </row>
    <row r="650" spans="1:15" x14ac:dyDescent="0.3">
      <c r="A650" s="39" t="s">
        <v>1975</v>
      </c>
      <c r="B650" s="39">
        <v>312</v>
      </c>
      <c r="C650" s="39">
        <v>490</v>
      </c>
      <c r="D650" s="39">
        <v>6720</v>
      </c>
      <c r="E650" s="39" t="s">
        <v>55</v>
      </c>
      <c r="F650" s="39" t="s">
        <v>1449</v>
      </c>
      <c r="G650" s="39" t="s">
        <v>100</v>
      </c>
      <c r="H650" s="39" t="s">
        <v>820</v>
      </c>
      <c r="I650" s="39" t="s">
        <v>1182</v>
      </c>
      <c r="J650" s="39" t="s">
        <v>396</v>
      </c>
      <c r="K650" s="39" t="s">
        <v>844</v>
      </c>
      <c r="L650" s="39" t="s">
        <v>1879</v>
      </c>
      <c r="M650" s="39" t="s">
        <v>1089</v>
      </c>
      <c r="N650" s="39" t="s">
        <v>1976</v>
      </c>
      <c r="O650" s="106">
        <v>1218</v>
      </c>
    </row>
    <row r="651" spans="1:15" x14ac:dyDescent="0.3">
      <c r="A651" s="39" t="s">
        <v>1977</v>
      </c>
      <c r="B651" s="39">
        <v>312</v>
      </c>
      <c r="C651" s="39">
        <v>490</v>
      </c>
      <c r="D651" s="39">
        <v>6724</v>
      </c>
      <c r="E651" s="39" t="s">
        <v>55</v>
      </c>
      <c r="F651" s="39" t="s">
        <v>1449</v>
      </c>
      <c r="G651" s="39" t="s">
        <v>100</v>
      </c>
      <c r="H651" s="39" t="s">
        <v>820</v>
      </c>
      <c r="I651" s="39" t="s">
        <v>1182</v>
      </c>
      <c r="J651" s="39" t="s">
        <v>557</v>
      </c>
      <c r="K651" s="39" t="s">
        <v>844</v>
      </c>
      <c r="L651" s="39" t="s">
        <v>1879</v>
      </c>
      <c r="M651" s="39" t="s">
        <v>1089</v>
      </c>
      <c r="N651" s="39" t="s">
        <v>1978</v>
      </c>
      <c r="O651" s="106">
        <v>1414</v>
      </c>
    </row>
    <row r="652" spans="1:15" x14ac:dyDescent="0.3">
      <c r="A652" s="39" t="s">
        <v>1979</v>
      </c>
      <c r="B652" s="39">
        <v>312</v>
      </c>
      <c r="C652" s="39">
        <v>490</v>
      </c>
      <c r="D652" s="39">
        <v>6726</v>
      </c>
      <c r="E652" s="39" t="s">
        <v>55</v>
      </c>
      <c r="F652" s="39" t="s">
        <v>1449</v>
      </c>
      <c r="G652" s="39" t="s">
        <v>100</v>
      </c>
      <c r="H652" s="39" t="s">
        <v>820</v>
      </c>
      <c r="I652" s="39" t="s">
        <v>1182</v>
      </c>
      <c r="J652" s="39" t="s">
        <v>631</v>
      </c>
      <c r="K652" s="39" t="s">
        <v>844</v>
      </c>
      <c r="L652" s="39" t="s">
        <v>1879</v>
      </c>
      <c r="M652" s="39" t="s">
        <v>1089</v>
      </c>
      <c r="N652" s="39" t="s">
        <v>1980</v>
      </c>
      <c r="O652" s="106">
        <v>0</v>
      </c>
    </row>
    <row r="653" spans="1:15" x14ac:dyDescent="0.3">
      <c r="A653" s="39" t="s">
        <v>1981</v>
      </c>
      <c r="B653" s="39">
        <v>312</v>
      </c>
      <c r="C653" s="39">
        <v>700</v>
      </c>
      <c r="D653" s="39">
        <v>8225</v>
      </c>
      <c r="E653" s="39" t="s">
        <v>55</v>
      </c>
      <c r="F653" s="39" t="s">
        <v>821</v>
      </c>
      <c r="G653" s="39" t="s">
        <v>100</v>
      </c>
      <c r="H653" s="39" t="s">
        <v>821</v>
      </c>
      <c r="I653" s="39" t="s">
        <v>877</v>
      </c>
      <c r="J653" s="39" t="s">
        <v>521</v>
      </c>
      <c r="K653" s="39" t="s">
        <v>844</v>
      </c>
      <c r="L653" s="39" t="s">
        <v>1879</v>
      </c>
      <c r="M653" s="39" t="s">
        <v>845</v>
      </c>
      <c r="N653" s="39" t="s">
        <v>877</v>
      </c>
      <c r="O653" s="106">
        <v>0</v>
      </c>
    </row>
    <row r="654" spans="1:15" x14ac:dyDescent="0.3">
      <c r="A654" s="39" t="s">
        <v>1982</v>
      </c>
      <c r="B654" s="39">
        <v>312</v>
      </c>
      <c r="C654" s="39">
        <v>700</v>
      </c>
      <c r="D654" s="39">
        <v>8320</v>
      </c>
      <c r="E654" s="39" t="s">
        <v>55</v>
      </c>
      <c r="F654" s="39" t="s">
        <v>821</v>
      </c>
      <c r="G654" s="39" t="s">
        <v>100</v>
      </c>
      <c r="H654" s="39" t="s">
        <v>821</v>
      </c>
      <c r="I654" s="39" t="s">
        <v>1187</v>
      </c>
      <c r="J654" s="39" t="s">
        <v>633</v>
      </c>
      <c r="K654" s="39" t="s">
        <v>844</v>
      </c>
      <c r="L654" s="39" t="s">
        <v>1879</v>
      </c>
      <c r="M654" s="39" t="s">
        <v>845</v>
      </c>
      <c r="N654" s="39" t="s">
        <v>1188</v>
      </c>
      <c r="O654" s="106">
        <v>0</v>
      </c>
    </row>
    <row r="655" spans="1:15" x14ac:dyDescent="0.3">
      <c r="A655" s="39" t="s">
        <v>1983</v>
      </c>
      <c r="B655" s="39">
        <v>312</v>
      </c>
      <c r="C655" s="39">
        <v>700</v>
      </c>
      <c r="D655" s="39">
        <v>8335</v>
      </c>
      <c r="E655" s="39" t="s">
        <v>55</v>
      </c>
      <c r="F655" s="39" t="s">
        <v>821</v>
      </c>
      <c r="G655" s="39" t="s">
        <v>100</v>
      </c>
      <c r="H655" s="39" t="s">
        <v>821</v>
      </c>
      <c r="I655" s="39" t="s">
        <v>880</v>
      </c>
      <c r="J655" s="39" t="s">
        <v>559</v>
      </c>
      <c r="K655" s="39" t="s">
        <v>844</v>
      </c>
      <c r="L655" s="39" t="s">
        <v>1879</v>
      </c>
      <c r="M655" s="39" t="s">
        <v>845</v>
      </c>
      <c r="N655" s="39" t="s">
        <v>880</v>
      </c>
      <c r="O655" s="106">
        <v>0</v>
      </c>
    </row>
    <row r="656" spans="1:15" x14ac:dyDescent="0.3">
      <c r="A656" s="39" t="s">
        <v>1984</v>
      </c>
      <c r="B656" s="39">
        <v>312</v>
      </c>
      <c r="C656" s="39">
        <v>700</v>
      </c>
      <c r="D656" s="39">
        <v>8425</v>
      </c>
      <c r="E656" s="39" t="s">
        <v>55</v>
      </c>
      <c r="F656" s="39" t="s">
        <v>821</v>
      </c>
      <c r="G656" s="39" t="s">
        <v>100</v>
      </c>
      <c r="H656" s="39" t="s">
        <v>821</v>
      </c>
      <c r="I656" s="39" t="s">
        <v>883</v>
      </c>
      <c r="J656" s="39" t="s">
        <v>635</v>
      </c>
      <c r="K656" s="39" t="s">
        <v>844</v>
      </c>
      <c r="L656" s="39" t="s">
        <v>1879</v>
      </c>
      <c r="M656" s="39" t="s">
        <v>845</v>
      </c>
      <c r="N656" s="39" t="s">
        <v>883</v>
      </c>
      <c r="O656" s="106">
        <v>0</v>
      </c>
    </row>
    <row r="657" spans="1:15" x14ac:dyDescent="0.3">
      <c r="A657" s="39" t="s">
        <v>1985</v>
      </c>
      <c r="B657" s="39">
        <v>312</v>
      </c>
      <c r="C657" s="39">
        <v>700</v>
      </c>
      <c r="D657" s="39">
        <v>8530</v>
      </c>
      <c r="E657" s="39" t="s">
        <v>55</v>
      </c>
      <c r="F657" s="39" t="s">
        <v>821</v>
      </c>
      <c r="G657" s="39" t="s">
        <v>100</v>
      </c>
      <c r="H657" s="39" t="s">
        <v>821</v>
      </c>
      <c r="I657" s="39" t="s">
        <v>886</v>
      </c>
      <c r="J657" s="39" t="s">
        <v>328</v>
      </c>
      <c r="K657" s="39" t="s">
        <v>844</v>
      </c>
      <c r="L657" s="39" t="s">
        <v>1879</v>
      </c>
      <c r="M657" s="39" t="s">
        <v>845</v>
      </c>
      <c r="N657" s="39" t="s">
        <v>1986</v>
      </c>
      <c r="O657" s="106">
        <v>320894</v>
      </c>
    </row>
    <row r="658" spans="1:15" x14ac:dyDescent="0.3">
      <c r="A658" s="39" t="s">
        <v>1987</v>
      </c>
      <c r="B658" s="39">
        <v>312</v>
      </c>
      <c r="C658" s="39">
        <v>700</v>
      </c>
      <c r="D658" s="39">
        <v>8532</v>
      </c>
      <c r="E658" s="39" t="s">
        <v>55</v>
      </c>
      <c r="F658" s="39" t="s">
        <v>821</v>
      </c>
      <c r="G658" s="39" t="s">
        <v>100</v>
      </c>
      <c r="H658" s="39" t="s">
        <v>821</v>
      </c>
      <c r="I658" s="39" t="s">
        <v>886</v>
      </c>
      <c r="J658" s="39" t="s">
        <v>503</v>
      </c>
      <c r="K658" s="39" t="s">
        <v>844</v>
      </c>
      <c r="L658" s="39" t="s">
        <v>1879</v>
      </c>
      <c r="M658" s="39" t="s">
        <v>845</v>
      </c>
      <c r="N658" s="39" t="s">
        <v>1988</v>
      </c>
      <c r="O658" s="106">
        <v>0</v>
      </c>
    </row>
    <row r="659" spans="1:15" x14ac:dyDescent="0.3">
      <c r="A659" s="39" t="s">
        <v>1989</v>
      </c>
      <c r="B659" s="39">
        <v>312</v>
      </c>
      <c r="C659" s="39">
        <v>800</v>
      </c>
      <c r="D659" s="39">
        <v>7111</v>
      </c>
      <c r="E659" s="39" t="s">
        <v>55</v>
      </c>
      <c r="F659" s="39" t="s">
        <v>823</v>
      </c>
      <c r="G659" s="39" t="s">
        <v>100</v>
      </c>
      <c r="H659" s="39" t="s">
        <v>823</v>
      </c>
      <c r="I659" s="39" t="s">
        <v>1354</v>
      </c>
      <c r="J659" s="39" t="s">
        <v>637</v>
      </c>
      <c r="K659" s="39" t="s">
        <v>844</v>
      </c>
      <c r="L659" s="39" t="s">
        <v>1879</v>
      </c>
      <c r="M659" s="39" t="s">
        <v>845</v>
      </c>
      <c r="N659" s="39" t="s">
        <v>1358</v>
      </c>
      <c r="O659" s="106">
        <v>0</v>
      </c>
    </row>
    <row r="660" spans="1:15" x14ac:dyDescent="0.3">
      <c r="A660" s="39" t="s">
        <v>1990</v>
      </c>
      <c r="B660" s="39">
        <v>312</v>
      </c>
      <c r="C660" s="39">
        <v>800</v>
      </c>
      <c r="D660" s="39">
        <v>7125</v>
      </c>
      <c r="E660" s="39" t="s">
        <v>55</v>
      </c>
      <c r="F660" s="39" t="s">
        <v>823</v>
      </c>
      <c r="G660" s="39" t="s">
        <v>100</v>
      </c>
      <c r="H660" s="39" t="s">
        <v>823</v>
      </c>
      <c r="I660" s="39" t="s">
        <v>1354</v>
      </c>
      <c r="J660" s="39" t="s">
        <v>2474</v>
      </c>
      <c r="K660" s="39" t="s">
        <v>844</v>
      </c>
      <c r="L660" s="39" t="s">
        <v>1879</v>
      </c>
      <c r="M660" s="39" t="s">
        <v>845</v>
      </c>
      <c r="N660" s="39" t="s">
        <v>2466</v>
      </c>
      <c r="O660" s="106">
        <v>0</v>
      </c>
    </row>
    <row r="661" spans="1:15" x14ac:dyDescent="0.3">
      <c r="A661" s="39" t="s">
        <v>1993</v>
      </c>
      <c r="B661" s="39">
        <v>312</v>
      </c>
      <c r="C661" s="39">
        <v>800</v>
      </c>
      <c r="D661" s="39">
        <v>7511</v>
      </c>
      <c r="E661" s="39" t="s">
        <v>55</v>
      </c>
      <c r="F661" s="39" t="s">
        <v>823</v>
      </c>
      <c r="G661" s="39" t="s">
        <v>100</v>
      </c>
      <c r="H661" s="39" t="s">
        <v>823</v>
      </c>
      <c r="I661" s="39" t="s">
        <v>1365</v>
      </c>
      <c r="J661" s="39" t="s">
        <v>639</v>
      </c>
      <c r="K661" s="39" t="s">
        <v>844</v>
      </c>
      <c r="L661" s="39" t="s">
        <v>1879</v>
      </c>
      <c r="M661" s="39" t="s">
        <v>1089</v>
      </c>
      <c r="N661" s="39" t="s">
        <v>1369</v>
      </c>
      <c r="O661" s="106">
        <v>0</v>
      </c>
    </row>
    <row r="662" spans="1:15" x14ac:dyDescent="0.3">
      <c r="A662" s="39" t="s">
        <v>1994</v>
      </c>
      <c r="B662" s="39">
        <v>312</v>
      </c>
      <c r="C662" s="39">
        <v>800</v>
      </c>
      <c r="D662" s="39">
        <v>7525</v>
      </c>
      <c r="E662" s="39" t="s">
        <v>55</v>
      </c>
      <c r="F662" s="39" t="s">
        <v>823</v>
      </c>
      <c r="G662" s="39" t="s">
        <v>100</v>
      </c>
      <c r="H662" s="39" t="s">
        <v>823</v>
      </c>
      <c r="I662" s="39" t="s">
        <v>1365</v>
      </c>
      <c r="J662" s="39" t="s">
        <v>2475</v>
      </c>
      <c r="K662" s="39" t="s">
        <v>844</v>
      </c>
      <c r="L662" s="39" t="s">
        <v>1879</v>
      </c>
      <c r="M662" s="39" t="s">
        <v>845</v>
      </c>
      <c r="N662" s="39" t="s">
        <v>2469</v>
      </c>
      <c r="O662" s="106">
        <v>0</v>
      </c>
    </row>
    <row r="663" spans="1:15" x14ac:dyDescent="0.3">
      <c r="A663" s="39" t="s">
        <v>1996</v>
      </c>
      <c r="B663" s="39">
        <v>312</v>
      </c>
      <c r="C663" s="39">
        <v>900</v>
      </c>
      <c r="D663" s="39">
        <v>9150</v>
      </c>
      <c r="E663" s="39" t="s">
        <v>55</v>
      </c>
      <c r="F663" s="39" t="s">
        <v>1375</v>
      </c>
      <c r="G663" s="39" t="s">
        <v>100</v>
      </c>
      <c r="H663" s="39" t="s">
        <v>825</v>
      </c>
      <c r="I663" s="39" t="s">
        <v>825</v>
      </c>
      <c r="J663" s="39" t="s">
        <v>641</v>
      </c>
      <c r="K663" s="39" t="s">
        <v>954</v>
      </c>
      <c r="L663" s="39" t="s">
        <v>1078</v>
      </c>
      <c r="M663" s="39" t="s">
        <v>910</v>
      </c>
      <c r="N663" s="39" t="s">
        <v>1384</v>
      </c>
      <c r="O663" s="106">
        <v>0</v>
      </c>
    </row>
    <row r="664" spans="1:15" x14ac:dyDescent="0.3">
      <c r="A664" s="39" t="s">
        <v>1997</v>
      </c>
      <c r="B664" s="39">
        <v>312</v>
      </c>
      <c r="C664" s="39">
        <v>900</v>
      </c>
      <c r="D664" s="39">
        <v>9590</v>
      </c>
      <c r="E664" s="39" t="s">
        <v>55</v>
      </c>
      <c r="F664" s="39" t="s">
        <v>1375</v>
      </c>
      <c r="G664" s="39" t="s">
        <v>100</v>
      </c>
      <c r="H664" s="39" t="s">
        <v>822</v>
      </c>
      <c r="I664" s="39" t="s">
        <v>822</v>
      </c>
      <c r="J664" s="39" t="s">
        <v>793</v>
      </c>
      <c r="K664" s="39" t="s">
        <v>844</v>
      </c>
      <c r="L664" s="39" t="s">
        <v>1879</v>
      </c>
      <c r="M664" s="39" t="s">
        <v>845</v>
      </c>
      <c r="N664" s="39" t="s">
        <v>1386</v>
      </c>
      <c r="O664" s="106">
        <v>0</v>
      </c>
    </row>
    <row r="665" spans="1:15" x14ac:dyDescent="0.3">
      <c r="A665" s="39" t="s">
        <v>1998</v>
      </c>
      <c r="B665" s="39">
        <v>312</v>
      </c>
      <c r="C665" s="39">
        <v>900</v>
      </c>
      <c r="D665" s="39">
        <v>9898</v>
      </c>
      <c r="E665" s="39" t="s">
        <v>55</v>
      </c>
      <c r="F665" s="39" t="s">
        <v>1375</v>
      </c>
      <c r="G665" s="39" t="s">
        <v>100</v>
      </c>
      <c r="H665" s="39" t="s">
        <v>1389</v>
      </c>
      <c r="I665" s="39" t="s">
        <v>1390</v>
      </c>
      <c r="J665" s="39" t="s">
        <v>563</v>
      </c>
      <c r="K665" s="39" t="s">
        <v>844</v>
      </c>
      <c r="L665" s="39" t="s">
        <v>1879</v>
      </c>
      <c r="M665" s="39" t="s">
        <v>845</v>
      </c>
      <c r="N665" s="39" t="s">
        <v>1999</v>
      </c>
      <c r="O665" s="106">
        <v>0</v>
      </c>
    </row>
    <row r="666" spans="1:15" x14ac:dyDescent="0.3">
      <c r="A666" s="39" t="s">
        <v>2001</v>
      </c>
      <c r="B666" s="39">
        <v>314</v>
      </c>
      <c r="C666" s="39">
        <v>1110</v>
      </c>
      <c r="D666" s="39"/>
      <c r="E666" s="39" t="s">
        <v>2002</v>
      </c>
      <c r="F666" s="39" t="s">
        <v>841</v>
      </c>
      <c r="G666" s="39" t="s">
        <v>841</v>
      </c>
      <c r="H666" s="39" t="s">
        <v>843</v>
      </c>
      <c r="I666" s="39" t="s">
        <v>842</v>
      </c>
      <c r="J666" s="39" t="s">
        <v>2003</v>
      </c>
      <c r="K666" s="39" t="s">
        <v>844</v>
      </c>
      <c r="L666" s="39" t="s">
        <v>986</v>
      </c>
      <c r="M666" s="39" t="s">
        <v>845</v>
      </c>
      <c r="N666" s="39" t="s">
        <v>847</v>
      </c>
      <c r="O666" s="106">
        <v>12010</v>
      </c>
    </row>
    <row r="667" spans="1:15" x14ac:dyDescent="0.3">
      <c r="A667" s="39" t="s">
        <v>2004</v>
      </c>
      <c r="B667" s="39">
        <v>314</v>
      </c>
      <c r="C667" s="39">
        <v>1116</v>
      </c>
      <c r="D667" s="39"/>
      <c r="E667" s="39" t="s">
        <v>2002</v>
      </c>
      <c r="F667" s="39" t="s">
        <v>841</v>
      </c>
      <c r="G667" s="39" t="s">
        <v>841</v>
      </c>
      <c r="H667" s="39" t="s">
        <v>843</v>
      </c>
      <c r="I667" s="39" t="s">
        <v>842</v>
      </c>
      <c r="J667" s="39" t="s">
        <v>2005</v>
      </c>
      <c r="K667" s="39" t="s">
        <v>844</v>
      </c>
      <c r="L667" s="39" t="s">
        <v>986</v>
      </c>
      <c r="M667" s="39" t="s">
        <v>845</v>
      </c>
      <c r="N667" s="39" t="s">
        <v>2006</v>
      </c>
      <c r="O667" s="106">
        <v>0</v>
      </c>
    </row>
    <row r="668" spans="1:15" x14ac:dyDescent="0.3">
      <c r="A668" s="39" t="s">
        <v>2007</v>
      </c>
      <c r="B668" s="39">
        <v>314</v>
      </c>
      <c r="C668" s="39">
        <v>1117</v>
      </c>
      <c r="D668" s="39"/>
      <c r="E668" s="39" t="s">
        <v>2002</v>
      </c>
      <c r="F668" s="39" t="s">
        <v>841</v>
      </c>
      <c r="G668" s="39" t="s">
        <v>841</v>
      </c>
      <c r="H668" s="39" t="s">
        <v>843</v>
      </c>
      <c r="I668" s="39" t="s">
        <v>842</v>
      </c>
      <c r="J668" s="39" t="s">
        <v>2008</v>
      </c>
      <c r="K668" s="39" t="s">
        <v>844</v>
      </c>
      <c r="L668" s="39" t="s">
        <v>986</v>
      </c>
      <c r="M668" s="39" t="s">
        <v>845</v>
      </c>
      <c r="N668" s="39" t="s">
        <v>2009</v>
      </c>
      <c r="O668" s="106">
        <v>0</v>
      </c>
    </row>
    <row r="669" spans="1:15" x14ac:dyDescent="0.3">
      <c r="A669" s="39" t="s">
        <v>2010</v>
      </c>
      <c r="B669" s="39">
        <v>314</v>
      </c>
      <c r="C669" s="39">
        <v>1510</v>
      </c>
      <c r="D669" s="39"/>
      <c r="E669" s="39" t="s">
        <v>2002</v>
      </c>
      <c r="F669" s="39" t="s">
        <v>841</v>
      </c>
      <c r="G669" s="39" t="s">
        <v>841</v>
      </c>
      <c r="H669" s="39" t="s">
        <v>843</v>
      </c>
      <c r="I669" s="39" t="s">
        <v>862</v>
      </c>
      <c r="J669" s="39" t="s">
        <v>2011</v>
      </c>
      <c r="K669" s="39" t="s">
        <v>844</v>
      </c>
      <c r="L669" s="39" t="s">
        <v>986</v>
      </c>
      <c r="M669" s="39" t="s">
        <v>845</v>
      </c>
      <c r="N669" s="39" t="s">
        <v>862</v>
      </c>
      <c r="O669" s="106">
        <v>0</v>
      </c>
    </row>
    <row r="670" spans="1:15" x14ac:dyDescent="0.3">
      <c r="A670" s="39" t="s">
        <v>2012</v>
      </c>
      <c r="B670" s="39">
        <v>314</v>
      </c>
      <c r="C670" s="39">
        <v>2125</v>
      </c>
      <c r="D670" s="39"/>
      <c r="E670" s="39" t="s">
        <v>2002</v>
      </c>
      <c r="F670" s="39" t="s">
        <v>907</v>
      </c>
      <c r="G670" s="39" t="s">
        <v>907</v>
      </c>
      <c r="H670" s="39" t="s">
        <v>909</v>
      </c>
      <c r="I670" s="39" t="s">
        <v>908</v>
      </c>
      <c r="J670" s="39" t="s">
        <v>2013</v>
      </c>
      <c r="K670" s="39" t="s">
        <v>844</v>
      </c>
      <c r="L670" s="39" t="s">
        <v>986</v>
      </c>
      <c r="M670" s="39" t="s">
        <v>845</v>
      </c>
      <c r="N670" s="39" t="s">
        <v>908</v>
      </c>
      <c r="O670" s="106">
        <v>0</v>
      </c>
    </row>
    <row r="671" spans="1:15" x14ac:dyDescent="0.3">
      <c r="A671" s="39" t="s">
        <v>2014</v>
      </c>
      <c r="B671" s="39">
        <v>314</v>
      </c>
      <c r="C671" s="39">
        <v>3100</v>
      </c>
      <c r="D671" s="39"/>
      <c r="E671" s="39" t="s">
        <v>2002</v>
      </c>
      <c r="F671" s="39" t="s">
        <v>949</v>
      </c>
      <c r="G671" s="39" t="s">
        <v>949</v>
      </c>
      <c r="H671" s="39" t="s">
        <v>950</v>
      </c>
      <c r="I671" s="39" t="s">
        <v>950</v>
      </c>
      <c r="J671" s="39" t="s">
        <v>2015</v>
      </c>
      <c r="K671" s="39" t="s">
        <v>844</v>
      </c>
      <c r="L671" s="39" t="s">
        <v>986</v>
      </c>
      <c r="M671" s="39" t="s">
        <v>845</v>
      </c>
      <c r="N671" s="39" t="s">
        <v>802</v>
      </c>
      <c r="O671" s="106">
        <v>12510</v>
      </c>
    </row>
    <row r="672" spans="1:15" x14ac:dyDescent="0.3">
      <c r="A672" s="39" t="s">
        <v>2016</v>
      </c>
      <c r="B672" s="39">
        <v>314</v>
      </c>
      <c r="C672" s="39">
        <v>315</v>
      </c>
      <c r="D672" s="39">
        <v>4125</v>
      </c>
      <c r="E672" s="39" t="s">
        <v>2002</v>
      </c>
      <c r="F672" s="39" t="s">
        <v>960</v>
      </c>
      <c r="G672" s="39" t="s">
        <v>101</v>
      </c>
      <c r="H672" s="39" t="s">
        <v>101</v>
      </c>
      <c r="I672" s="39" t="s">
        <v>809</v>
      </c>
      <c r="J672" s="39" t="s">
        <v>267</v>
      </c>
      <c r="K672" s="39" t="s">
        <v>954</v>
      </c>
      <c r="L672" s="39" t="s">
        <v>960</v>
      </c>
      <c r="M672" s="39" t="s">
        <v>910</v>
      </c>
      <c r="N672" s="39" t="s">
        <v>961</v>
      </c>
      <c r="O672" s="106">
        <v>3</v>
      </c>
    </row>
    <row r="673" spans="1:15" x14ac:dyDescent="0.3">
      <c r="A673" s="39" t="s">
        <v>2017</v>
      </c>
      <c r="B673" s="39">
        <v>314</v>
      </c>
      <c r="C673" s="39">
        <v>3250</v>
      </c>
      <c r="D673" s="39"/>
      <c r="E673" s="39" t="s">
        <v>2002</v>
      </c>
      <c r="F673" s="39" t="s">
        <v>949</v>
      </c>
      <c r="G673" s="39" t="s">
        <v>949</v>
      </c>
      <c r="H673" s="39" t="s">
        <v>975</v>
      </c>
      <c r="I673" s="39" t="s">
        <v>975</v>
      </c>
      <c r="J673" s="39" t="s">
        <v>2018</v>
      </c>
      <c r="K673" s="39" t="s">
        <v>844</v>
      </c>
      <c r="L673" s="39" t="s">
        <v>986</v>
      </c>
      <c r="M673" s="39" t="s">
        <v>845</v>
      </c>
      <c r="N673" s="39" t="s">
        <v>977</v>
      </c>
      <c r="O673" s="106">
        <v>0</v>
      </c>
    </row>
    <row r="674" spans="1:15" x14ac:dyDescent="0.3">
      <c r="A674" s="39" t="s">
        <v>2019</v>
      </c>
      <c r="B674" s="39">
        <v>314</v>
      </c>
      <c r="C674" s="39">
        <v>3300</v>
      </c>
      <c r="D674" s="39"/>
      <c r="E674" s="39" t="s">
        <v>2002</v>
      </c>
      <c r="F674" s="39" t="s">
        <v>949</v>
      </c>
      <c r="G674" s="39" t="s">
        <v>949</v>
      </c>
      <c r="H674" s="39" t="s">
        <v>1005</v>
      </c>
      <c r="I674" s="39" t="s">
        <v>1005</v>
      </c>
      <c r="J674" s="39" t="s">
        <v>2020</v>
      </c>
      <c r="K674" s="39" t="s">
        <v>844</v>
      </c>
      <c r="L674" s="39" t="s">
        <v>986</v>
      </c>
      <c r="M674" s="39" t="s">
        <v>845</v>
      </c>
      <c r="N674" s="39" t="s">
        <v>1007</v>
      </c>
      <c r="O674" s="106">
        <v>0</v>
      </c>
    </row>
    <row r="675" spans="1:15" x14ac:dyDescent="0.3">
      <c r="A675" s="39" t="s">
        <v>2021</v>
      </c>
      <c r="B675" s="39">
        <v>314</v>
      </c>
      <c r="C675" s="39">
        <v>370</v>
      </c>
      <c r="D675" s="39">
        <v>4824</v>
      </c>
      <c r="E675" s="39" t="s">
        <v>2002</v>
      </c>
      <c r="F675" s="39" t="s">
        <v>1059</v>
      </c>
      <c r="G675" s="39" t="s">
        <v>101</v>
      </c>
      <c r="H675" s="39" t="s">
        <v>101</v>
      </c>
      <c r="I675" s="39" t="s">
        <v>813</v>
      </c>
      <c r="J675" s="39" t="s">
        <v>269</v>
      </c>
      <c r="K675" s="39" t="s">
        <v>844</v>
      </c>
      <c r="L675" s="39" t="s">
        <v>986</v>
      </c>
      <c r="M675" s="39" t="s">
        <v>964</v>
      </c>
      <c r="N675" s="39" t="s">
        <v>2022</v>
      </c>
      <c r="O675" s="106">
        <v>0</v>
      </c>
    </row>
    <row r="676" spans="1:15" x14ac:dyDescent="0.3">
      <c r="A676" s="39" t="s">
        <v>2023</v>
      </c>
      <c r="B676" s="39">
        <v>314</v>
      </c>
      <c r="C676" s="39">
        <v>370</v>
      </c>
      <c r="D676" s="39">
        <v>4849</v>
      </c>
      <c r="E676" s="39" t="s">
        <v>2002</v>
      </c>
      <c r="F676" s="39" t="s">
        <v>1059</v>
      </c>
      <c r="G676" s="39" t="s">
        <v>101</v>
      </c>
      <c r="H676" s="39" t="s">
        <v>101</v>
      </c>
      <c r="I676" s="39" t="s">
        <v>813</v>
      </c>
      <c r="J676" s="39" t="s">
        <v>271</v>
      </c>
      <c r="K676" s="39" t="s">
        <v>954</v>
      </c>
      <c r="L676" s="39" t="s">
        <v>1066</v>
      </c>
      <c r="M676" s="39" t="s">
        <v>910</v>
      </c>
      <c r="N676" s="39" t="s">
        <v>1067</v>
      </c>
      <c r="O676" s="106">
        <v>0</v>
      </c>
    </row>
    <row r="677" spans="1:15" x14ac:dyDescent="0.3">
      <c r="A677" s="39" t="s">
        <v>2024</v>
      </c>
      <c r="B677" s="39">
        <v>314</v>
      </c>
      <c r="C677" s="39">
        <v>380</v>
      </c>
      <c r="D677" s="39">
        <v>4861</v>
      </c>
      <c r="E677" s="39" t="s">
        <v>2002</v>
      </c>
      <c r="F677" s="39" t="s">
        <v>806</v>
      </c>
      <c r="G677" s="39" t="s">
        <v>101</v>
      </c>
      <c r="H677" s="39" t="s">
        <v>101</v>
      </c>
      <c r="I677" s="39" t="s">
        <v>806</v>
      </c>
      <c r="J677" s="39" t="s">
        <v>273</v>
      </c>
      <c r="K677" s="39" t="s">
        <v>844</v>
      </c>
      <c r="L677" s="39" t="s">
        <v>986</v>
      </c>
      <c r="M677" s="39" t="s">
        <v>803</v>
      </c>
      <c r="N677" s="39" t="s">
        <v>2025</v>
      </c>
      <c r="O677" s="106">
        <v>0</v>
      </c>
    </row>
    <row r="678" spans="1:15" x14ac:dyDescent="0.3">
      <c r="A678" s="39" t="s">
        <v>2026</v>
      </c>
      <c r="B678" s="39">
        <v>314</v>
      </c>
      <c r="C678" s="39">
        <v>380</v>
      </c>
      <c r="D678" s="39">
        <v>4862</v>
      </c>
      <c r="E678" s="39" t="s">
        <v>2002</v>
      </c>
      <c r="F678" s="39" t="s">
        <v>806</v>
      </c>
      <c r="G678" s="39" t="s">
        <v>101</v>
      </c>
      <c r="H678" s="39" t="s">
        <v>101</v>
      </c>
      <c r="I678" s="39" t="s">
        <v>806</v>
      </c>
      <c r="J678" s="39" t="s">
        <v>275</v>
      </c>
      <c r="K678" s="39" t="s">
        <v>844</v>
      </c>
      <c r="L678" s="39" t="s">
        <v>986</v>
      </c>
      <c r="M678" s="39" t="s">
        <v>803</v>
      </c>
      <c r="N678" s="39" t="s">
        <v>2027</v>
      </c>
      <c r="O678" s="106">
        <v>0</v>
      </c>
    </row>
    <row r="679" spans="1:15" x14ac:dyDescent="0.3">
      <c r="A679" s="39" t="s">
        <v>2028</v>
      </c>
      <c r="B679" s="39">
        <v>314</v>
      </c>
      <c r="C679" s="39">
        <v>380</v>
      </c>
      <c r="D679" s="39">
        <v>4863</v>
      </c>
      <c r="E679" s="39" t="s">
        <v>2002</v>
      </c>
      <c r="F679" s="39" t="s">
        <v>806</v>
      </c>
      <c r="G679" s="39" t="s">
        <v>101</v>
      </c>
      <c r="H679" s="39" t="s">
        <v>101</v>
      </c>
      <c r="I679" s="39" t="s">
        <v>806</v>
      </c>
      <c r="J679" s="39" t="s">
        <v>277</v>
      </c>
      <c r="K679" s="39" t="s">
        <v>844</v>
      </c>
      <c r="L679" s="39" t="s">
        <v>986</v>
      </c>
      <c r="M679" s="39" t="s">
        <v>803</v>
      </c>
      <c r="N679" s="39" t="s">
        <v>2029</v>
      </c>
      <c r="O679" s="106">
        <v>0</v>
      </c>
    </row>
    <row r="680" spans="1:15" x14ac:dyDescent="0.3">
      <c r="A680" s="39" t="s">
        <v>2030</v>
      </c>
      <c r="B680" s="39">
        <v>314</v>
      </c>
      <c r="C680" s="39">
        <v>380</v>
      </c>
      <c r="D680" s="39">
        <v>4864</v>
      </c>
      <c r="E680" s="39" t="s">
        <v>2002</v>
      </c>
      <c r="F680" s="39" t="s">
        <v>806</v>
      </c>
      <c r="G680" s="39" t="s">
        <v>101</v>
      </c>
      <c r="H680" s="39" t="s">
        <v>101</v>
      </c>
      <c r="I680" s="39" t="s">
        <v>806</v>
      </c>
      <c r="J680" s="39" t="s">
        <v>278</v>
      </c>
      <c r="K680" s="39" t="s">
        <v>844</v>
      </c>
      <c r="L680" s="39" t="s">
        <v>986</v>
      </c>
      <c r="M680" s="39" t="s">
        <v>803</v>
      </c>
      <c r="N680" s="39" t="s">
        <v>2031</v>
      </c>
      <c r="O680" s="106">
        <v>170</v>
      </c>
    </row>
    <row r="681" spans="1:15" x14ac:dyDescent="0.3">
      <c r="A681" s="39" t="s">
        <v>2032</v>
      </c>
      <c r="B681" s="39">
        <v>314</v>
      </c>
      <c r="C681" s="39">
        <v>380</v>
      </c>
      <c r="D681" s="39">
        <v>4866</v>
      </c>
      <c r="E681" s="39" t="s">
        <v>2002</v>
      </c>
      <c r="F681" s="39" t="s">
        <v>806</v>
      </c>
      <c r="G681" s="39" t="s">
        <v>101</v>
      </c>
      <c r="H681" s="39" t="s">
        <v>101</v>
      </c>
      <c r="I681" s="39" t="s">
        <v>806</v>
      </c>
      <c r="J681" s="39" t="s">
        <v>142</v>
      </c>
      <c r="K681" s="39" t="s">
        <v>844</v>
      </c>
      <c r="L681" s="39" t="s">
        <v>986</v>
      </c>
      <c r="M681" s="39" t="s">
        <v>803</v>
      </c>
      <c r="N681" s="39" t="s">
        <v>2033</v>
      </c>
      <c r="O681" s="106">
        <v>1846</v>
      </c>
    </row>
    <row r="682" spans="1:15" x14ac:dyDescent="0.3">
      <c r="A682" s="39" t="s">
        <v>2034</v>
      </c>
      <c r="B682" s="39">
        <v>314</v>
      </c>
      <c r="C682" s="39">
        <v>380</v>
      </c>
      <c r="D682" s="39">
        <v>4868</v>
      </c>
      <c r="E682" s="39" t="s">
        <v>2002</v>
      </c>
      <c r="F682" s="39" t="s">
        <v>806</v>
      </c>
      <c r="G682" s="39" t="s">
        <v>101</v>
      </c>
      <c r="H682" s="39" t="s">
        <v>101</v>
      </c>
      <c r="I682" s="39" t="s">
        <v>806</v>
      </c>
      <c r="J682" s="39" t="s">
        <v>225</v>
      </c>
      <c r="K682" s="39" t="s">
        <v>844</v>
      </c>
      <c r="L682" s="39" t="s">
        <v>986</v>
      </c>
      <c r="M682" s="39" t="s">
        <v>803</v>
      </c>
      <c r="N682" s="39" t="s">
        <v>2035</v>
      </c>
      <c r="O682" s="106">
        <v>0</v>
      </c>
    </row>
    <row r="683" spans="1:15" x14ac:dyDescent="0.3">
      <c r="A683" s="39" t="s">
        <v>2036</v>
      </c>
      <c r="B683" s="39">
        <v>314</v>
      </c>
      <c r="C683" s="39">
        <v>380</v>
      </c>
      <c r="D683" s="39">
        <v>4870</v>
      </c>
      <c r="E683" s="39" t="s">
        <v>2002</v>
      </c>
      <c r="F683" s="39" t="s">
        <v>806</v>
      </c>
      <c r="G683" s="39" t="s">
        <v>101</v>
      </c>
      <c r="H683" s="39" t="s">
        <v>101</v>
      </c>
      <c r="I683" s="39" t="s">
        <v>806</v>
      </c>
      <c r="J683" s="39" t="s">
        <v>177</v>
      </c>
      <c r="K683" s="39" t="s">
        <v>844</v>
      </c>
      <c r="L683" s="39" t="s">
        <v>986</v>
      </c>
      <c r="M683" s="39" t="s">
        <v>803</v>
      </c>
      <c r="N683" s="39" t="s">
        <v>2037</v>
      </c>
      <c r="O683" s="106">
        <v>0</v>
      </c>
    </row>
    <row r="684" spans="1:15" x14ac:dyDescent="0.3">
      <c r="A684" s="39" t="s">
        <v>2038</v>
      </c>
      <c r="B684" s="39">
        <v>314</v>
      </c>
      <c r="C684" s="39">
        <v>380</v>
      </c>
      <c r="D684" s="39">
        <v>4872</v>
      </c>
      <c r="E684" s="39" t="s">
        <v>2002</v>
      </c>
      <c r="F684" s="39" t="s">
        <v>806</v>
      </c>
      <c r="G684" s="39" t="s">
        <v>101</v>
      </c>
      <c r="H684" s="39" t="s">
        <v>101</v>
      </c>
      <c r="I684" s="39" t="s">
        <v>806</v>
      </c>
      <c r="J684" s="39" t="s">
        <v>227</v>
      </c>
      <c r="K684" s="39" t="s">
        <v>844</v>
      </c>
      <c r="L684" s="39" t="s">
        <v>986</v>
      </c>
      <c r="M684" s="39" t="s">
        <v>803</v>
      </c>
      <c r="N684" s="39" t="s">
        <v>2039</v>
      </c>
      <c r="O684" s="106">
        <v>0</v>
      </c>
    </row>
    <row r="685" spans="1:15" x14ac:dyDescent="0.3">
      <c r="A685" s="39" t="s">
        <v>2040</v>
      </c>
      <c r="B685" s="39">
        <v>314</v>
      </c>
      <c r="C685" s="39">
        <v>380</v>
      </c>
      <c r="D685" s="39">
        <v>4874</v>
      </c>
      <c r="E685" s="39" t="s">
        <v>2002</v>
      </c>
      <c r="F685" s="39" t="s">
        <v>806</v>
      </c>
      <c r="G685" s="39" t="s">
        <v>101</v>
      </c>
      <c r="H685" s="39" t="s">
        <v>101</v>
      </c>
      <c r="I685" s="39" t="s">
        <v>806</v>
      </c>
      <c r="J685" s="39" t="s">
        <v>199</v>
      </c>
      <c r="K685" s="39" t="s">
        <v>844</v>
      </c>
      <c r="L685" s="39" t="s">
        <v>986</v>
      </c>
      <c r="M685" s="39" t="s">
        <v>803</v>
      </c>
      <c r="N685" s="39" t="s">
        <v>2041</v>
      </c>
      <c r="O685" s="106">
        <v>0</v>
      </c>
    </row>
    <row r="686" spans="1:15" x14ac:dyDescent="0.3">
      <c r="A686" s="39" t="s">
        <v>2042</v>
      </c>
      <c r="B686" s="39">
        <v>314</v>
      </c>
      <c r="C686" s="39">
        <v>380</v>
      </c>
      <c r="D686" s="39">
        <v>4876</v>
      </c>
      <c r="E686" s="39" t="s">
        <v>2002</v>
      </c>
      <c r="F686" s="39" t="s">
        <v>806</v>
      </c>
      <c r="G686" s="39" t="s">
        <v>101</v>
      </c>
      <c r="H686" s="39" t="s">
        <v>101</v>
      </c>
      <c r="I686" s="39" t="s">
        <v>806</v>
      </c>
      <c r="J686" s="39" t="s">
        <v>229</v>
      </c>
      <c r="K686" s="39" t="s">
        <v>844</v>
      </c>
      <c r="L686" s="39" t="s">
        <v>986</v>
      </c>
      <c r="M686" s="39" t="s">
        <v>803</v>
      </c>
      <c r="N686" s="39" t="s">
        <v>2043</v>
      </c>
      <c r="O686" s="106">
        <v>0</v>
      </c>
    </row>
    <row r="687" spans="1:15" x14ac:dyDescent="0.3">
      <c r="A687" s="39" t="s">
        <v>2044</v>
      </c>
      <c r="B687" s="39">
        <v>314</v>
      </c>
      <c r="C687" s="39">
        <v>380</v>
      </c>
      <c r="D687" s="39">
        <v>4878</v>
      </c>
      <c r="E687" s="39" t="s">
        <v>2002</v>
      </c>
      <c r="F687" s="39" t="s">
        <v>806</v>
      </c>
      <c r="G687" s="39" t="s">
        <v>101</v>
      </c>
      <c r="H687" s="39" t="s">
        <v>101</v>
      </c>
      <c r="I687" s="39" t="s">
        <v>806</v>
      </c>
      <c r="J687" s="39" t="s">
        <v>185</v>
      </c>
      <c r="K687" s="39" t="s">
        <v>844</v>
      </c>
      <c r="L687" s="39" t="s">
        <v>986</v>
      </c>
      <c r="M687" s="39" t="s">
        <v>803</v>
      </c>
      <c r="N687" s="39" t="s">
        <v>2045</v>
      </c>
      <c r="O687" s="106">
        <v>35</v>
      </c>
    </row>
    <row r="688" spans="1:15" x14ac:dyDescent="0.3">
      <c r="A688" s="39" t="s">
        <v>2046</v>
      </c>
      <c r="B688" s="39">
        <v>314</v>
      </c>
      <c r="C688" s="39">
        <v>380</v>
      </c>
      <c r="D688" s="39">
        <v>4880</v>
      </c>
      <c r="E688" s="39" t="s">
        <v>2002</v>
      </c>
      <c r="F688" s="39" t="s">
        <v>806</v>
      </c>
      <c r="G688" s="39" t="s">
        <v>101</v>
      </c>
      <c r="H688" s="39" t="s">
        <v>101</v>
      </c>
      <c r="I688" s="39" t="s">
        <v>806</v>
      </c>
      <c r="J688" s="39" t="s">
        <v>231</v>
      </c>
      <c r="K688" s="39" t="s">
        <v>844</v>
      </c>
      <c r="L688" s="39" t="s">
        <v>986</v>
      </c>
      <c r="M688" s="39" t="s">
        <v>803</v>
      </c>
      <c r="N688" s="39" t="s">
        <v>2047</v>
      </c>
      <c r="O688" s="106">
        <v>0</v>
      </c>
    </row>
    <row r="689" spans="1:15" x14ac:dyDescent="0.3">
      <c r="A689" s="39" t="s">
        <v>2048</v>
      </c>
      <c r="B689" s="39">
        <v>314</v>
      </c>
      <c r="C689" s="39">
        <v>380</v>
      </c>
      <c r="D689" s="39">
        <v>4882</v>
      </c>
      <c r="E689" s="39" t="s">
        <v>2002</v>
      </c>
      <c r="F689" s="39" t="s">
        <v>806</v>
      </c>
      <c r="G689" s="39" t="s">
        <v>101</v>
      </c>
      <c r="H689" s="39" t="s">
        <v>101</v>
      </c>
      <c r="I689" s="39" t="s">
        <v>806</v>
      </c>
      <c r="J689" s="39" t="s">
        <v>201</v>
      </c>
      <c r="K689" s="39" t="s">
        <v>844</v>
      </c>
      <c r="L689" s="39" t="s">
        <v>986</v>
      </c>
      <c r="M689" s="39" t="s">
        <v>803</v>
      </c>
      <c r="N689" s="39" t="s">
        <v>2049</v>
      </c>
      <c r="O689" s="106">
        <v>0</v>
      </c>
    </row>
    <row r="690" spans="1:15" x14ac:dyDescent="0.3">
      <c r="A690" s="39" t="s">
        <v>2050</v>
      </c>
      <c r="B690" s="39">
        <v>314</v>
      </c>
      <c r="C690" s="39">
        <v>380</v>
      </c>
      <c r="D690" s="39">
        <v>4884</v>
      </c>
      <c r="E690" s="39" t="s">
        <v>2002</v>
      </c>
      <c r="F690" s="39" t="s">
        <v>806</v>
      </c>
      <c r="G690" s="39" t="s">
        <v>101</v>
      </c>
      <c r="H690" s="39" t="s">
        <v>101</v>
      </c>
      <c r="I690" s="39" t="s">
        <v>806</v>
      </c>
      <c r="J690" s="39" t="s">
        <v>233</v>
      </c>
      <c r="K690" s="39" t="s">
        <v>844</v>
      </c>
      <c r="L690" s="39" t="s">
        <v>986</v>
      </c>
      <c r="M690" s="39" t="s">
        <v>803</v>
      </c>
      <c r="N690" s="39" t="s">
        <v>2051</v>
      </c>
      <c r="O690" s="106">
        <v>0</v>
      </c>
    </row>
    <row r="691" spans="1:15" x14ac:dyDescent="0.3">
      <c r="A691" s="39" t="s">
        <v>2052</v>
      </c>
      <c r="B691" s="39">
        <v>314</v>
      </c>
      <c r="C691" s="39">
        <v>380</v>
      </c>
      <c r="D691" s="39">
        <v>4886</v>
      </c>
      <c r="E691" s="39" t="s">
        <v>2002</v>
      </c>
      <c r="F691" s="39" t="s">
        <v>806</v>
      </c>
      <c r="G691" s="39" t="s">
        <v>101</v>
      </c>
      <c r="H691" s="39" t="s">
        <v>101</v>
      </c>
      <c r="I691" s="39" t="s">
        <v>806</v>
      </c>
      <c r="J691" s="39" t="s">
        <v>173</v>
      </c>
      <c r="K691" s="39" t="s">
        <v>844</v>
      </c>
      <c r="L691" s="39" t="s">
        <v>986</v>
      </c>
      <c r="M691" s="39" t="s">
        <v>803</v>
      </c>
      <c r="N691" s="39" t="s">
        <v>2053</v>
      </c>
      <c r="O691" s="106">
        <v>0</v>
      </c>
    </row>
    <row r="692" spans="1:15" x14ac:dyDescent="0.3">
      <c r="A692" s="39" t="s">
        <v>2054</v>
      </c>
      <c r="B692" s="39">
        <v>314</v>
      </c>
      <c r="C692" s="39">
        <v>380</v>
      </c>
      <c r="D692" s="39">
        <v>4888</v>
      </c>
      <c r="E692" s="39" t="s">
        <v>2002</v>
      </c>
      <c r="F692" s="39" t="s">
        <v>806</v>
      </c>
      <c r="G692" s="39" t="s">
        <v>101</v>
      </c>
      <c r="H692" s="39" t="s">
        <v>101</v>
      </c>
      <c r="I692" s="39" t="s">
        <v>806</v>
      </c>
      <c r="J692" s="39" t="s">
        <v>235</v>
      </c>
      <c r="K692" s="39" t="s">
        <v>844</v>
      </c>
      <c r="L692" s="39" t="s">
        <v>986</v>
      </c>
      <c r="M692" s="39" t="s">
        <v>803</v>
      </c>
      <c r="N692" s="39" t="s">
        <v>2055</v>
      </c>
      <c r="O692" s="106">
        <v>0</v>
      </c>
    </row>
    <row r="693" spans="1:15" x14ac:dyDescent="0.3">
      <c r="A693" s="39" t="s">
        <v>2056</v>
      </c>
      <c r="B693" s="39">
        <v>314</v>
      </c>
      <c r="C693" s="39">
        <v>380</v>
      </c>
      <c r="D693" s="39">
        <v>4889</v>
      </c>
      <c r="E693" s="39" t="s">
        <v>2002</v>
      </c>
      <c r="F693" s="39" t="s">
        <v>806</v>
      </c>
      <c r="G693" s="39" t="s">
        <v>101</v>
      </c>
      <c r="H693" s="39" t="s">
        <v>101</v>
      </c>
      <c r="I693" s="39" t="s">
        <v>806</v>
      </c>
      <c r="J693" s="39" t="s">
        <v>203</v>
      </c>
      <c r="K693" s="39" t="s">
        <v>844</v>
      </c>
      <c r="L693" s="39" t="s">
        <v>986</v>
      </c>
      <c r="M693" s="39" t="s">
        <v>803</v>
      </c>
      <c r="N693" s="39" t="s">
        <v>2057</v>
      </c>
      <c r="O693" s="106">
        <v>0</v>
      </c>
    </row>
    <row r="694" spans="1:15" x14ac:dyDescent="0.3">
      <c r="A694" s="39" t="s">
        <v>2058</v>
      </c>
      <c r="B694" s="39">
        <v>314</v>
      </c>
      <c r="C694" s="39">
        <v>385</v>
      </c>
      <c r="D694" s="39">
        <v>4895</v>
      </c>
      <c r="E694" s="39" t="s">
        <v>2002</v>
      </c>
      <c r="F694" s="39" t="s">
        <v>812</v>
      </c>
      <c r="G694" s="39" t="s">
        <v>101</v>
      </c>
      <c r="H694" s="39" t="s">
        <v>101</v>
      </c>
      <c r="I694" s="39" t="s">
        <v>812</v>
      </c>
      <c r="J694" s="39" t="s">
        <v>237</v>
      </c>
      <c r="K694" s="39" t="s">
        <v>954</v>
      </c>
      <c r="L694" s="39" t="s">
        <v>1074</v>
      </c>
      <c r="M694" s="39" t="s">
        <v>910</v>
      </c>
      <c r="N694" s="39" t="s">
        <v>812</v>
      </c>
      <c r="O694" s="106">
        <v>0</v>
      </c>
    </row>
    <row r="695" spans="1:15" x14ac:dyDescent="0.3">
      <c r="A695" s="39" t="s">
        <v>2060</v>
      </c>
      <c r="B695" s="39">
        <v>314</v>
      </c>
      <c r="C695" s="39">
        <v>490</v>
      </c>
      <c r="D695" s="39">
        <v>6118</v>
      </c>
      <c r="E695" s="39" t="s">
        <v>2002</v>
      </c>
      <c r="F695" s="39" t="s">
        <v>1449</v>
      </c>
      <c r="G695" s="39" t="s">
        <v>100</v>
      </c>
      <c r="H695" s="39" t="s">
        <v>820</v>
      </c>
      <c r="I695" s="39" t="s">
        <v>1108</v>
      </c>
      <c r="J695" s="39" t="s">
        <v>766</v>
      </c>
      <c r="K695" s="39" t="s">
        <v>844</v>
      </c>
      <c r="L695" s="39" t="s">
        <v>986</v>
      </c>
      <c r="M695" s="39" t="s">
        <v>1089</v>
      </c>
      <c r="N695" s="39" t="s">
        <v>1239</v>
      </c>
      <c r="O695" s="106">
        <v>0</v>
      </c>
    </row>
    <row r="696" spans="1:15" x14ac:dyDescent="0.3">
      <c r="A696" s="39" t="s">
        <v>2061</v>
      </c>
      <c r="B696" s="39">
        <v>314</v>
      </c>
      <c r="C696" s="39">
        <v>490</v>
      </c>
      <c r="D696" s="39">
        <v>6122</v>
      </c>
      <c r="E696" s="39" t="s">
        <v>2002</v>
      </c>
      <c r="F696" s="39" t="s">
        <v>1449</v>
      </c>
      <c r="G696" s="39" t="s">
        <v>100</v>
      </c>
      <c r="H696" s="39" t="s">
        <v>820</v>
      </c>
      <c r="I696" s="39" t="s">
        <v>1108</v>
      </c>
      <c r="J696" s="39" t="s">
        <v>472</v>
      </c>
      <c r="K696" s="39" t="s">
        <v>844</v>
      </c>
      <c r="L696" s="39" t="s">
        <v>986</v>
      </c>
      <c r="M696" s="39" t="s">
        <v>1089</v>
      </c>
      <c r="N696" s="39" t="s">
        <v>1116</v>
      </c>
      <c r="O696" s="106">
        <v>630</v>
      </c>
    </row>
    <row r="697" spans="1:15" x14ac:dyDescent="0.3">
      <c r="A697" s="39" t="s">
        <v>2062</v>
      </c>
      <c r="B697" s="39">
        <v>314</v>
      </c>
      <c r="C697" s="39">
        <v>490</v>
      </c>
      <c r="D697" s="39">
        <v>6220</v>
      </c>
      <c r="E697" s="39" t="s">
        <v>2002</v>
      </c>
      <c r="F697" s="39" t="s">
        <v>1449</v>
      </c>
      <c r="G697" s="39" t="s">
        <v>100</v>
      </c>
      <c r="H697" s="39" t="s">
        <v>820</v>
      </c>
      <c r="I697" s="39" t="s">
        <v>1131</v>
      </c>
      <c r="J697" s="39" t="s">
        <v>755</v>
      </c>
      <c r="K697" s="39" t="s">
        <v>844</v>
      </c>
      <c r="L697" s="39" t="s">
        <v>986</v>
      </c>
      <c r="M697" s="39" t="s">
        <v>1089</v>
      </c>
      <c r="N697" s="39" t="s">
        <v>1132</v>
      </c>
      <c r="O697" s="106">
        <v>0</v>
      </c>
    </row>
    <row r="698" spans="1:15" x14ac:dyDescent="0.3">
      <c r="A698" s="39" t="s">
        <v>2063</v>
      </c>
      <c r="B698" s="39">
        <v>314</v>
      </c>
      <c r="C698" s="39">
        <v>490</v>
      </c>
      <c r="D698" s="39">
        <v>6224</v>
      </c>
      <c r="E698" s="39" t="s">
        <v>2002</v>
      </c>
      <c r="F698" s="39" t="s">
        <v>1449</v>
      </c>
      <c r="G698" s="39" t="s">
        <v>100</v>
      </c>
      <c r="H698" s="39" t="s">
        <v>820</v>
      </c>
      <c r="I698" s="39" t="s">
        <v>1131</v>
      </c>
      <c r="J698" s="39" t="s">
        <v>765</v>
      </c>
      <c r="K698" s="39" t="s">
        <v>844</v>
      </c>
      <c r="L698" s="39" t="s">
        <v>986</v>
      </c>
      <c r="M698" s="39" t="s">
        <v>1089</v>
      </c>
      <c r="N698" s="39" t="s">
        <v>2064</v>
      </c>
      <c r="O698" s="106">
        <v>0</v>
      </c>
    </row>
    <row r="699" spans="1:15" x14ac:dyDescent="0.3">
      <c r="A699" s="39" t="s">
        <v>2065</v>
      </c>
      <c r="B699" s="39">
        <v>314</v>
      </c>
      <c r="C699" s="39">
        <v>490</v>
      </c>
      <c r="D699" s="39">
        <v>6226</v>
      </c>
      <c r="E699" s="39" t="s">
        <v>2002</v>
      </c>
      <c r="F699" s="39" t="s">
        <v>1449</v>
      </c>
      <c r="G699" s="39" t="s">
        <v>100</v>
      </c>
      <c r="H699" s="39" t="s">
        <v>820</v>
      </c>
      <c r="I699" s="39" t="s">
        <v>1131</v>
      </c>
      <c r="J699" s="39" t="s">
        <v>712</v>
      </c>
      <c r="K699" s="39" t="s">
        <v>844</v>
      </c>
      <c r="L699" s="39" t="s">
        <v>986</v>
      </c>
      <c r="M699" s="39" t="s">
        <v>1089</v>
      </c>
      <c r="N699" s="39" t="s">
        <v>1138</v>
      </c>
      <c r="O699" s="106">
        <v>0</v>
      </c>
    </row>
    <row r="700" spans="1:15" x14ac:dyDescent="0.3">
      <c r="A700" s="39" t="s">
        <v>2066</v>
      </c>
      <c r="B700" s="39">
        <v>314</v>
      </c>
      <c r="C700" s="39">
        <v>490</v>
      </c>
      <c r="D700" s="39">
        <v>6238</v>
      </c>
      <c r="E700" s="39" t="s">
        <v>2002</v>
      </c>
      <c r="F700" s="39" t="s">
        <v>1449</v>
      </c>
      <c r="G700" s="39" t="s">
        <v>100</v>
      </c>
      <c r="H700" s="39" t="s">
        <v>820</v>
      </c>
      <c r="I700" s="39" t="s">
        <v>1131</v>
      </c>
      <c r="J700" s="39" t="s">
        <v>715</v>
      </c>
      <c r="K700" s="39" t="s">
        <v>844</v>
      </c>
      <c r="L700" s="39" t="s">
        <v>986</v>
      </c>
      <c r="M700" s="39" t="s">
        <v>1089</v>
      </c>
      <c r="N700" s="39" t="s">
        <v>1147</v>
      </c>
      <c r="O700" s="106">
        <v>1</v>
      </c>
    </row>
    <row r="701" spans="1:15" x14ac:dyDescent="0.3">
      <c r="A701" s="39" t="s">
        <v>2067</v>
      </c>
      <c r="B701" s="39">
        <v>314</v>
      </c>
      <c r="C701" s="39">
        <v>490</v>
      </c>
      <c r="D701" s="39">
        <v>6290</v>
      </c>
      <c r="E701" s="39" t="s">
        <v>2002</v>
      </c>
      <c r="F701" s="39" t="s">
        <v>1449</v>
      </c>
      <c r="G701" s="39" t="s">
        <v>100</v>
      </c>
      <c r="H701" s="39" t="s">
        <v>820</v>
      </c>
      <c r="I701" s="39" t="s">
        <v>1131</v>
      </c>
      <c r="J701" s="39" t="s">
        <v>770</v>
      </c>
      <c r="K701" s="39" t="s">
        <v>844</v>
      </c>
      <c r="L701" s="39" t="s">
        <v>986</v>
      </c>
      <c r="M701" s="39" t="s">
        <v>1089</v>
      </c>
      <c r="N701" s="39" t="s">
        <v>1074</v>
      </c>
      <c r="O701" s="106">
        <v>10</v>
      </c>
    </row>
    <row r="702" spans="1:15" x14ac:dyDescent="0.3">
      <c r="A702" s="39" t="s">
        <v>2068</v>
      </c>
      <c r="B702" s="39">
        <v>314</v>
      </c>
      <c r="C702" s="39">
        <v>490</v>
      </c>
      <c r="D702" s="39">
        <v>6440</v>
      </c>
      <c r="E702" s="39" t="s">
        <v>2002</v>
      </c>
      <c r="F702" s="39" t="s">
        <v>1449</v>
      </c>
      <c r="G702" s="39" t="s">
        <v>100</v>
      </c>
      <c r="H702" s="39" t="s">
        <v>820</v>
      </c>
      <c r="I702" s="39" t="s">
        <v>1162</v>
      </c>
      <c r="J702" s="39" t="s">
        <v>734</v>
      </c>
      <c r="K702" s="39" t="s">
        <v>844</v>
      </c>
      <c r="L702" s="39" t="s">
        <v>986</v>
      </c>
      <c r="M702" s="39" t="s">
        <v>1089</v>
      </c>
      <c r="N702" s="39" t="s">
        <v>1171</v>
      </c>
      <c r="O702" s="106">
        <v>0</v>
      </c>
    </row>
    <row r="703" spans="1:15" x14ac:dyDescent="0.3">
      <c r="A703" s="39" t="s">
        <v>2069</v>
      </c>
      <c r="B703" s="39">
        <v>314</v>
      </c>
      <c r="C703" s="39">
        <v>490</v>
      </c>
      <c r="D703" s="39">
        <v>6445</v>
      </c>
      <c r="E703" s="39" t="s">
        <v>2002</v>
      </c>
      <c r="F703" s="39" t="s">
        <v>1449</v>
      </c>
      <c r="G703" s="39" t="s">
        <v>100</v>
      </c>
      <c r="H703" s="39" t="s">
        <v>820</v>
      </c>
      <c r="I703" s="39" t="s">
        <v>1162</v>
      </c>
      <c r="J703" s="39" t="s">
        <v>761</v>
      </c>
      <c r="K703" s="39" t="s">
        <v>844</v>
      </c>
      <c r="L703" s="39" t="s">
        <v>986</v>
      </c>
      <c r="M703" s="39" t="s">
        <v>1089</v>
      </c>
      <c r="N703" s="39" t="s">
        <v>1173</v>
      </c>
      <c r="O703" s="106">
        <v>0</v>
      </c>
    </row>
    <row r="704" spans="1:15" x14ac:dyDescent="0.3">
      <c r="A704" s="39" t="s">
        <v>2070</v>
      </c>
      <c r="B704" s="39">
        <v>314</v>
      </c>
      <c r="C704" s="39">
        <v>490</v>
      </c>
      <c r="D704" s="39">
        <v>6705</v>
      </c>
      <c r="E704" s="39" t="s">
        <v>2002</v>
      </c>
      <c r="F704" s="39" t="s">
        <v>1449</v>
      </c>
      <c r="G704" s="39" t="s">
        <v>100</v>
      </c>
      <c r="H704" s="39" t="s">
        <v>820</v>
      </c>
      <c r="I704" s="39" t="s">
        <v>1182</v>
      </c>
      <c r="J704" s="39" t="s">
        <v>645</v>
      </c>
      <c r="K704" s="39" t="s">
        <v>844</v>
      </c>
      <c r="L704" s="39" t="s">
        <v>986</v>
      </c>
      <c r="M704" s="39" t="s">
        <v>1089</v>
      </c>
      <c r="N704" s="39" t="s">
        <v>2071</v>
      </c>
      <c r="O704" s="106">
        <v>880</v>
      </c>
    </row>
    <row r="705" spans="1:15" x14ac:dyDescent="0.3">
      <c r="A705" s="39" t="s">
        <v>2072</v>
      </c>
      <c r="B705" s="39">
        <v>314</v>
      </c>
      <c r="C705" s="39">
        <v>490</v>
      </c>
      <c r="D705" s="39">
        <v>6714</v>
      </c>
      <c r="E705" s="39" t="s">
        <v>2002</v>
      </c>
      <c r="F705" s="39" t="s">
        <v>1449</v>
      </c>
      <c r="G705" s="39" t="s">
        <v>100</v>
      </c>
      <c r="H705" s="39" t="s">
        <v>820</v>
      </c>
      <c r="I705" s="39" t="s">
        <v>1182</v>
      </c>
      <c r="J705" s="39" t="s">
        <v>565</v>
      </c>
      <c r="K705" s="39" t="s">
        <v>844</v>
      </c>
      <c r="L705" s="39" t="s">
        <v>986</v>
      </c>
      <c r="M705" s="39" t="s">
        <v>1089</v>
      </c>
      <c r="N705" s="39" t="s">
        <v>820</v>
      </c>
      <c r="O705" s="106">
        <v>0</v>
      </c>
    </row>
    <row r="706" spans="1:15" x14ac:dyDescent="0.3">
      <c r="A706" s="39" t="s">
        <v>2073</v>
      </c>
      <c r="B706" s="39">
        <v>314</v>
      </c>
      <c r="C706" s="39">
        <v>490</v>
      </c>
      <c r="D706" s="39">
        <v>6810</v>
      </c>
      <c r="E706" s="39" t="s">
        <v>2002</v>
      </c>
      <c r="F706" s="39" t="s">
        <v>1449</v>
      </c>
      <c r="G706" s="39" t="s">
        <v>100</v>
      </c>
      <c r="H706" s="39" t="s">
        <v>820</v>
      </c>
      <c r="I706" s="39" t="s">
        <v>2074</v>
      </c>
      <c r="J706" s="39" t="s">
        <v>746</v>
      </c>
      <c r="K706" s="39" t="s">
        <v>844</v>
      </c>
      <c r="L706" s="39" t="s">
        <v>986</v>
      </c>
      <c r="M706" s="39" t="s">
        <v>1089</v>
      </c>
      <c r="N706" s="39" t="s">
        <v>2075</v>
      </c>
      <c r="O706" s="106">
        <v>0</v>
      </c>
    </row>
    <row r="707" spans="1:15" x14ac:dyDescent="0.3">
      <c r="A707" s="39" t="s">
        <v>2076</v>
      </c>
      <c r="B707" s="39">
        <v>314</v>
      </c>
      <c r="C707" s="39">
        <v>490</v>
      </c>
      <c r="D707" s="39">
        <v>6812</v>
      </c>
      <c r="E707" s="39" t="s">
        <v>2002</v>
      </c>
      <c r="F707" s="39" t="s">
        <v>1449</v>
      </c>
      <c r="G707" s="39" t="s">
        <v>100</v>
      </c>
      <c r="H707" s="39" t="s">
        <v>820</v>
      </c>
      <c r="I707" s="39" t="s">
        <v>2074</v>
      </c>
      <c r="J707" s="39" t="s">
        <v>725</v>
      </c>
      <c r="K707" s="39" t="s">
        <v>844</v>
      </c>
      <c r="L707" s="39" t="s">
        <v>986</v>
      </c>
      <c r="M707" s="39" t="s">
        <v>1089</v>
      </c>
      <c r="N707" s="39" t="s">
        <v>2077</v>
      </c>
      <c r="O707" s="106">
        <v>0</v>
      </c>
    </row>
    <row r="708" spans="1:15" x14ac:dyDescent="0.3">
      <c r="A708" s="39" t="s">
        <v>2078</v>
      </c>
      <c r="B708" s="39">
        <v>314</v>
      </c>
      <c r="C708" s="39">
        <v>490</v>
      </c>
      <c r="D708" s="39">
        <v>6813</v>
      </c>
      <c r="E708" s="39" t="s">
        <v>2002</v>
      </c>
      <c r="F708" s="39" t="s">
        <v>1449</v>
      </c>
      <c r="G708" s="39" t="s">
        <v>100</v>
      </c>
      <c r="H708" s="39" t="s">
        <v>820</v>
      </c>
      <c r="I708" s="39" t="s">
        <v>2074</v>
      </c>
      <c r="J708" s="39" t="s">
        <v>647</v>
      </c>
      <c r="K708" s="39" t="s">
        <v>844</v>
      </c>
      <c r="L708" s="39" t="s">
        <v>986</v>
      </c>
      <c r="M708" s="39" t="s">
        <v>1089</v>
      </c>
      <c r="N708" s="39" t="s">
        <v>2029</v>
      </c>
      <c r="O708" s="106">
        <v>0</v>
      </c>
    </row>
    <row r="709" spans="1:15" x14ac:dyDescent="0.3">
      <c r="A709" s="39" t="s">
        <v>2079</v>
      </c>
      <c r="B709" s="39">
        <v>314</v>
      </c>
      <c r="C709" s="39">
        <v>490</v>
      </c>
      <c r="D709" s="39">
        <v>6814</v>
      </c>
      <c r="E709" s="39" t="s">
        <v>2002</v>
      </c>
      <c r="F709" s="39" t="s">
        <v>1449</v>
      </c>
      <c r="G709" s="39" t="s">
        <v>100</v>
      </c>
      <c r="H709" s="39" t="s">
        <v>820</v>
      </c>
      <c r="I709" s="39" t="s">
        <v>2074</v>
      </c>
      <c r="J709" s="39" t="s">
        <v>752</v>
      </c>
      <c r="K709" s="39" t="s">
        <v>844</v>
      </c>
      <c r="L709" s="39" t="s">
        <v>986</v>
      </c>
      <c r="M709" s="39" t="s">
        <v>1089</v>
      </c>
      <c r="N709" s="39" t="s">
        <v>2080</v>
      </c>
      <c r="O709" s="106">
        <v>0</v>
      </c>
    </row>
    <row r="710" spans="1:15" x14ac:dyDescent="0.3">
      <c r="A710" s="39" t="s">
        <v>2081</v>
      </c>
      <c r="B710" s="39">
        <v>314</v>
      </c>
      <c r="C710" s="39">
        <v>490</v>
      </c>
      <c r="D710" s="39">
        <v>6816</v>
      </c>
      <c r="E710" s="39" t="s">
        <v>2002</v>
      </c>
      <c r="F710" s="39" t="s">
        <v>1449</v>
      </c>
      <c r="G710" s="39" t="s">
        <v>100</v>
      </c>
      <c r="H710" s="39" t="s">
        <v>820</v>
      </c>
      <c r="I710" s="39" t="s">
        <v>2074</v>
      </c>
      <c r="J710" s="39" t="s">
        <v>525</v>
      </c>
      <c r="K710" s="39" t="s">
        <v>844</v>
      </c>
      <c r="L710" s="39" t="s">
        <v>986</v>
      </c>
      <c r="M710" s="39" t="s">
        <v>1089</v>
      </c>
      <c r="N710" s="39" t="s">
        <v>2082</v>
      </c>
      <c r="O710" s="106">
        <v>1500</v>
      </c>
    </row>
    <row r="711" spans="1:15" x14ac:dyDescent="0.3">
      <c r="A711" s="39" t="s">
        <v>2083</v>
      </c>
      <c r="B711" s="39">
        <v>314</v>
      </c>
      <c r="C711" s="39">
        <v>490</v>
      </c>
      <c r="D711" s="39">
        <v>6820</v>
      </c>
      <c r="E711" s="39" t="s">
        <v>2002</v>
      </c>
      <c r="F711" s="39" t="s">
        <v>1449</v>
      </c>
      <c r="G711" s="39" t="s">
        <v>100</v>
      </c>
      <c r="H711" s="39" t="s">
        <v>820</v>
      </c>
      <c r="I711" s="39" t="s">
        <v>2074</v>
      </c>
      <c r="J711" s="39" t="s">
        <v>713</v>
      </c>
      <c r="K711" s="39" t="s">
        <v>844</v>
      </c>
      <c r="L711" s="39" t="s">
        <v>986</v>
      </c>
      <c r="M711" s="39" t="s">
        <v>1089</v>
      </c>
      <c r="N711" s="39" t="s">
        <v>2084</v>
      </c>
      <c r="O711" s="106">
        <v>0</v>
      </c>
    </row>
    <row r="712" spans="1:15" x14ac:dyDescent="0.3">
      <c r="A712" s="39" t="s">
        <v>2085</v>
      </c>
      <c r="B712" s="39">
        <v>314</v>
      </c>
      <c r="C712" s="39">
        <v>490</v>
      </c>
      <c r="D712" s="39">
        <v>6822</v>
      </c>
      <c r="E712" s="39" t="s">
        <v>2002</v>
      </c>
      <c r="F712" s="39" t="s">
        <v>1449</v>
      </c>
      <c r="G712" s="39" t="s">
        <v>100</v>
      </c>
      <c r="H712" s="39" t="s">
        <v>820</v>
      </c>
      <c r="I712" s="39" t="s">
        <v>2074</v>
      </c>
      <c r="J712" s="39" t="s">
        <v>649</v>
      </c>
      <c r="K712" s="39" t="s">
        <v>844</v>
      </c>
      <c r="L712" s="39" t="s">
        <v>986</v>
      </c>
      <c r="M712" s="39" t="s">
        <v>1089</v>
      </c>
      <c r="N712" s="39" t="s">
        <v>2086</v>
      </c>
      <c r="O712" s="106">
        <v>0</v>
      </c>
    </row>
    <row r="713" spans="1:15" x14ac:dyDescent="0.3">
      <c r="A713" s="39" t="s">
        <v>2087</v>
      </c>
      <c r="B713" s="39">
        <v>314</v>
      </c>
      <c r="C713" s="39">
        <v>490</v>
      </c>
      <c r="D713" s="39">
        <v>6850</v>
      </c>
      <c r="E713" s="39" t="s">
        <v>2002</v>
      </c>
      <c r="F713" s="39" t="s">
        <v>1449</v>
      </c>
      <c r="G713" s="39" t="s">
        <v>100</v>
      </c>
      <c r="H713" s="39" t="s">
        <v>820</v>
      </c>
      <c r="I713" s="39" t="s">
        <v>2074</v>
      </c>
      <c r="J713" s="39" t="s">
        <v>745</v>
      </c>
      <c r="K713" s="39" t="s">
        <v>844</v>
      </c>
      <c r="L713" s="39" t="s">
        <v>986</v>
      </c>
      <c r="M713" s="39" t="s">
        <v>1089</v>
      </c>
      <c r="N713" s="39" t="s">
        <v>2088</v>
      </c>
      <c r="O713" s="106">
        <v>0</v>
      </c>
    </row>
    <row r="714" spans="1:15" x14ac:dyDescent="0.3">
      <c r="A714" s="39" t="s">
        <v>2089</v>
      </c>
      <c r="B714" s="39">
        <v>314</v>
      </c>
      <c r="C714" s="39">
        <v>490</v>
      </c>
      <c r="D714" s="39">
        <v>6852</v>
      </c>
      <c r="E714" s="39" t="s">
        <v>2002</v>
      </c>
      <c r="F714" s="39" t="s">
        <v>1449</v>
      </c>
      <c r="G714" s="39" t="s">
        <v>100</v>
      </c>
      <c r="H714" s="39" t="s">
        <v>820</v>
      </c>
      <c r="I714" s="39" t="s">
        <v>2074</v>
      </c>
      <c r="J714" s="39" t="s">
        <v>772</v>
      </c>
      <c r="K714" s="39" t="s">
        <v>844</v>
      </c>
      <c r="L714" s="39" t="s">
        <v>986</v>
      </c>
      <c r="M714" s="39" t="s">
        <v>1089</v>
      </c>
      <c r="N714" s="39" t="s">
        <v>2090</v>
      </c>
      <c r="O714" s="106">
        <v>0</v>
      </c>
    </row>
    <row r="715" spans="1:15" x14ac:dyDescent="0.3">
      <c r="A715" s="39" t="s">
        <v>2091</v>
      </c>
      <c r="B715" s="39">
        <v>314</v>
      </c>
      <c r="C715" s="39">
        <v>490</v>
      </c>
      <c r="D715" s="39">
        <v>6854</v>
      </c>
      <c r="E715" s="39" t="s">
        <v>2002</v>
      </c>
      <c r="F715" s="39" t="s">
        <v>1449</v>
      </c>
      <c r="G715" s="39" t="s">
        <v>100</v>
      </c>
      <c r="H715" s="39" t="s">
        <v>820</v>
      </c>
      <c r="I715" s="39" t="s">
        <v>2074</v>
      </c>
      <c r="J715" s="39" t="s">
        <v>736</v>
      </c>
      <c r="K715" s="39" t="s">
        <v>844</v>
      </c>
      <c r="L715" s="39" t="s">
        <v>986</v>
      </c>
      <c r="M715" s="39" t="s">
        <v>1089</v>
      </c>
      <c r="N715" s="39" t="s">
        <v>2092</v>
      </c>
      <c r="O715" s="106">
        <v>0</v>
      </c>
    </row>
    <row r="716" spans="1:15" x14ac:dyDescent="0.3">
      <c r="A716" s="39" t="s">
        <v>2093</v>
      </c>
      <c r="B716" s="39">
        <v>314</v>
      </c>
      <c r="C716" s="39">
        <v>490</v>
      </c>
      <c r="D716" s="39">
        <v>6856</v>
      </c>
      <c r="E716" s="39" t="s">
        <v>2002</v>
      </c>
      <c r="F716" s="39" t="s">
        <v>1449</v>
      </c>
      <c r="G716" s="39" t="s">
        <v>100</v>
      </c>
      <c r="H716" s="39" t="s">
        <v>820</v>
      </c>
      <c r="I716" s="39" t="s">
        <v>2074</v>
      </c>
      <c r="J716" s="39" t="s">
        <v>711</v>
      </c>
      <c r="K716" s="39" t="s">
        <v>844</v>
      </c>
      <c r="L716" s="39" t="s">
        <v>986</v>
      </c>
      <c r="M716" s="39" t="s">
        <v>1089</v>
      </c>
      <c r="N716" s="39" t="s">
        <v>2094</v>
      </c>
      <c r="O716" s="106">
        <v>0</v>
      </c>
    </row>
    <row r="717" spans="1:15" x14ac:dyDescent="0.3">
      <c r="A717" s="39" t="s">
        <v>2095</v>
      </c>
      <c r="B717" s="39">
        <v>314</v>
      </c>
      <c r="C717" s="39">
        <v>490</v>
      </c>
      <c r="D717" s="39">
        <v>6858</v>
      </c>
      <c r="E717" s="39" t="s">
        <v>2002</v>
      </c>
      <c r="F717" s="39" t="s">
        <v>1449</v>
      </c>
      <c r="G717" s="39" t="s">
        <v>100</v>
      </c>
      <c r="H717" s="39" t="s">
        <v>820</v>
      </c>
      <c r="I717" s="39" t="s">
        <v>2074</v>
      </c>
      <c r="J717" s="39" t="s">
        <v>757</v>
      </c>
      <c r="K717" s="39" t="s">
        <v>844</v>
      </c>
      <c r="L717" s="39" t="s">
        <v>986</v>
      </c>
      <c r="M717" s="39" t="s">
        <v>1089</v>
      </c>
      <c r="N717" s="39" t="s">
        <v>2096</v>
      </c>
      <c r="O717" s="106">
        <v>0</v>
      </c>
    </row>
    <row r="718" spans="1:15" x14ac:dyDescent="0.3">
      <c r="A718" s="39" t="s">
        <v>2097</v>
      </c>
      <c r="B718" s="39">
        <v>314</v>
      </c>
      <c r="C718" s="39">
        <v>490</v>
      </c>
      <c r="D718" s="39">
        <v>6860</v>
      </c>
      <c r="E718" s="39" t="s">
        <v>2002</v>
      </c>
      <c r="F718" s="39" t="s">
        <v>1449</v>
      </c>
      <c r="G718" s="39" t="s">
        <v>100</v>
      </c>
      <c r="H718" s="39" t="s">
        <v>820</v>
      </c>
      <c r="I718" s="39" t="s">
        <v>2074</v>
      </c>
      <c r="J718" s="39" t="s">
        <v>735</v>
      </c>
      <c r="K718" s="39" t="s">
        <v>844</v>
      </c>
      <c r="L718" s="39" t="s">
        <v>986</v>
      </c>
      <c r="M718" s="39" t="s">
        <v>1089</v>
      </c>
      <c r="N718" s="39" t="s">
        <v>2098</v>
      </c>
      <c r="O718" s="106">
        <v>0</v>
      </c>
    </row>
    <row r="719" spans="1:15" x14ac:dyDescent="0.3">
      <c r="A719" s="39" t="s">
        <v>2099</v>
      </c>
      <c r="B719" s="39">
        <v>314</v>
      </c>
      <c r="C719" s="39">
        <v>490</v>
      </c>
      <c r="D719" s="39">
        <v>6862</v>
      </c>
      <c r="E719" s="39" t="s">
        <v>2002</v>
      </c>
      <c r="F719" s="39" t="s">
        <v>1449</v>
      </c>
      <c r="G719" s="39" t="s">
        <v>100</v>
      </c>
      <c r="H719" s="39" t="s">
        <v>820</v>
      </c>
      <c r="I719" s="39" t="s">
        <v>2074</v>
      </c>
      <c r="J719" s="39" t="s">
        <v>719</v>
      </c>
      <c r="K719" s="39" t="s">
        <v>844</v>
      </c>
      <c r="L719" s="39" t="s">
        <v>986</v>
      </c>
      <c r="M719" s="39" t="s">
        <v>1089</v>
      </c>
      <c r="N719" s="39" t="s">
        <v>2100</v>
      </c>
      <c r="O719" s="106">
        <v>0</v>
      </c>
    </row>
    <row r="720" spans="1:15" x14ac:dyDescent="0.3">
      <c r="A720" s="39" t="s">
        <v>2101</v>
      </c>
      <c r="B720" s="39">
        <v>314</v>
      </c>
      <c r="C720" s="39">
        <v>490</v>
      </c>
      <c r="D720" s="39">
        <v>6864</v>
      </c>
      <c r="E720" s="39" t="s">
        <v>2002</v>
      </c>
      <c r="F720" s="39" t="s">
        <v>1449</v>
      </c>
      <c r="G720" s="39" t="s">
        <v>100</v>
      </c>
      <c r="H720" s="39" t="s">
        <v>820</v>
      </c>
      <c r="I720" s="39" t="s">
        <v>2074</v>
      </c>
      <c r="J720" s="39" t="s">
        <v>777</v>
      </c>
      <c r="K720" s="39" t="s">
        <v>844</v>
      </c>
      <c r="L720" s="39" t="s">
        <v>986</v>
      </c>
      <c r="M720" s="39" t="s">
        <v>1089</v>
      </c>
      <c r="N720" s="39" t="s">
        <v>2102</v>
      </c>
      <c r="O720" s="106">
        <v>0</v>
      </c>
    </row>
    <row r="721" spans="1:15" x14ac:dyDescent="0.3">
      <c r="A721" s="39" t="s">
        <v>2103</v>
      </c>
      <c r="B721" s="39">
        <v>314</v>
      </c>
      <c r="C721" s="39">
        <v>900</v>
      </c>
      <c r="D721" s="39">
        <v>9110</v>
      </c>
      <c r="E721" s="39" t="s">
        <v>2002</v>
      </c>
      <c r="F721" s="39" t="s">
        <v>1375</v>
      </c>
      <c r="G721" s="39" t="s">
        <v>100</v>
      </c>
      <c r="H721" s="39" t="s">
        <v>825</v>
      </c>
      <c r="I721" s="39" t="s">
        <v>825</v>
      </c>
      <c r="J721" s="39" t="s">
        <v>567</v>
      </c>
      <c r="K721" s="39" t="s">
        <v>954</v>
      </c>
      <c r="L721" s="39" t="s">
        <v>1078</v>
      </c>
      <c r="M721" s="39" t="s">
        <v>910</v>
      </c>
      <c r="N721" s="39" t="s">
        <v>2104</v>
      </c>
      <c r="O721" s="106">
        <v>0</v>
      </c>
    </row>
    <row r="722" spans="1:15" x14ac:dyDescent="0.3">
      <c r="A722" s="39" t="s">
        <v>2105</v>
      </c>
      <c r="B722" s="39">
        <v>314</v>
      </c>
      <c r="C722" s="39">
        <v>900</v>
      </c>
      <c r="D722" s="39">
        <v>9590</v>
      </c>
      <c r="E722" s="39" t="s">
        <v>2002</v>
      </c>
      <c r="F722" s="39" t="s">
        <v>1375</v>
      </c>
      <c r="G722" s="39" t="s">
        <v>100</v>
      </c>
      <c r="H722" s="39" t="s">
        <v>822</v>
      </c>
      <c r="I722" s="39" t="s">
        <v>822</v>
      </c>
      <c r="J722" s="39" t="s">
        <v>788</v>
      </c>
      <c r="K722" s="39" t="s">
        <v>844</v>
      </c>
      <c r="L722" s="39" t="s">
        <v>986</v>
      </c>
      <c r="M722" s="39" t="s">
        <v>845</v>
      </c>
      <c r="N722" s="39" t="s">
        <v>1386</v>
      </c>
      <c r="O722" s="106">
        <v>0</v>
      </c>
    </row>
    <row r="723" spans="1:15" x14ac:dyDescent="0.3">
      <c r="A723" s="39" t="s">
        <v>2108</v>
      </c>
      <c r="B723" s="39">
        <v>410</v>
      </c>
      <c r="C723" s="39">
        <v>1110</v>
      </c>
      <c r="D723" s="39"/>
      <c r="E723" s="39" t="s">
        <v>84</v>
      </c>
      <c r="F723" s="39" t="s">
        <v>841</v>
      </c>
      <c r="G723" s="39" t="s">
        <v>841</v>
      </c>
      <c r="H723" s="39" t="s">
        <v>843</v>
      </c>
      <c r="I723" s="39" t="s">
        <v>842</v>
      </c>
      <c r="J723" s="39" t="s">
        <v>2109</v>
      </c>
      <c r="K723" s="39" t="s">
        <v>844</v>
      </c>
      <c r="L723" s="39" t="s">
        <v>986</v>
      </c>
      <c r="M723" s="39" t="s">
        <v>845</v>
      </c>
      <c r="N723" s="39" t="s">
        <v>847</v>
      </c>
      <c r="O723" s="106">
        <v>11029</v>
      </c>
    </row>
    <row r="724" spans="1:15" x14ac:dyDescent="0.3">
      <c r="A724" s="39" t="s">
        <v>2110</v>
      </c>
      <c r="B724" s="39">
        <v>410</v>
      </c>
      <c r="C724" s="39">
        <v>1115</v>
      </c>
      <c r="D724" s="39"/>
      <c r="E724" s="39" t="s">
        <v>84</v>
      </c>
      <c r="F724" s="39" t="s">
        <v>841</v>
      </c>
      <c r="G724" s="39" t="s">
        <v>841</v>
      </c>
      <c r="H724" s="39" t="s">
        <v>843</v>
      </c>
      <c r="I724" s="39" t="s">
        <v>842</v>
      </c>
      <c r="J724" s="39" t="s">
        <v>2111</v>
      </c>
      <c r="K724" s="39" t="s">
        <v>844</v>
      </c>
      <c r="L724" s="39" t="s">
        <v>986</v>
      </c>
      <c r="M724" s="39" t="s">
        <v>845</v>
      </c>
      <c r="N724" s="39" t="s">
        <v>850</v>
      </c>
      <c r="O724" s="106">
        <v>47605</v>
      </c>
    </row>
    <row r="725" spans="1:15" x14ac:dyDescent="0.3">
      <c r="A725" s="39" t="s">
        <v>2112</v>
      </c>
      <c r="B725" s="39">
        <v>410</v>
      </c>
      <c r="C725" s="39">
        <v>1510</v>
      </c>
      <c r="D725" s="39"/>
      <c r="E725" s="39" t="s">
        <v>84</v>
      </c>
      <c r="F725" s="39" t="s">
        <v>841</v>
      </c>
      <c r="G725" s="39" t="s">
        <v>841</v>
      </c>
      <c r="H725" s="39" t="s">
        <v>843</v>
      </c>
      <c r="I725" s="39" t="s">
        <v>862</v>
      </c>
      <c r="J725" s="39" t="s">
        <v>2113</v>
      </c>
      <c r="K725" s="39" t="s">
        <v>844</v>
      </c>
      <c r="L725" s="39" t="s">
        <v>986</v>
      </c>
      <c r="M725" s="39" t="s">
        <v>845</v>
      </c>
      <c r="N725" s="39" t="s">
        <v>862</v>
      </c>
      <c r="O725" s="106">
        <v>0</v>
      </c>
    </row>
    <row r="726" spans="1:15" x14ac:dyDescent="0.3">
      <c r="A726" s="39" t="s">
        <v>2114</v>
      </c>
      <c r="B726" s="39">
        <v>410</v>
      </c>
      <c r="C726" s="39">
        <v>2125</v>
      </c>
      <c r="D726" s="39"/>
      <c r="E726" s="39" t="s">
        <v>84</v>
      </c>
      <c r="F726" s="39" t="s">
        <v>907</v>
      </c>
      <c r="G726" s="39" t="s">
        <v>907</v>
      </c>
      <c r="H726" s="39" t="s">
        <v>909</v>
      </c>
      <c r="I726" s="39" t="s">
        <v>908</v>
      </c>
      <c r="J726" s="39" t="s">
        <v>2115</v>
      </c>
      <c r="K726" s="39" t="s">
        <v>844</v>
      </c>
      <c r="L726" s="39" t="s">
        <v>986</v>
      </c>
      <c r="M726" s="39" t="s">
        <v>845</v>
      </c>
      <c r="N726" s="39" t="s">
        <v>908</v>
      </c>
      <c r="O726" s="106">
        <v>0</v>
      </c>
    </row>
    <row r="727" spans="1:15" x14ac:dyDescent="0.3">
      <c r="A727" s="39" t="s">
        <v>2116</v>
      </c>
      <c r="B727" s="39">
        <v>410</v>
      </c>
      <c r="C727" s="39">
        <v>3100</v>
      </c>
      <c r="D727" s="39"/>
      <c r="E727" s="39" t="s">
        <v>84</v>
      </c>
      <c r="F727" s="39" t="s">
        <v>949</v>
      </c>
      <c r="G727" s="39" t="s">
        <v>949</v>
      </c>
      <c r="H727" s="39" t="s">
        <v>950</v>
      </c>
      <c r="I727" s="39" t="s">
        <v>950</v>
      </c>
      <c r="J727" s="39" t="s">
        <v>2117</v>
      </c>
      <c r="K727" s="39" t="s">
        <v>844</v>
      </c>
      <c r="L727" s="39" t="s">
        <v>986</v>
      </c>
      <c r="M727" s="39" t="s">
        <v>845</v>
      </c>
      <c r="N727" s="39" t="s">
        <v>802</v>
      </c>
      <c r="O727" s="106">
        <v>54359</v>
      </c>
    </row>
    <row r="728" spans="1:15" x14ac:dyDescent="0.3">
      <c r="A728" s="39" t="s">
        <v>2118</v>
      </c>
      <c r="B728" s="39">
        <v>410</v>
      </c>
      <c r="C728" s="39">
        <v>315</v>
      </c>
      <c r="D728" s="39">
        <v>4125</v>
      </c>
      <c r="E728" s="39" t="s">
        <v>84</v>
      </c>
      <c r="F728" s="39" t="s">
        <v>960</v>
      </c>
      <c r="G728" s="39" t="s">
        <v>101</v>
      </c>
      <c r="H728" s="39" t="s">
        <v>101</v>
      </c>
      <c r="I728" s="39" t="s">
        <v>809</v>
      </c>
      <c r="J728" s="39" t="s">
        <v>169</v>
      </c>
      <c r="K728" s="39" t="s">
        <v>954</v>
      </c>
      <c r="L728" s="39" t="s">
        <v>960</v>
      </c>
      <c r="M728" s="39" t="s">
        <v>910</v>
      </c>
      <c r="N728" s="39" t="s">
        <v>961</v>
      </c>
      <c r="O728" s="106">
        <v>335</v>
      </c>
    </row>
    <row r="729" spans="1:15" x14ac:dyDescent="0.3">
      <c r="A729" s="39" t="s">
        <v>2119</v>
      </c>
      <c r="B729" s="39">
        <v>410</v>
      </c>
      <c r="C729" s="39">
        <v>3250</v>
      </c>
      <c r="D729" s="39"/>
      <c r="E729" s="39" t="s">
        <v>84</v>
      </c>
      <c r="F729" s="39" t="s">
        <v>949</v>
      </c>
      <c r="G729" s="39" t="s">
        <v>949</v>
      </c>
      <c r="H729" s="39" t="s">
        <v>975</v>
      </c>
      <c r="I729" s="39" t="s">
        <v>975</v>
      </c>
      <c r="J729" s="39" t="s">
        <v>2120</v>
      </c>
      <c r="K729" s="39" t="s">
        <v>844</v>
      </c>
      <c r="L729" s="39" t="s">
        <v>986</v>
      </c>
      <c r="M729" s="39" t="s">
        <v>845</v>
      </c>
      <c r="N729" s="39" t="s">
        <v>977</v>
      </c>
      <c r="O729" s="106">
        <v>0</v>
      </c>
    </row>
    <row r="730" spans="1:15" x14ac:dyDescent="0.3">
      <c r="A730" s="39" t="s">
        <v>2121</v>
      </c>
      <c r="B730" s="39">
        <v>410</v>
      </c>
      <c r="C730" s="39">
        <v>3400</v>
      </c>
      <c r="D730" s="39"/>
      <c r="E730" s="39" t="s">
        <v>84</v>
      </c>
      <c r="F730" s="39" t="s">
        <v>949</v>
      </c>
      <c r="G730" s="39" t="s">
        <v>949</v>
      </c>
      <c r="H730" s="39" t="s">
        <v>1005</v>
      </c>
      <c r="I730" s="39" t="s">
        <v>1005</v>
      </c>
      <c r="J730" s="39" t="s">
        <v>2122</v>
      </c>
      <c r="K730" s="39" t="s">
        <v>844</v>
      </c>
      <c r="L730" s="39" t="s">
        <v>986</v>
      </c>
      <c r="M730" s="39" t="s">
        <v>845</v>
      </c>
      <c r="N730" s="39" t="s">
        <v>1007</v>
      </c>
      <c r="O730" s="106">
        <v>0</v>
      </c>
    </row>
    <row r="731" spans="1:15" x14ac:dyDescent="0.3">
      <c r="A731" s="39" t="s">
        <v>2123</v>
      </c>
      <c r="B731" s="39">
        <v>410</v>
      </c>
      <c r="C731" s="39">
        <v>345</v>
      </c>
      <c r="D731" s="39">
        <v>4510</v>
      </c>
      <c r="E731" s="39" t="s">
        <v>84</v>
      </c>
      <c r="F731" s="39" t="s">
        <v>1047</v>
      </c>
      <c r="G731" s="39" t="s">
        <v>101</v>
      </c>
      <c r="H731" s="39" t="s">
        <v>101</v>
      </c>
      <c r="I731" s="39" t="s">
        <v>1585</v>
      </c>
      <c r="J731" s="39" t="s">
        <v>129</v>
      </c>
      <c r="K731" s="39" t="s">
        <v>844</v>
      </c>
      <c r="L731" s="39" t="s">
        <v>986</v>
      </c>
      <c r="M731" s="39" t="s">
        <v>803</v>
      </c>
      <c r="N731" s="39" t="s">
        <v>2124</v>
      </c>
      <c r="O731" s="106">
        <v>3940</v>
      </c>
    </row>
    <row r="732" spans="1:15" x14ac:dyDescent="0.3">
      <c r="A732" s="39" t="s">
        <v>2126</v>
      </c>
      <c r="B732" s="39">
        <v>410</v>
      </c>
      <c r="C732" s="39">
        <v>345</v>
      </c>
      <c r="D732" s="39">
        <v>4511</v>
      </c>
      <c r="E732" s="39" t="s">
        <v>84</v>
      </c>
      <c r="F732" s="39" t="s">
        <v>1047</v>
      </c>
      <c r="G732" s="39" t="s">
        <v>101</v>
      </c>
      <c r="H732" s="39" t="s">
        <v>101</v>
      </c>
      <c r="I732" s="39" t="s">
        <v>1585</v>
      </c>
      <c r="J732" s="39" t="s">
        <v>205</v>
      </c>
      <c r="K732" s="39" t="s">
        <v>844</v>
      </c>
      <c r="L732" s="39" t="s">
        <v>986</v>
      </c>
      <c r="M732" s="39" t="s">
        <v>803</v>
      </c>
      <c r="N732" s="39" t="s">
        <v>1048</v>
      </c>
      <c r="O732" s="106">
        <v>0</v>
      </c>
    </row>
    <row r="733" spans="1:15" x14ac:dyDescent="0.3">
      <c r="A733" s="39" t="s">
        <v>2127</v>
      </c>
      <c r="B733" s="39">
        <v>410</v>
      </c>
      <c r="C733" s="39">
        <v>390</v>
      </c>
      <c r="D733" s="39">
        <v>4917</v>
      </c>
      <c r="E733" s="39" t="s">
        <v>84</v>
      </c>
      <c r="F733" s="39" t="s">
        <v>816</v>
      </c>
      <c r="G733" s="39" t="s">
        <v>101</v>
      </c>
      <c r="H733" s="39" t="s">
        <v>101</v>
      </c>
      <c r="I733" s="39" t="s">
        <v>816</v>
      </c>
      <c r="J733" s="39" t="s">
        <v>241</v>
      </c>
      <c r="K733" s="39" t="s">
        <v>954</v>
      </c>
      <c r="L733" s="39" t="s">
        <v>1078</v>
      </c>
      <c r="M733" s="39" t="s">
        <v>910</v>
      </c>
      <c r="N733" s="39" t="s">
        <v>1083</v>
      </c>
      <c r="O733" s="106">
        <v>0</v>
      </c>
    </row>
    <row r="734" spans="1:15" x14ac:dyDescent="0.3">
      <c r="A734" s="39" t="s">
        <v>2128</v>
      </c>
      <c r="B734" s="39">
        <v>410</v>
      </c>
      <c r="C734" s="39">
        <v>490</v>
      </c>
      <c r="D734" s="39">
        <v>6714</v>
      </c>
      <c r="E734" s="39" t="s">
        <v>84</v>
      </c>
      <c r="F734" s="39" t="s">
        <v>1449</v>
      </c>
      <c r="G734" s="39" t="s">
        <v>100</v>
      </c>
      <c r="H734" s="39" t="s">
        <v>820</v>
      </c>
      <c r="I734" s="39" t="s">
        <v>1182</v>
      </c>
      <c r="J734" s="39" t="s">
        <v>769</v>
      </c>
      <c r="K734" s="39" t="s">
        <v>844</v>
      </c>
      <c r="L734" s="39" t="s">
        <v>986</v>
      </c>
      <c r="M734" s="39" t="s">
        <v>803</v>
      </c>
      <c r="N734" s="39" t="s">
        <v>820</v>
      </c>
      <c r="O734" s="106">
        <v>0</v>
      </c>
    </row>
    <row r="735" spans="1:15" x14ac:dyDescent="0.3">
      <c r="A735" s="39" t="s">
        <v>2129</v>
      </c>
      <c r="B735" s="39">
        <v>410</v>
      </c>
      <c r="C735" s="39">
        <v>700</v>
      </c>
      <c r="D735" s="39">
        <v>8520</v>
      </c>
      <c r="E735" s="39" t="s">
        <v>84</v>
      </c>
      <c r="F735" s="39" t="s">
        <v>821</v>
      </c>
      <c r="G735" s="39" t="s">
        <v>100</v>
      </c>
      <c r="H735" s="39" t="s">
        <v>821</v>
      </c>
      <c r="I735" s="39" t="s">
        <v>886</v>
      </c>
      <c r="J735" s="39" t="s">
        <v>324</v>
      </c>
      <c r="K735" s="39" t="s">
        <v>844</v>
      </c>
      <c r="L735" s="39" t="s">
        <v>986</v>
      </c>
      <c r="M735" s="39" t="s">
        <v>845</v>
      </c>
      <c r="N735" s="39" t="s">
        <v>1234</v>
      </c>
      <c r="O735" s="106">
        <v>0</v>
      </c>
    </row>
    <row r="736" spans="1:15" x14ac:dyDescent="0.3">
      <c r="A736" s="39" t="s">
        <v>2130</v>
      </c>
      <c r="B736" s="39">
        <v>410</v>
      </c>
      <c r="C736" s="39">
        <v>900</v>
      </c>
      <c r="D736" s="39">
        <v>9895</v>
      </c>
      <c r="E736" s="39" t="s">
        <v>84</v>
      </c>
      <c r="F736" s="39" t="s">
        <v>1375</v>
      </c>
      <c r="G736" s="39" t="s">
        <v>100</v>
      </c>
      <c r="H736" s="39" t="s">
        <v>1389</v>
      </c>
      <c r="I736" s="39" t="s">
        <v>1390</v>
      </c>
      <c r="J736" s="39" t="s">
        <v>353</v>
      </c>
      <c r="K736" s="39" t="s">
        <v>844</v>
      </c>
      <c r="L736" s="39" t="s">
        <v>986</v>
      </c>
      <c r="M736" s="39" t="s">
        <v>845</v>
      </c>
      <c r="N736" s="39" t="s">
        <v>1391</v>
      </c>
      <c r="O736" s="106">
        <v>0</v>
      </c>
    </row>
    <row r="737" spans="1:15" x14ac:dyDescent="0.3">
      <c r="A737" s="39" t="s">
        <v>2133</v>
      </c>
      <c r="B737" s="39">
        <v>412</v>
      </c>
      <c r="C737" s="39">
        <v>1110</v>
      </c>
      <c r="D737" s="39"/>
      <c r="E737" s="39" t="s">
        <v>2134</v>
      </c>
      <c r="F737" s="39" t="s">
        <v>841</v>
      </c>
      <c r="G737" s="39" t="s">
        <v>841</v>
      </c>
      <c r="H737" s="39" t="s">
        <v>843</v>
      </c>
      <c r="I737" s="39" t="s">
        <v>842</v>
      </c>
      <c r="J737" s="39" t="s">
        <v>2135</v>
      </c>
      <c r="K737" s="39" t="s">
        <v>844</v>
      </c>
      <c r="L737" s="39" t="s">
        <v>1879</v>
      </c>
      <c r="M737" s="39" t="s">
        <v>845</v>
      </c>
      <c r="N737" s="39" t="s">
        <v>847</v>
      </c>
      <c r="O737" s="106">
        <v>8876</v>
      </c>
    </row>
    <row r="738" spans="1:15" x14ac:dyDescent="0.3">
      <c r="A738" s="39" t="s">
        <v>2136</v>
      </c>
      <c r="B738" s="39">
        <v>412</v>
      </c>
      <c r="C738" s="39">
        <v>1115</v>
      </c>
      <c r="D738" s="39"/>
      <c r="E738" s="39" t="s">
        <v>2134</v>
      </c>
      <c r="F738" s="39" t="s">
        <v>841</v>
      </c>
      <c r="G738" s="39" t="s">
        <v>841</v>
      </c>
      <c r="H738" s="39" t="s">
        <v>843</v>
      </c>
      <c r="I738" s="39" t="s">
        <v>842</v>
      </c>
      <c r="J738" s="39" t="s">
        <v>2137</v>
      </c>
      <c r="K738" s="39" t="s">
        <v>844</v>
      </c>
      <c r="L738" s="39" t="s">
        <v>1879</v>
      </c>
      <c r="M738" s="39" t="s">
        <v>845</v>
      </c>
      <c r="N738" s="39" t="s">
        <v>850</v>
      </c>
      <c r="O738" s="106">
        <v>41111</v>
      </c>
    </row>
    <row r="739" spans="1:15" x14ac:dyDescent="0.3">
      <c r="A739" s="39" t="s">
        <v>2138</v>
      </c>
      <c r="B739" s="39">
        <v>412</v>
      </c>
      <c r="C739" s="39">
        <v>1510</v>
      </c>
      <c r="D739" s="39"/>
      <c r="E739" s="39" t="s">
        <v>2134</v>
      </c>
      <c r="F739" s="39" t="s">
        <v>841</v>
      </c>
      <c r="G739" s="39" t="s">
        <v>841</v>
      </c>
      <c r="H739" s="39" t="s">
        <v>843</v>
      </c>
      <c r="I739" s="39" t="s">
        <v>862</v>
      </c>
      <c r="J739" s="39" t="s">
        <v>2139</v>
      </c>
      <c r="K739" s="39" t="s">
        <v>844</v>
      </c>
      <c r="L739" s="39" t="s">
        <v>1879</v>
      </c>
      <c r="M739" s="39" t="s">
        <v>845</v>
      </c>
      <c r="N739" s="39" t="s">
        <v>862</v>
      </c>
      <c r="O739" s="106">
        <v>0</v>
      </c>
    </row>
    <row r="740" spans="1:15" x14ac:dyDescent="0.3">
      <c r="A740" s="39" t="s">
        <v>2140</v>
      </c>
      <c r="B740" s="39">
        <v>412</v>
      </c>
      <c r="C740" s="39">
        <v>2125</v>
      </c>
      <c r="D740" s="39"/>
      <c r="E740" s="39" t="s">
        <v>2134</v>
      </c>
      <c r="F740" s="39" t="s">
        <v>907</v>
      </c>
      <c r="G740" s="39" t="s">
        <v>907</v>
      </c>
      <c r="H740" s="39" t="s">
        <v>909</v>
      </c>
      <c r="I740" s="39" t="s">
        <v>908</v>
      </c>
      <c r="J740" s="39" t="s">
        <v>2141</v>
      </c>
      <c r="K740" s="39" t="s">
        <v>844</v>
      </c>
      <c r="L740" s="39" t="s">
        <v>1879</v>
      </c>
      <c r="M740" s="39" t="s">
        <v>845</v>
      </c>
      <c r="N740" s="39" t="s">
        <v>908</v>
      </c>
      <c r="O740" s="106">
        <v>0</v>
      </c>
    </row>
    <row r="741" spans="1:15" x14ac:dyDescent="0.3">
      <c r="A741" s="39" t="s">
        <v>2142</v>
      </c>
      <c r="B741" s="39">
        <v>412</v>
      </c>
      <c r="C741" s="39">
        <v>3100</v>
      </c>
      <c r="D741" s="39"/>
      <c r="E741" s="39" t="s">
        <v>2134</v>
      </c>
      <c r="F741" s="39" t="s">
        <v>949</v>
      </c>
      <c r="G741" s="39" t="s">
        <v>949</v>
      </c>
      <c r="H741" s="39" t="s">
        <v>950</v>
      </c>
      <c r="I741" s="39" t="s">
        <v>950</v>
      </c>
      <c r="J741" s="39" t="s">
        <v>2143</v>
      </c>
      <c r="K741" s="39" t="s">
        <v>844</v>
      </c>
      <c r="L741" s="39" t="s">
        <v>1879</v>
      </c>
      <c r="M741" s="39" t="s">
        <v>845</v>
      </c>
      <c r="N741" s="39" t="s">
        <v>802</v>
      </c>
      <c r="O741" s="106">
        <v>47330</v>
      </c>
    </row>
    <row r="742" spans="1:15" x14ac:dyDescent="0.3">
      <c r="A742" s="39" t="s">
        <v>2144</v>
      </c>
      <c r="B742" s="39">
        <v>412</v>
      </c>
      <c r="C742" s="39">
        <v>315</v>
      </c>
      <c r="D742" s="39">
        <v>4125</v>
      </c>
      <c r="E742" s="39" t="s">
        <v>2134</v>
      </c>
      <c r="F742" s="39" t="s">
        <v>960</v>
      </c>
      <c r="G742" s="39" t="s">
        <v>101</v>
      </c>
      <c r="H742" s="39" t="s">
        <v>101</v>
      </c>
      <c r="I742" s="39" t="s">
        <v>809</v>
      </c>
      <c r="J742" s="39" t="s">
        <v>168</v>
      </c>
      <c r="K742" s="39" t="s">
        <v>954</v>
      </c>
      <c r="L742" s="39" t="s">
        <v>960</v>
      </c>
      <c r="M742" s="39" t="s">
        <v>910</v>
      </c>
      <c r="N742" s="39" t="s">
        <v>961</v>
      </c>
      <c r="O742" s="106">
        <v>289</v>
      </c>
    </row>
    <row r="743" spans="1:15" x14ac:dyDescent="0.3">
      <c r="A743" s="39" t="s">
        <v>2145</v>
      </c>
      <c r="B743" s="39">
        <v>412</v>
      </c>
      <c r="C743" s="39">
        <v>3250</v>
      </c>
      <c r="D743" s="39"/>
      <c r="E743" s="39" t="s">
        <v>2134</v>
      </c>
      <c r="F743" s="39" t="s">
        <v>949</v>
      </c>
      <c r="G743" s="39" t="s">
        <v>949</v>
      </c>
      <c r="H743" s="39" t="s">
        <v>975</v>
      </c>
      <c r="I743" s="39" t="s">
        <v>975</v>
      </c>
      <c r="J743" s="39" t="s">
        <v>2146</v>
      </c>
      <c r="K743" s="39" t="s">
        <v>844</v>
      </c>
      <c r="L743" s="39" t="s">
        <v>1879</v>
      </c>
      <c r="M743" s="39" t="s">
        <v>845</v>
      </c>
      <c r="N743" s="39" t="s">
        <v>977</v>
      </c>
      <c r="O743" s="106">
        <v>0</v>
      </c>
    </row>
    <row r="744" spans="1:15" x14ac:dyDescent="0.3">
      <c r="A744" s="39" t="s">
        <v>2147</v>
      </c>
      <c r="B744" s="39">
        <v>412</v>
      </c>
      <c r="C744" s="39">
        <v>3400</v>
      </c>
      <c r="D744" s="39"/>
      <c r="E744" s="39" t="s">
        <v>2134</v>
      </c>
      <c r="F744" s="39" t="s">
        <v>949</v>
      </c>
      <c r="G744" s="39" t="s">
        <v>949</v>
      </c>
      <c r="H744" s="39" t="s">
        <v>1005</v>
      </c>
      <c r="I744" s="39" t="s">
        <v>1005</v>
      </c>
      <c r="J744" s="39" t="s">
        <v>2148</v>
      </c>
      <c r="K744" s="39" t="s">
        <v>844</v>
      </c>
      <c r="L744" s="39" t="s">
        <v>1879</v>
      </c>
      <c r="M744" s="39" t="s">
        <v>845</v>
      </c>
      <c r="N744" s="39" t="s">
        <v>1007</v>
      </c>
      <c r="O744" s="106">
        <v>0</v>
      </c>
    </row>
    <row r="745" spans="1:15" x14ac:dyDescent="0.3">
      <c r="A745" s="39" t="s">
        <v>2149</v>
      </c>
      <c r="B745" s="39">
        <v>412</v>
      </c>
      <c r="C745" s="39">
        <v>345</v>
      </c>
      <c r="D745" s="39">
        <v>4512</v>
      </c>
      <c r="E745" s="39" t="s">
        <v>2134</v>
      </c>
      <c r="F745" s="39" t="s">
        <v>1047</v>
      </c>
      <c r="G745" s="39" t="s">
        <v>101</v>
      </c>
      <c r="H745" s="39" t="s">
        <v>101</v>
      </c>
      <c r="I745" s="39" t="s">
        <v>1585</v>
      </c>
      <c r="J745" s="39" t="s">
        <v>135</v>
      </c>
      <c r="K745" s="39" t="s">
        <v>844</v>
      </c>
      <c r="L745" s="39" t="s">
        <v>1879</v>
      </c>
      <c r="M745" s="39" t="s">
        <v>803</v>
      </c>
      <c r="N745" s="39" t="s">
        <v>2150</v>
      </c>
      <c r="O745" s="106">
        <v>2368</v>
      </c>
    </row>
    <row r="746" spans="1:15" x14ac:dyDescent="0.3">
      <c r="A746" s="39" t="s">
        <v>2151</v>
      </c>
      <c r="B746" s="39">
        <v>412</v>
      </c>
      <c r="C746" s="39">
        <v>390</v>
      </c>
      <c r="D746" s="39">
        <v>4917</v>
      </c>
      <c r="E746" s="39" t="s">
        <v>2134</v>
      </c>
      <c r="F746" s="39" t="s">
        <v>816</v>
      </c>
      <c r="G746" s="39" t="s">
        <v>101</v>
      </c>
      <c r="H746" s="39" t="s">
        <v>101</v>
      </c>
      <c r="I746" s="39" t="s">
        <v>816</v>
      </c>
      <c r="J746" s="39" t="s">
        <v>207</v>
      </c>
      <c r="K746" s="39" t="s">
        <v>954</v>
      </c>
      <c r="L746" s="39" t="s">
        <v>1078</v>
      </c>
      <c r="M746" s="39" t="s">
        <v>910</v>
      </c>
      <c r="N746" s="39" t="s">
        <v>1083</v>
      </c>
      <c r="O746" s="106">
        <v>0</v>
      </c>
    </row>
    <row r="747" spans="1:15" x14ac:dyDescent="0.3">
      <c r="A747" s="39" t="s">
        <v>2152</v>
      </c>
      <c r="B747" s="39">
        <v>412</v>
      </c>
      <c r="C747" s="39">
        <v>490</v>
      </c>
      <c r="D747" s="39">
        <v>6128</v>
      </c>
      <c r="E747" s="39" t="s">
        <v>2134</v>
      </c>
      <c r="F747" s="39" t="s">
        <v>1449</v>
      </c>
      <c r="G747" s="39" t="s">
        <v>100</v>
      </c>
      <c r="H747" s="39" t="s">
        <v>820</v>
      </c>
      <c r="I747" s="39" t="s">
        <v>1108</v>
      </c>
      <c r="J747" s="39" t="s">
        <v>366</v>
      </c>
      <c r="K747" s="39" t="s">
        <v>844</v>
      </c>
      <c r="L747" s="39" t="s">
        <v>1879</v>
      </c>
      <c r="M747" s="39" t="s">
        <v>1089</v>
      </c>
      <c r="N747" s="39" t="s">
        <v>1121</v>
      </c>
      <c r="O747" s="106">
        <v>0</v>
      </c>
    </row>
    <row r="748" spans="1:15" x14ac:dyDescent="0.3">
      <c r="A748" s="39" t="s">
        <v>2154</v>
      </c>
      <c r="B748" s="39">
        <v>412</v>
      </c>
      <c r="C748" s="39">
        <v>490</v>
      </c>
      <c r="D748" s="39">
        <v>6714</v>
      </c>
      <c r="E748" s="39" t="s">
        <v>2134</v>
      </c>
      <c r="F748" s="39" t="s">
        <v>1449</v>
      </c>
      <c r="G748" s="39" t="s">
        <v>100</v>
      </c>
      <c r="H748" s="39" t="s">
        <v>820</v>
      </c>
      <c r="I748" s="39" t="s">
        <v>1182</v>
      </c>
      <c r="J748" s="39" t="s">
        <v>653</v>
      </c>
      <c r="K748" s="39" t="s">
        <v>844</v>
      </c>
      <c r="L748" s="39" t="s">
        <v>1879</v>
      </c>
      <c r="M748" s="39" t="s">
        <v>1089</v>
      </c>
      <c r="N748" s="39" t="s">
        <v>820</v>
      </c>
      <c r="O748" s="106">
        <v>0</v>
      </c>
    </row>
    <row r="749" spans="1:15" x14ac:dyDescent="0.3">
      <c r="A749" s="39" t="s">
        <v>2155</v>
      </c>
      <c r="B749" s="39">
        <v>412</v>
      </c>
      <c r="C749" s="39">
        <v>700</v>
      </c>
      <c r="D749" s="39">
        <v>8530</v>
      </c>
      <c r="E749" s="39" t="s">
        <v>2134</v>
      </c>
      <c r="F749" s="39" t="s">
        <v>821</v>
      </c>
      <c r="G749" s="39" t="s">
        <v>100</v>
      </c>
      <c r="H749" s="39" t="s">
        <v>821</v>
      </c>
      <c r="I749" s="39" t="s">
        <v>886</v>
      </c>
      <c r="J749" s="39" t="s">
        <v>317</v>
      </c>
      <c r="K749" s="39" t="s">
        <v>844</v>
      </c>
      <c r="L749" s="39" t="s">
        <v>1879</v>
      </c>
      <c r="M749" s="39" t="s">
        <v>845</v>
      </c>
      <c r="N749" s="39" t="s">
        <v>1986</v>
      </c>
      <c r="O749" s="106">
        <v>0</v>
      </c>
    </row>
    <row r="750" spans="1:15" x14ac:dyDescent="0.3">
      <c r="A750" s="39" t="s">
        <v>2156</v>
      </c>
      <c r="B750" s="39">
        <v>412</v>
      </c>
      <c r="C750" s="39">
        <v>900</v>
      </c>
      <c r="D750" s="39">
        <v>9898</v>
      </c>
      <c r="E750" s="39" t="s">
        <v>2134</v>
      </c>
      <c r="F750" s="39" t="s">
        <v>1375</v>
      </c>
      <c r="G750" s="39" t="s">
        <v>100</v>
      </c>
      <c r="H750" s="39" t="s">
        <v>1389</v>
      </c>
      <c r="I750" s="39" t="s">
        <v>1390</v>
      </c>
      <c r="J750" s="39" t="s">
        <v>569</v>
      </c>
      <c r="K750" s="39" t="s">
        <v>844</v>
      </c>
      <c r="L750" s="39" t="s">
        <v>1879</v>
      </c>
      <c r="M750" s="39" t="s">
        <v>845</v>
      </c>
      <c r="N750" s="39" t="s">
        <v>1999</v>
      </c>
      <c r="O750" s="106">
        <v>0</v>
      </c>
    </row>
    <row r="751" spans="1:15" x14ac:dyDescent="0.3">
      <c r="A751" s="39" t="s">
        <v>2158</v>
      </c>
      <c r="B751" s="39">
        <v>417</v>
      </c>
      <c r="C751" s="39">
        <v>1110</v>
      </c>
      <c r="D751" s="39"/>
      <c r="E751" s="39" t="s">
        <v>2159</v>
      </c>
      <c r="F751" s="39" t="s">
        <v>841</v>
      </c>
      <c r="G751" s="39" t="s">
        <v>841</v>
      </c>
      <c r="H751" s="39" t="s">
        <v>843</v>
      </c>
      <c r="I751" s="39" t="s">
        <v>842</v>
      </c>
      <c r="J751" s="39" t="s">
        <v>2160</v>
      </c>
      <c r="K751" s="39" t="s">
        <v>844</v>
      </c>
      <c r="L751" s="39" t="s">
        <v>910</v>
      </c>
      <c r="M751" s="39" t="s">
        <v>845</v>
      </c>
      <c r="N751" s="39" t="s">
        <v>847</v>
      </c>
      <c r="O751" s="106">
        <v>0</v>
      </c>
    </row>
    <row r="752" spans="1:15" x14ac:dyDescent="0.3">
      <c r="A752" s="39" t="s">
        <v>2161</v>
      </c>
      <c r="B752" s="39">
        <v>417</v>
      </c>
      <c r="C752" s="39">
        <v>1115</v>
      </c>
      <c r="D752" s="39"/>
      <c r="E752" s="39" t="s">
        <v>2159</v>
      </c>
      <c r="F752" s="39" t="s">
        <v>841</v>
      </c>
      <c r="G752" s="39" t="s">
        <v>841</v>
      </c>
      <c r="H752" s="39" t="s">
        <v>843</v>
      </c>
      <c r="I752" s="39" t="s">
        <v>842</v>
      </c>
      <c r="J752" s="39" t="s">
        <v>2162</v>
      </c>
      <c r="K752" s="39" t="s">
        <v>844</v>
      </c>
      <c r="L752" s="39" t="s">
        <v>910</v>
      </c>
      <c r="M752" s="39" t="s">
        <v>845</v>
      </c>
      <c r="N752" s="39" t="s">
        <v>850</v>
      </c>
      <c r="O752" s="106">
        <v>0</v>
      </c>
    </row>
    <row r="753" spans="1:15" x14ac:dyDescent="0.3">
      <c r="A753" s="39" t="s">
        <v>2163</v>
      </c>
      <c r="B753" s="39">
        <v>417</v>
      </c>
      <c r="C753" s="39">
        <v>1510</v>
      </c>
      <c r="D753" s="39"/>
      <c r="E753" s="39" t="s">
        <v>2159</v>
      </c>
      <c r="F753" s="39" t="s">
        <v>841</v>
      </c>
      <c r="G753" s="39" t="s">
        <v>841</v>
      </c>
      <c r="H753" s="39" t="s">
        <v>843</v>
      </c>
      <c r="I753" s="39" t="s">
        <v>862</v>
      </c>
      <c r="J753" s="39" t="s">
        <v>2164</v>
      </c>
      <c r="K753" s="39" t="s">
        <v>844</v>
      </c>
      <c r="L753" s="39" t="s">
        <v>910</v>
      </c>
      <c r="M753" s="39" t="s">
        <v>845</v>
      </c>
      <c r="N753" s="39" t="s">
        <v>862</v>
      </c>
      <c r="O753" s="106">
        <v>0</v>
      </c>
    </row>
    <row r="754" spans="1:15" x14ac:dyDescent="0.3">
      <c r="A754" s="39" t="s">
        <v>2165</v>
      </c>
      <c r="B754" s="39">
        <v>417</v>
      </c>
      <c r="C754" s="39">
        <v>2125</v>
      </c>
      <c r="D754" s="39"/>
      <c r="E754" s="39" t="s">
        <v>2159</v>
      </c>
      <c r="F754" s="39" t="s">
        <v>907</v>
      </c>
      <c r="G754" s="39" t="s">
        <v>907</v>
      </c>
      <c r="H754" s="39" t="s">
        <v>909</v>
      </c>
      <c r="I754" s="39" t="s">
        <v>908</v>
      </c>
      <c r="J754" s="39" t="s">
        <v>2166</v>
      </c>
      <c r="K754" s="39" t="s">
        <v>844</v>
      </c>
      <c r="L754" s="39" t="s">
        <v>910</v>
      </c>
      <c r="M754" s="39" t="s">
        <v>845</v>
      </c>
      <c r="N754" s="39" t="s">
        <v>908</v>
      </c>
      <c r="O754" s="106">
        <v>0</v>
      </c>
    </row>
    <row r="755" spans="1:15" x14ac:dyDescent="0.3">
      <c r="A755" s="39" t="s">
        <v>2167</v>
      </c>
      <c r="B755" s="39">
        <v>417</v>
      </c>
      <c r="C755" s="39">
        <v>3100</v>
      </c>
      <c r="D755" s="39"/>
      <c r="E755" s="39" t="s">
        <v>2159</v>
      </c>
      <c r="F755" s="39" t="s">
        <v>949</v>
      </c>
      <c r="G755" s="39" t="s">
        <v>949</v>
      </c>
      <c r="H755" s="39" t="s">
        <v>950</v>
      </c>
      <c r="I755" s="39" t="s">
        <v>950</v>
      </c>
      <c r="J755" s="39" t="s">
        <v>2168</v>
      </c>
      <c r="K755" s="39" t="s">
        <v>844</v>
      </c>
      <c r="L755" s="39" t="s">
        <v>910</v>
      </c>
      <c r="M755" s="39" t="s">
        <v>845</v>
      </c>
      <c r="N755" s="39" t="s">
        <v>802</v>
      </c>
      <c r="O755" s="106">
        <v>0</v>
      </c>
    </row>
    <row r="756" spans="1:15" x14ac:dyDescent="0.3">
      <c r="A756" s="39" t="s">
        <v>2169</v>
      </c>
      <c r="B756" s="39">
        <v>417</v>
      </c>
      <c r="C756" s="39">
        <v>315</v>
      </c>
      <c r="D756" s="39">
        <v>4125</v>
      </c>
      <c r="E756" s="39" t="s">
        <v>2159</v>
      </c>
      <c r="F756" s="39" t="s">
        <v>960</v>
      </c>
      <c r="G756" s="39" t="s">
        <v>101</v>
      </c>
      <c r="H756" s="39" t="s">
        <v>101</v>
      </c>
      <c r="I756" s="39" t="s">
        <v>809</v>
      </c>
      <c r="J756" s="39" t="s">
        <v>245</v>
      </c>
      <c r="K756" s="39" t="s">
        <v>954</v>
      </c>
      <c r="L756" s="39" t="s">
        <v>960</v>
      </c>
      <c r="M756" s="39" t="s">
        <v>910</v>
      </c>
      <c r="N756" s="39" t="s">
        <v>961</v>
      </c>
      <c r="O756" s="106">
        <v>0</v>
      </c>
    </row>
    <row r="757" spans="1:15" x14ac:dyDescent="0.3">
      <c r="A757" s="39" t="s">
        <v>2170</v>
      </c>
      <c r="B757" s="39">
        <v>417</v>
      </c>
      <c r="C757" s="39">
        <v>3250</v>
      </c>
      <c r="D757" s="39"/>
      <c r="E757" s="39" t="s">
        <v>2159</v>
      </c>
      <c r="F757" s="39" t="s">
        <v>949</v>
      </c>
      <c r="G757" s="39" t="s">
        <v>949</v>
      </c>
      <c r="H757" s="39" t="s">
        <v>975</v>
      </c>
      <c r="I757" s="39" t="s">
        <v>975</v>
      </c>
      <c r="J757" s="39" t="s">
        <v>2171</v>
      </c>
      <c r="K757" s="39" t="s">
        <v>844</v>
      </c>
      <c r="L757" s="39" t="s">
        <v>910</v>
      </c>
      <c r="M757" s="39" t="s">
        <v>845</v>
      </c>
      <c r="N757" s="39" t="s">
        <v>977</v>
      </c>
      <c r="O757" s="106">
        <v>0</v>
      </c>
    </row>
    <row r="758" spans="1:15" x14ac:dyDescent="0.3">
      <c r="A758" s="39" t="s">
        <v>2172</v>
      </c>
      <c r="B758" s="39">
        <v>417</v>
      </c>
      <c r="C758" s="39">
        <v>3300</v>
      </c>
      <c r="D758" s="39"/>
      <c r="E758" s="39" t="s">
        <v>2159</v>
      </c>
      <c r="F758" s="39" t="s">
        <v>949</v>
      </c>
      <c r="G758" s="39" t="s">
        <v>949</v>
      </c>
      <c r="H758" s="39" t="s">
        <v>1005</v>
      </c>
      <c r="I758" s="39" t="s">
        <v>1005</v>
      </c>
      <c r="J758" s="39" t="s">
        <v>2173</v>
      </c>
      <c r="K758" s="39" t="s">
        <v>844</v>
      </c>
      <c r="L758" s="39" t="s">
        <v>910</v>
      </c>
      <c r="M758" s="39" t="s">
        <v>845</v>
      </c>
      <c r="N758" s="39" t="s">
        <v>1007</v>
      </c>
      <c r="O758" s="106">
        <v>0</v>
      </c>
    </row>
    <row r="759" spans="1:15" x14ac:dyDescent="0.3">
      <c r="A759" s="39" t="s">
        <v>2174</v>
      </c>
      <c r="B759" s="39">
        <v>417</v>
      </c>
      <c r="C759" s="39">
        <v>345</v>
      </c>
      <c r="D759" s="39">
        <v>4510</v>
      </c>
      <c r="E759" s="39" t="s">
        <v>2159</v>
      </c>
      <c r="F759" s="39" t="s">
        <v>1047</v>
      </c>
      <c r="G759" s="39" t="s">
        <v>101</v>
      </c>
      <c r="H759" s="39" t="s">
        <v>101</v>
      </c>
      <c r="I759" s="39" t="s">
        <v>1585</v>
      </c>
      <c r="J759" s="39" t="s">
        <v>189</v>
      </c>
      <c r="K759" s="39" t="s">
        <v>844</v>
      </c>
      <c r="L759" s="39" t="s">
        <v>910</v>
      </c>
      <c r="M759" s="39" t="s">
        <v>803</v>
      </c>
      <c r="N759" s="39" t="s">
        <v>2124</v>
      </c>
      <c r="O759" s="106">
        <v>0</v>
      </c>
    </row>
    <row r="760" spans="1:15" x14ac:dyDescent="0.3">
      <c r="A760" s="39" t="s">
        <v>2175</v>
      </c>
      <c r="B760" s="39">
        <v>417</v>
      </c>
      <c r="C760" s="39">
        <v>345</v>
      </c>
      <c r="D760" s="39">
        <v>4511</v>
      </c>
      <c r="E760" s="39" t="s">
        <v>2159</v>
      </c>
      <c r="F760" s="39" t="s">
        <v>1047</v>
      </c>
      <c r="G760" s="39" t="s">
        <v>101</v>
      </c>
      <c r="H760" s="39" t="s">
        <v>101</v>
      </c>
      <c r="I760" s="39" t="s">
        <v>1585</v>
      </c>
      <c r="J760" s="39" t="s">
        <v>247</v>
      </c>
      <c r="K760" s="39" t="s">
        <v>844</v>
      </c>
      <c r="L760" s="39" t="s">
        <v>986</v>
      </c>
      <c r="M760" s="39" t="s">
        <v>803</v>
      </c>
      <c r="N760" s="39" t="s">
        <v>1048</v>
      </c>
      <c r="O760" s="106">
        <v>0</v>
      </c>
    </row>
    <row r="761" spans="1:15" x14ac:dyDescent="0.3">
      <c r="A761" s="39" t="s">
        <v>2176</v>
      </c>
      <c r="B761" s="39">
        <v>417</v>
      </c>
      <c r="C761" s="39">
        <v>345</v>
      </c>
      <c r="D761" s="39">
        <v>4512</v>
      </c>
      <c r="E761" s="39" t="s">
        <v>2159</v>
      </c>
      <c r="F761" s="39" t="s">
        <v>1047</v>
      </c>
      <c r="G761" s="39" t="s">
        <v>101</v>
      </c>
      <c r="H761" s="39" t="s">
        <v>101</v>
      </c>
      <c r="I761" s="39" t="s">
        <v>1585</v>
      </c>
      <c r="J761" s="39" t="s">
        <v>209</v>
      </c>
      <c r="K761" s="39" t="s">
        <v>844</v>
      </c>
      <c r="L761" s="39" t="s">
        <v>910</v>
      </c>
      <c r="M761" s="39" t="s">
        <v>803</v>
      </c>
      <c r="N761" s="39" t="s">
        <v>2150</v>
      </c>
      <c r="O761" s="106">
        <v>0</v>
      </c>
    </row>
    <row r="762" spans="1:15" x14ac:dyDescent="0.3">
      <c r="A762" s="39" t="s">
        <v>2177</v>
      </c>
      <c r="B762" s="39">
        <v>417</v>
      </c>
      <c r="C762" s="39">
        <v>345</v>
      </c>
      <c r="D762" s="39">
        <v>4530</v>
      </c>
      <c r="E762" s="39" t="s">
        <v>2159</v>
      </c>
      <c r="F762" s="39" t="s">
        <v>1047</v>
      </c>
      <c r="G762" s="39" t="s">
        <v>101</v>
      </c>
      <c r="H762" s="39" t="s">
        <v>101</v>
      </c>
      <c r="I762" s="39" t="s">
        <v>1585</v>
      </c>
      <c r="J762" s="39" t="s">
        <v>249</v>
      </c>
      <c r="K762" s="39" t="s">
        <v>844</v>
      </c>
      <c r="L762" s="39" t="s">
        <v>910</v>
      </c>
      <c r="M762" s="39" t="s">
        <v>803</v>
      </c>
      <c r="N762" s="39" t="s">
        <v>2178</v>
      </c>
      <c r="O762" s="106">
        <v>0</v>
      </c>
    </row>
    <row r="763" spans="1:15" x14ac:dyDescent="0.3">
      <c r="A763" s="39" t="s">
        <v>2179</v>
      </c>
      <c r="B763" s="39">
        <v>417</v>
      </c>
      <c r="C763" s="39">
        <v>345</v>
      </c>
      <c r="D763" s="39">
        <v>4540</v>
      </c>
      <c r="E763" s="39" t="s">
        <v>2159</v>
      </c>
      <c r="F763" s="39" t="s">
        <v>1047</v>
      </c>
      <c r="G763" s="39" t="s">
        <v>101</v>
      </c>
      <c r="H763" s="39" t="s">
        <v>101</v>
      </c>
      <c r="I763" s="39" t="s">
        <v>1585</v>
      </c>
      <c r="J763" s="39" t="s">
        <v>175</v>
      </c>
      <c r="K763" s="39" t="s">
        <v>844</v>
      </c>
      <c r="L763" s="39" t="s">
        <v>910</v>
      </c>
      <c r="M763" s="39" t="s">
        <v>803</v>
      </c>
      <c r="N763" s="39" t="s">
        <v>2180</v>
      </c>
      <c r="O763" s="106">
        <v>0</v>
      </c>
    </row>
    <row r="764" spans="1:15" x14ac:dyDescent="0.3">
      <c r="A764" s="39" t="s">
        <v>2181</v>
      </c>
      <c r="B764" s="39">
        <v>417</v>
      </c>
      <c r="C764" s="39">
        <v>345</v>
      </c>
      <c r="D764" s="39">
        <v>4545</v>
      </c>
      <c r="E764" s="39" t="s">
        <v>2159</v>
      </c>
      <c r="F764" s="39" t="s">
        <v>1047</v>
      </c>
      <c r="G764" s="39" t="s">
        <v>101</v>
      </c>
      <c r="H764" s="39" t="s">
        <v>101</v>
      </c>
      <c r="I764" s="39" t="s">
        <v>1585</v>
      </c>
      <c r="J764" s="39" t="s">
        <v>251</v>
      </c>
      <c r="K764" s="39" t="s">
        <v>844</v>
      </c>
      <c r="L764" s="39" t="s">
        <v>910</v>
      </c>
      <c r="M764" s="39" t="s">
        <v>803</v>
      </c>
      <c r="N764" s="39" t="s">
        <v>2182</v>
      </c>
      <c r="O764" s="106">
        <v>0</v>
      </c>
    </row>
    <row r="765" spans="1:15" x14ac:dyDescent="0.3">
      <c r="A765" s="39" t="s">
        <v>2183</v>
      </c>
      <c r="B765" s="39">
        <v>417</v>
      </c>
      <c r="C765" s="39">
        <v>360</v>
      </c>
      <c r="D765" s="39">
        <v>4210</v>
      </c>
      <c r="E765" s="39" t="s">
        <v>2159</v>
      </c>
      <c r="F765" s="39" t="s">
        <v>811</v>
      </c>
      <c r="G765" s="39" t="s">
        <v>101</v>
      </c>
      <c r="H765" s="39" t="s">
        <v>101</v>
      </c>
      <c r="I765" s="39" t="s">
        <v>811</v>
      </c>
      <c r="J765" s="39" t="s">
        <v>211</v>
      </c>
      <c r="K765" s="39" t="s">
        <v>954</v>
      </c>
      <c r="L765" s="39" t="s">
        <v>1074</v>
      </c>
      <c r="M765" s="39" t="s">
        <v>910</v>
      </c>
      <c r="N765" s="39" t="s">
        <v>2184</v>
      </c>
      <c r="O765" s="106">
        <v>0</v>
      </c>
    </row>
    <row r="766" spans="1:15" x14ac:dyDescent="0.3">
      <c r="A766" s="39" t="s">
        <v>2185</v>
      </c>
      <c r="B766" s="39">
        <v>417</v>
      </c>
      <c r="C766" s="39">
        <v>390</v>
      </c>
      <c r="D766" s="39">
        <v>4910</v>
      </c>
      <c r="E766" s="39" t="s">
        <v>2159</v>
      </c>
      <c r="F766" s="39" t="s">
        <v>816</v>
      </c>
      <c r="G766" s="39" t="s">
        <v>101</v>
      </c>
      <c r="H766" s="39" t="s">
        <v>101</v>
      </c>
      <c r="I766" s="39" t="s">
        <v>816</v>
      </c>
      <c r="J766" s="39" t="s">
        <v>253</v>
      </c>
      <c r="K766" s="39" t="s">
        <v>954</v>
      </c>
      <c r="L766" s="39" t="s">
        <v>1078</v>
      </c>
      <c r="M766" s="39" t="s">
        <v>910</v>
      </c>
      <c r="N766" s="39" t="s">
        <v>1447</v>
      </c>
      <c r="O766" s="106">
        <v>0</v>
      </c>
    </row>
    <row r="767" spans="1:15" x14ac:dyDescent="0.3">
      <c r="A767" s="39" t="s">
        <v>2186</v>
      </c>
      <c r="B767" s="39">
        <v>417</v>
      </c>
      <c r="C767" s="39">
        <v>390</v>
      </c>
      <c r="D767" s="39">
        <v>4912</v>
      </c>
      <c r="E767" s="39" t="s">
        <v>2159</v>
      </c>
      <c r="F767" s="39" t="s">
        <v>816</v>
      </c>
      <c r="G767" s="39" t="s">
        <v>101</v>
      </c>
      <c r="H767" s="39" t="s">
        <v>101</v>
      </c>
      <c r="I767" s="39" t="s">
        <v>816</v>
      </c>
      <c r="J767" s="39" t="s">
        <v>191</v>
      </c>
      <c r="K767" s="39" t="s">
        <v>954</v>
      </c>
      <c r="L767" s="39" t="s">
        <v>1078</v>
      </c>
      <c r="M767" s="39" t="s">
        <v>910</v>
      </c>
      <c r="N767" s="39" t="s">
        <v>1079</v>
      </c>
      <c r="O767" s="106">
        <v>0</v>
      </c>
    </row>
    <row r="768" spans="1:15" x14ac:dyDescent="0.3">
      <c r="A768" s="39" t="s">
        <v>2187</v>
      </c>
      <c r="B768" s="39">
        <v>417</v>
      </c>
      <c r="C768" s="39">
        <v>390</v>
      </c>
      <c r="D768" s="39">
        <v>4930</v>
      </c>
      <c r="E768" s="39" t="s">
        <v>2159</v>
      </c>
      <c r="F768" s="39" t="s">
        <v>816</v>
      </c>
      <c r="G768" s="39" t="s">
        <v>101</v>
      </c>
      <c r="H768" s="39" t="s">
        <v>101</v>
      </c>
      <c r="I768" s="39" t="s">
        <v>816</v>
      </c>
      <c r="J768" s="39" t="s">
        <v>255</v>
      </c>
      <c r="K768" s="39" t="s">
        <v>844</v>
      </c>
      <c r="L768" s="39" t="s">
        <v>1078</v>
      </c>
      <c r="M768" s="39" t="s">
        <v>910</v>
      </c>
      <c r="N768" s="39" t="s">
        <v>1785</v>
      </c>
      <c r="O768" s="106">
        <v>0</v>
      </c>
    </row>
    <row r="769" spans="1:15" x14ac:dyDescent="0.3">
      <c r="A769" s="39" t="s">
        <v>2188</v>
      </c>
      <c r="B769" s="39">
        <v>417</v>
      </c>
      <c r="C769" s="39">
        <v>390</v>
      </c>
      <c r="D769" s="39">
        <v>4940</v>
      </c>
      <c r="E769" s="39" t="s">
        <v>2159</v>
      </c>
      <c r="F769" s="39" t="s">
        <v>816</v>
      </c>
      <c r="G769" s="39" t="s">
        <v>101</v>
      </c>
      <c r="H769" s="39" t="s">
        <v>101</v>
      </c>
      <c r="I769" s="39" t="s">
        <v>816</v>
      </c>
      <c r="J769" s="39" t="s">
        <v>213</v>
      </c>
      <c r="K769" s="39" t="s">
        <v>954</v>
      </c>
      <c r="L769" s="39" t="s">
        <v>1078</v>
      </c>
      <c r="M769" s="39" t="s">
        <v>910</v>
      </c>
      <c r="N769" s="39" t="s">
        <v>1600</v>
      </c>
      <c r="O769" s="106">
        <v>0</v>
      </c>
    </row>
    <row r="770" spans="1:15" x14ac:dyDescent="0.3">
      <c r="A770" s="39" t="s">
        <v>2189</v>
      </c>
      <c r="B770" s="39">
        <v>417</v>
      </c>
      <c r="C770" s="39">
        <v>700</v>
      </c>
      <c r="D770" s="39">
        <v>8520</v>
      </c>
      <c r="E770" s="39" t="s">
        <v>2159</v>
      </c>
      <c r="F770" s="39" t="s">
        <v>821</v>
      </c>
      <c r="G770" s="39" t="s">
        <v>100</v>
      </c>
      <c r="H770" s="39" t="s">
        <v>821</v>
      </c>
      <c r="I770" s="39" t="s">
        <v>886</v>
      </c>
      <c r="J770" s="39" t="s">
        <v>655</v>
      </c>
      <c r="K770" s="39" t="s">
        <v>844</v>
      </c>
      <c r="L770" s="39" t="s">
        <v>986</v>
      </c>
      <c r="M770" s="39" t="s">
        <v>845</v>
      </c>
      <c r="N770" s="39" t="s">
        <v>1234</v>
      </c>
      <c r="O770" s="106">
        <v>0</v>
      </c>
    </row>
    <row r="771" spans="1:15" x14ac:dyDescent="0.3">
      <c r="A771" s="39" t="s">
        <v>2190</v>
      </c>
      <c r="B771" s="39">
        <v>417</v>
      </c>
      <c r="C771" s="39">
        <v>700</v>
      </c>
      <c r="D771" s="39">
        <v>8530</v>
      </c>
      <c r="E771" s="39" t="s">
        <v>2159</v>
      </c>
      <c r="F771" s="39" t="s">
        <v>821</v>
      </c>
      <c r="G771" s="39" t="s">
        <v>100</v>
      </c>
      <c r="H771" s="39" t="s">
        <v>821</v>
      </c>
      <c r="I771" s="39" t="s">
        <v>886</v>
      </c>
      <c r="J771" s="39" t="s">
        <v>527</v>
      </c>
      <c r="K771" s="39" t="s">
        <v>844</v>
      </c>
      <c r="L771" s="39" t="s">
        <v>1879</v>
      </c>
      <c r="M771" s="39" t="s">
        <v>845</v>
      </c>
      <c r="N771" s="39" t="s">
        <v>1986</v>
      </c>
      <c r="O771" s="106">
        <v>0</v>
      </c>
    </row>
    <row r="772" spans="1:15" x14ac:dyDescent="0.3">
      <c r="A772" s="39" t="s">
        <v>2191</v>
      </c>
      <c r="B772" s="39">
        <v>417</v>
      </c>
      <c r="C772" s="39">
        <v>700</v>
      </c>
      <c r="D772" s="39">
        <v>8540</v>
      </c>
      <c r="E772" s="39" t="s">
        <v>2159</v>
      </c>
      <c r="F772" s="39" t="s">
        <v>821</v>
      </c>
      <c r="G772" s="39" t="s">
        <v>100</v>
      </c>
      <c r="H772" s="39" t="s">
        <v>821</v>
      </c>
      <c r="I772" s="39" t="s">
        <v>886</v>
      </c>
      <c r="J772" s="39" t="s">
        <v>657</v>
      </c>
      <c r="K772" s="39" t="s">
        <v>844</v>
      </c>
      <c r="L772" s="39" t="s">
        <v>1529</v>
      </c>
      <c r="M772" s="39" t="s">
        <v>845</v>
      </c>
      <c r="N772" s="39" t="s">
        <v>1668</v>
      </c>
      <c r="O772" s="106">
        <v>0</v>
      </c>
    </row>
    <row r="773" spans="1:15" x14ac:dyDescent="0.3">
      <c r="A773" s="39" t="s">
        <v>2192</v>
      </c>
      <c r="B773" s="39">
        <v>417</v>
      </c>
      <c r="C773" s="39">
        <v>700</v>
      </c>
      <c r="D773" s="39">
        <v>8550</v>
      </c>
      <c r="E773" s="39" t="s">
        <v>2159</v>
      </c>
      <c r="F773" s="39" t="s">
        <v>821</v>
      </c>
      <c r="G773" s="39" t="s">
        <v>100</v>
      </c>
      <c r="H773" s="39" t="s">
        <v>821</v>
      </c>
      <c r="I773" s="39" t="s">
        <v>886</v>
      </c>
      <c r="J773" s="39" t="s">
        <v>571</v>
      </c>
      <c r="K773" s="39" t="s">
        <v>844</v>
      </c>
      <c r="L773" s="39" t="s">
        <v>1700</v>
      </c>
      <c r="M773" s="39" t="s">
        <v>845</v>
      </c>
      <c r="N773" s="39" t="s">
        <v>1855</v>
      </c>
      <c r="O773" s="106">
        <v>0</v>
      </c>
    </row>
    <row r="774" spans="1:15" x14ac:dyDescent="0.3">
      <c r="A774" s="39" t="s">
        <v>2193</v>
      </c>
      <c r="B774" s="39">
        <v>417</v>
      </c>
      <c r="C774" s="39">
        <v>700</v>
      </c>
      <c r="D774" s="39">
        <v>8560</v>
      </c>
      <c r="E774" s="39" t="s">
        <v>2159</v>
      </c>
      <c r="F774" s="39" t="s">
        <v>821</v>
      </c>
      <c r="G774" s="39" t="s">
        <v>100</v>
      </c>
      <c r="H774" s="39" t="s">
        <v>821</v>
      </c>
      <c r="I774" s="39" t="s">
        <v>886</v>
      </c>
      <c r="J774" s="39" t="s">
        <v>659</v>
      </c>
      <c r="K774" s="39" t="s">
        <v>844</v>
      </c>
      <c r="L774" s="39" t="s">
        <v>1879</v>
      </c>
      <c r="M774" s="39" t="s">
        <v>845</v>
      </c>
      <c r="N774" s="39" t="s">
        <v>2194</v>
      </c>
      <c r="O774" s="106">
        <v>0</v>
      </c>
    </row>
    <row r="775" spans="1:15" x14ac:dyDescent="0.3">
      <c r="A775" s="39" t="s">
        <v>2195</v>
      </c>
      <c r="B775" s="39">
        <v>417</v>
      </c>
      <c r="C775" s="39">
        <v>900</v>
      </c>
      <c r="D775" s="39">
        <v>9110</v>
      </c>
      <c r="E775" s="39" t="s">
        <v>2159</v>
      </c>
      <c r="F775" s="39" t="s">
        <v>1375</v>
      </c>
      <c r="G775" s="39" t="s">
        <v>100</v>
      </c>
      <c r="H775" s="39" t="s">
        <v>825</v>
      </c>
      <c r="I775" s="39" t="s">
        <v>825</v>
      </c>
      <c r="J775" s="39" t="s">
        <v>495</v>
      </c>
      <c r="K775" s="39" t="s">
        <v>954</v>
      </c>
      <c r="L775" s="39" t="s">
        <v>1078</v>
      </c>
      <c r="M775" s="39" t="s">
        <v>910</v>
      </c>
      <c r="N775" s="39" t="s">
        <v>2196</v>
      </c>
      <c r="O775" s="106">
        <v>0</v>
      </c>
    </row>
    <row r="776" spans="1:15" x14ac:dyDescent="0.3">
      <c r="A776" s="39" t="s">
        <v>2197</v>
      </c>
      <c r="B776" s="39">
        <v>417</v>
      </c>
      <c r="C776" s="39">
        <v>900</v>
      </c>
      <c r="D776" s="39">
        <v>9112</v>
      </c>
      <c r="E776" s="39" t="s">
        <v>2159</v>
      </c>
      <c r="F776" s="39" t="s">
        <v>1375</v>
      </c>
      <c r="G776" s="39" t="s">
        <v>100</v>
      </c>
      <c r="H776" s="39" t="s">
        <v>825</v>
      </c>
      <c r="I776" s="39" t="s">
        <v>825</v>
      </c>
      <c r="J776" s="39" t="s">
        <v>661</v>
      </c>
      <c r="K776" s="39" t="s">
        <v>954</v>
      </c>
      <c r="L776" s="39" t="s">
        <v>1078</v>
      </c>
      <c r="M776" s="39" t="s">
        <v>910</v>
      </c>
      <c r="N776" s="39" t="s">
        <v>2198</v>
      </c>
      <c r="O776" s="106">
        <v>0</v>
      </c>
    </row>
    <row r="777" spans="1:15" x14ac:dyDescent="0.3">
      <c r="A777" s="39" t="s">
        <v>2199</v>
      </c>
      <c r="B777" s="39">
        <v>417</v>
      </c>
      <c r="C777" s="39">
        <v>900</v>
      </c>
      <c r="D777" s="39">
        <v>9130</v>
      </c>
      <c r="E777" s="39" t="s">
        <v>2159</v>
      </c>
      <c r="F777" s="39" t="s">
        <v>1375</v>
      </c>
      <c r="G777" s="39" t="s">
        <v>100</v>
      </c>
      <c r="H777" s="39" t="s">
        <v>825</v>
      </c>
      <c r="I777" s="39" t="s">
        <v>825</v>
      </c>
      <c r="J777" s="39" t="s">
        <v>573</v>
      </c>
      <c r="K777" s="39" t="s">
        <v>954</v>
      </c>
      <c r="L777" s="39" t="s">
        <v>1078</v>
      </c>
      <c r="M777" s="39" t="s">
        <v>910</v>
      </c>
      <c r="N777" s="39" t="s">
        <v>2200</v>
      </c>
      <c r="O777" s="106">
        <v>0</v>
      </c>
    </row>
    <row r="778" spans="1:15" x14ac:dyDescent="0.3">
      <c r="A778" s="39" t="s">
        <v>2201</v>
      </c>
      <c r="B778" s="39">
        <v>417</v>
      </c>
      <c r="C778" s="39">
        <v>900</v>
      </c>
      <c r="D778" s="39">
        <v>9140</v>
      </c>
      <c r="E778" s="39" t="s">
        <v>2159</v>
      </c>
      <c r="F778" s="39" t="s">
        <v>1375</v>
      </c>
      <c r="G778" s="39" t="s">
        <v>100</v>
      </c>
      <c r="H778" s="39" t="s">
        <v>825</v>
      </c>
      <c r="I778" s="39" t="s">
        <v>825</v>
      </c>
      <c r="J778" s="39" t="s">
        <v>663</v>
      </c>
      <c r="K778" s="39" t="s">
        <v>954</v>
      </c>
      <c r="L778" s="39" t="s">
        <v>1078</v>
      </c>
      <c r="M778" s="39" t="s">
        <v>910</v>
      </c>
      <c r="N778" s="39" t="s">
        <v>2202</v>
      </c>
      <c r="O778" s="106">
        <v>0</v>
      </c>
    </row>
    <row r="779" spans="1:15" x14ac:dyDescent="0.3">
      <c r="A779" s="39" t="s">
        <v>2203</v>
      </c>
      <c r="B779" s="39">
        <v>417</v>
      </c>
      <c r="C779" s="39">
        <v>900</v>
      </c>
      <c r="D779" s="39">
        <v>9145</v>
      </c>
      <c r="E779" s="39" t="s">
        <v>2159</v>
      </c>
      <c r="F779" s="39" t="s">
        <v>1375</v>
      </c>
      <c r="G779" s="39" t="s">
        <v>100</v>
      </c>
      <c r="H779" s="39" t="s">
        <v>825</v>
      </c>
      <c r="I779" s="39" t="s">
        <v>825</v>
      </c>
      <c r="J779" s="39" t="s">
        <v>529</v>
      </c>
      <c r="K779" s="39" t="s">
        <v>954</v>
      </c>
      <c r="L779" s="39" t="s">
        <v>1078</v>
      </c>
      <c r="M779" s="39" t="s">
        <v>910</v>
      </c>
      <c r="N779" s="39" t="s">
        <v>2204</v>
      </c>
      <c r="O779" s="106">
        <v>0</v>
      </c>
    </row>
    <row r="780" spans="1:15" x14ac:dyDescent="0.3">
      <c r="A780" s="39" t="s">
        <v>2205</v>
      </c>
      <c r="B780" s="39">
        <v>417</v>
      </c>
      <c r="C780" s="39">
        <v>900</v>
      </c>
      <c r="D780" s="39">
        <v>9155</v>
      </c>
      <c r="E780" s="39" t="s">
        <v>2159</v>
      </c>
      <c r="F780" s="39" t="s">
        <v>1375</v>
      </c>
      <c r="G780" s="39" t="s">
        <v>100</v>
      </c>
      <c r="H780" s="39" t="s">
        <v>825</v>
      </c>
      <c r="I780" s="39" t="s">
        <v>825</v>
      </c>
      <c r="J780" s="39" t="s">
        <v>665</v>
      </c>
      <c r="K780" s="39" t="s">
        <v>954</v>
      </c>
      <c r="L780" s="39" t="s">
        <v>1078</v>
      </c>
      <c r="M780" s="39" t="s">
        <v>910</v>
      </c>
      <c r="N780" s="39" t="s">
        <v>2206</v>
      </c>
      <c r="O780" s="106">
        <v>0</v>
      </c>
    </row>
    <row r="781" spans="1:15" x14ac:dyDescent="0.3">
      <c r="A781" s="39" t="s">
        <v>2207</v>
      </c>
      <c r="B781" s="39">
        <v>417</v>
      </c>
      <c r="C781" s="39">
        <v>900</v>
      </c>
      <c r="D781" s="39">
        <v>9893</v>
      </c>
      <c r="E781" s="39" t="s">
        <v>2159</v>
      </c>
      <c r="F781" s="39" t="s">
        <v>1375</v>
      </c>
      <c r="G781" s="39" t="s">
        <v>100</v>
      </c>
      <c r="H781" s="39" t="s">
        <v>1389</v>
      </c>
      <c r="I781" s="39" t="s">
        <v>1390</v>
      </c>
      <c r="J781" s="39" t="s">
        <v>575</v>
      </c>
      <c r="K781" s="39" t="s">
        <v>844</v>
      </c>
      <c r="L781" s="39" t="s">
        <v>910</v>
      </c>
      <c r="M781" s="39" t="s">
        <v>845</v>
      </c>
      <c r="N781" s="39" t="s">
        <v>1697</v>
      </c>
      <c r="O781" s="106">
        <v>0</v>
      </c>
    </row>
    <row r="782" spans="1:15" x14ac:dyDescent="0.3">
      <c r="A782" s="39" t="s">
        <v>2208</v>
      </c>
      <c r="B782" s="39">
        <v>417</v>
      </c>
      <c r="C782" s="39">
        <v>900</v>
      </c>
      <c r="D782" s="39">
        <v>9895</v>
      </c>
      <c r="E782" s="39" t="s">
        <v>2159</v>
      </c>
      <c r="F782" s="39" t="s">
        <v>1375</v>
      </c>
      <c r="G782" s="39" t="s">
        <v>100</v>
      </c>
      <c r="H782" s="39" t="s">
        <v>1389</v>
      </c>
      <c r="I782" s="39" t="s">
        <v>1390</v>
      </c>
      <c r="J782" s="39" t="s">
        <v>667</v>
      </c>
      <c r="K782" s="39" t="s">
        <v>844</v>
      </c>
      <c r="L782" s="39" t="s">
        <v>910</v>
      </c>
      <c r="M782" s="39" t="s">
        <v>845</v>
      </c>
      <c r="N782" s="39" t="s">
        <v>1391</v>
      </c>
      <c r="O782" s="106">
        <v>0</v>
      </c>
    </row>
    <row r="783" spans="1:15" x14ac:dyDescent="0.3">
      <c r="A783" s="39" t="s">
        <v>2209</v>
      </c>
      <c r="B783" s="39">
        <v>417</v>
      </c>
      <c r="C783" s="39">
        <v>900</v>
      </c>
      <c r="D783" s="39">
        <v>9896</v>
      </c>
      <c r="E783" s="39" t="s">
        <v>2159</v>
      </c>
      <c r="F783" s="39" t="s">
        <v>1375</v>
      </c>
      <c r="G783" s="39" t="s">
        <v>100</v>
      </c>
      <c r="H783" s="39" t="s">
        <v>1389</v>
      </c>
      <c r="I783" s="39" t="s">
        <v>1390</v>
      </c>
      <c r="J783" s="39" t="s">
        <v>507</v>
      </c>
      <c r="K783" s="39" t="s">
        <v>844</v>
      </c>
      <c r="L783" s="39" t="s">
        <v>910</v>
      </c>
      <c r="M783" s="39" t="s">
        <v>845</v>
      </c>
      <c r="N783" s="39" t="s">
        <v>2210</v>
      </c>
      <c r="O783" s="106">
        <v>0</v>
      </c>
    </row>
    <row r="784" spans="1:15" x14ac:dyDescent="0.3">
      <c r="A784" s="39" t="s">
        <v>2211</v>
      </c>
      <c r="B784" s="39">
        <v>417</v>
      </c>
      <c r="C784" s="39">
        <v>900</v>
      </c>
      <c r="D784" s="39">
        <v>9897</v>
      </c>
      <c r="E784" s="39" t="s">
        <v>2159</v>
      </c>
      <c r="F784" s="39" t="s">
        <v>1375</v>
      </c>
      <c r="G784" s="39" t="s">
        <v>100</v>
      </c>
      <c r="H784" s="39" t="s">
        <v>1389</v>
      </c>
      <c r="I784" s="39" t="s">
        <v>1390</v>
      </c>
      <c r="J784" s="39" t="s">
        <v>669</v>
      </c>
      <c r="K784" s="39" t="s">
        <v>844</v>
      </c>
      <c r="L784" s="39" t="s">
        <v>910</v>
      </c>
      <c r="M784" s="39" t="s">
        <v>845</v>
      </c>
      <c r="N784" s="39" t="s">
        <v>1876</v>
      </c>
      <c r="O784" s="106">
        <v>0</v>
      </c>
    </row>
    <row r="785" spans="1:15" x14ac:dyDescent="0.3">
      <c r="A785" s="39" t="s">
        <v>2212</v>
      </c>
      <c r="B785" s="39">
        <v>417</v>
      </c>
      <c r="C785" s="39">
        <v>900</v>
      </c>
      <c r="D785" s="39">
        <v>9898</v>
      </c>
      <c r="E785" s="39" t="s">
        <v>2159</v>
      </c>
      <c r="F785" s="39" t="s">
        <v>1375</v>
      </c>
      <c r="G785" s="39" t="s">
        <v>100</v>
      </c>
      <c r="H785" s="39" t="s">
        <v>1389</v>
      </c>
      <c r="I785" s="39" t="s">
        <v>1390</v>
      </c>
      <c r="J785" s="39" t="s">
        <v>577</v>
      </c>
      <c r="K785" s="39" t="s">
        <v>844</v>
      </c>
      <c r="L785" s="39" t="s">
        <v>910</v>
      </c>
      <c r="M785" s="39" t="s">
        <v>845</v>
      </c>
      <c r="N785" s="39" t="s">
        <v>1999</v>
      </c>
      <c r="O785" s="106">
        <v>0</v>
      </c>
    </row>
    <row r="786" spans="1:15" x14ac:dyDescent="0.3">
      <c r="A786" s="39" t="s">
        <v>2214</v>
      </c>
      <c r="B786" s="39">
        <v>430</v>
      </c>
      <c r="C786" s="39">
        <v>1110</v>
      </c>
      <c r="D786" s="39"/>
      <c r="E786" s="39" t="s">
        <v>65</v>
      </c>
      <c r="F786" s="39" t="s">
        <v>841</v>
      </c>
      <c r="G786" s="39" t="s">
        <v>841</v>
      </c>
      <c r="H786" s="39" t="s">
        <v>843</v>
      </c>
      <c r="I786" s="39" t="s">
        <v>842</v>
      </c>
      <c r="J786" s="39" t="s">
        <v>2215</v>
      </c>
      <c r="K786" s="39" t="s">
        <v>1395</v>
      </c>
      <c r="L786" s="39" t="s">
        <v>1529</v>
      </c>
      <c r="M786" s="39" t="s">
        <v>845</v>
      </c>
      <c r="N786" s="39" t="s">
        <v>847</v>
      </c>
      <c r="O786" s="106">
        <v>28011</v>
      </c>
    </row>
    <row r="787" spans="1:15" x14ac:dyDescent="0.3">
      <c r="A787" s="39" t="s">
        <v>2216</v>
      </c>
      <c r="B787" s="39">
        <v>430</v>
      </c>
      <c r="C787" s="39">
        <v>1115</v>
      </c>
      <c r="D787" s="39"/>
      <c r="E787" s="39" t="s">
        <v>65</v>
      </c>
      <c r="F787" s="39" t="s">
        <v>841</v>
      </c>
      <c r="G787" s="39" t="s">
        <v>841</v>
      </c>
      <c r="H787" s="39" t="s">
        <v>843</v>
      </c>
      <c r="I787" s="39" t="s">
        <v>842</v>
      </c>
      <c r="J787" s="39" t="s">
        <v>2217</v>
      </c>
      <c r="K787" s="39" t="s">
        <v>1395</v>
      </c>
      <c r="L787" s="39" t="s">
        <v>1529</v>
      </c>
      <c r="M787" s="39" t="s">
        <v>845</v>
      </c>
      <c r="N787" s="39" t="s">
        <v>850</v>
      </c>
      <c r="O787" s="106">
        <v>300916</v>
      </c>
    </row>
    <row r="788" spans="1:15" x14ac:dyDescent="0.3">
      <c r="A788" s="39" t="s">
        <v>2218</v>
      </c>
      <c r="B788" s="39">
        <v>430</v>
      </c>
      <c r="C788" s="39">
        <v>1510</v>
      </c>
      <c r="D788" s="39"/>
      <c r="E788" s="39" t="s">
        <v>65</v>
      </c>
      <c r="F788" s="39" t="s">
        <v>841</v>
      </c>
      <c r="G788" s="39" t="s">
        <v>841</v>
      </c>
      <c r="H788" s="39" t="s">
        <v>843</v>
      </c>
      <c r="I788" s="39" t="s">
        <v>862</v>
      </c>
      <c r="J788" s="39" t="s">
        <v>2219</v>
      </c>
      <c r="K788" s="39" t="s">
        <v>1395</v>
      </c>
      <c r="L788" s="39" t="s">
        <v>1529</v>
      </c>
      <c r="M788" s="39" t="s">
        <v>845</v>
      </c>
      <c r="N788" s="39" t="s">
        <v>862</v>
      </c>
      <c r="O788" s="106">
        <v>0</v>
      </c>
    </row>
    <row r="789" spans="1:15" x14ac:dyDescent="0.3">
      <c r="A789" s="39" t="s">
        <v>2220</v>
      </c>
      <c r="B789" s="39">
        <v>430</v>
      </c>
      <c r="C789" s="39">
        <v>2125</v>
      </c>
      <c r="D789" s="39"/>
      <c r="E789" s="39" t="s">
        <v>65</v>
      </c>
      <c r="F789" s="39" t="s">
        <v>907</v>
      </c>
      <c r="G789" s="39" t="s">
        <v>907</v>
      </c>
      <c r="H789" s="39" t="s">
        <v>909</v>
      </c>
      <c r="I789" s="39" t="s">
        <v>908</v>
      </c>
      <c r="J789" s="39" t="s">
        <v>2221</v>
      </c>
      <c r="K789" s="39" t="s">
        <v>1395</v>
      </c>
      <c r="L789" s="39" t="s">
        <v>1529</v>
      </c>
      <c r="M789" s="39" t="s">
        <v>845</v>
      </c>
      <c r="N789" s="39" t="s">
        <v>908</v>
      </c>
      <c r="O789" s="106">
        <v>0</v>
      </c>
    </row>
    <row r="790" spans="1:15" x14ac:dyDescent="0.3">
      <c r="A790" s="39" t="s">
        <v>2222</v>
      </c>
      <c r="B790" s="39">
        <v>430</v>
      </c>
      <c r="C790" s="39">
        <v>3100</v>
      </c>
      <c r="D790" s="39"/>
      <c r="E790" s="39" t="s">
        <v>65</v>
      </c>
      <c r="F790" s="39" t="s">
        <v>949</v>
      </c>
      <c r="G790" s="39" t="s">
        <v>949</v>
      </c>
      <c r="H790" s="39" t="s">
        <v>950</v>
      </c>
      <c r="I790" s="39" t="s">
        <v>950</v>
      </c>
      <c r="J790" s="39" t="s">
        <v>2223</v>
      </c>
      <c r="K790" s="39" t="s">
        <v>1395</v>
      </c>
      <c r="L790" s="39" t="s">
        <v>1529</v>
      </c>
      <c r="M790" s="39" t="s">
        <v>845</v>
      </c>
      <c r="N790" s="39" t="s">
        <v>802</v>
      </c>
      <c r="O790" s="106">
        <v>311502</v>
      </c>
    </row>
    <row r="791" spans="1:15" x14ac:dyDescent="0.3">
      <c r="A791" s="39" t="s">
        <v>2224</v>
      </c>
      <c r="B791" s="39">
        <v>430</v>
      </c>
      <c r="C791" s="39">
        <v>315</v>
      </c>
      <c r="D791" s="39">
        <v>4125</v>
      </c>
      <c r="E791" s="39" t="s">
        <v>65</v>
      </c>
      <c r="F791" s="39" t="s">
        <v>960</v>
      </c>
      <c r="G791" s="39" t="s">
        <v>101</v>
      </c>
      <c r="H791" s="39" t="s">
        <v>101</v>
      </c>
      <c r="I791" s="39" t="s">
        <v>809</v>
      </c>
      <c r="J791" s="39" t="s">
        <v>158</v>
      </c>
      <c r="K791" s="39" t="s">
        <v>954</v>
      </c>
      <c r="L791" s="39" t="s">
        <v>960</v>
      </c>
      <c r="M791" s="39" t="s">
        <v>1435</v>
      </c>
      <c r="N791" s="39" t="s">
        <v>961</v>
      </c>
      <c r="O791" s="106">
        <v>2105</v>
      </c>
    </row>
    <row r="792" spans="1:15" x14ac:dyDescent="0.3">
      <c r="A792" s="39" t="s">
        <v>2225</v>
      </c>
      <c r="B792" s="39">
        <v>430</v>
      </c>
      <c r="C792" s="39">
        <v>3250</v>
      </c>
      <c r="D792" s="39"/>
      <c r="E792" s="39" t="s">
        <v>65</v>
      </c>
      <c r="F792" s="39" t="s">
        <v>949</v>
      </c>
      <c r="G792" s="39" t="s">
        <v>949</v>
      </c>
      <c r="H792" s="39" t="s">
        <v>975</v>
      </c>
      <c r="I792" s="39" t="s">
        <v>975</v>
      </c>
      <c r="J792" s="39" t="s">
        <v>2226</v>
      </c>
      <c r="K792" s="39" t="s">
        <v>1395</v>
      </c>
      <c r="L792" s="39" t="s">
        <v>1529</v>
      </c>
      <c r="M792" s="39" t="s">
        <v>845</v>
      </c>
      <c r="N792" s="39" t="s">
        <v>977</v>
      </c>
      <c r="O792" s="106">
        <v>0</v>
      </c>
    </row>
    <row r="793" spans="1:15" x14ac:dyDescent="0.3">
      <c r="A793" s="39" t="s">
        <v>2227</v>
      </c>
      <c r="B793" s="39">
        <v>430</v>
      </c>
      <c r="C793" s="39">
        <v>3400</v>
      </c>
      <c r="D793" s="39"/>
      <c r="E793" s="39" t="s">
        <v>65</v>
      </c>
      <c r="F793" s="39" t="s">
        <v>949</v>
      </c>
      <c r="G793" s="39" t="s">
        <v>949</v>
      </c>
      <c r="H793" s="39" t="s">
        <v>1005</v>
      </c>
      <c r="I793" s="39" t="s">
        <v>1005</v>
      </c>
      <c r="J793" s="39" t="s">
        <v>2228</v>
      </c>
      <c r="K793" s="39" t="s">
        <v>1395</v>
      </c>
      <c r="L793" s="39" t="s">
        <v>1529</v>
      </c>
      <c r="M793" s="39" t="s">
        <v>845</v>
      </c>
      <c r="N793" s="39" t="s">
        <v>1007</v>
      </c>
      <c r="O793" s="106">
        <v>0</v>
      </c>
    </row>
    <row r="794" spans="1:15" x14ac:dyDescent="0.3">
      <c r="A794" s="39" t="s">
        <v>2229</v>
      </c>
      <c r="B794" s="39">
        <v>430</v>
      </c>
      <c r="C794" s="39">
        <v>345</v>
      </c>
      <c r="D794" s="39">
        <v>4530</v>
      </c>
      <c r="E794" s="39" t="s">
        <v>65</v>
      </c>
      <c r="F794" s="39" t="s">
        <v>1047</v>
      </c>
      <c r="G794" s="39" t="s">
        <v>101</v>
      </c>
      <c r="H794" s="39" t="s">
        <v>101</v>
      </c>
      <c r="I794" s="39" t="s">
        <v>1585</v>
      </c>
      <c r="J794" s="39" t="s">
        <v>119</v>
      </c>
      <c r="K794" s="39" t="s">
        <v>1395</v>
      </c>
      <c r="L794" s="39" t="s">
        <v>1529</v>
      </c>
      <c r="M794" s="39" t="s">
        <v>803</v>
      </c>
      <c r="N794" s="39" t="s">
        <v>2178</v>
      </c>
      <c r="O794" s="106">
        <v>15320</v>
      </c>
    </row>
    <row r="795" spans="1:15" x14ac:dyDescent="0.3">
      <c r="A795" s="39" t="s">
        <v>2230</v>
      </c>
      <c r="B795" s="39">
        <v>430</v>
      </c>
      <c r="C795" s="39">
        <v>390</v>
      </c>
      <c r="D795" s="39">
        <v>4917</v>
      </c>
      <c r="E795" s="39" t="s">
        <v>65</v>
      </c>
      <c r="F795" s="39" t="s">
        <v>816</v>
      </c>
      <c r="G795" s="39" t="s">
        <v>101</v>
      </c>
      <c r="H795" s="39" t="s">
        <v>101</v>
      </c>
      <c r="I795" s="39" t="s">
        <v>816</v>
      </c>
      <c r="J795" s="39" t="s">
        <v>259</v>
      </c>
      <c r="K795" s="39" t="s">
        <v>954</v>
      </c>
      <c r="L795" s="39" t="s">
        <v>1078</v>
      </c>
      <c r="M795" s="39" t="s">
        <v>1435</v>
      </c>
      <c r="N795" s="39" t="s">
        <v>1083</v>
      </c>
      <c r="O795" s="106">
        <v>0</v>
      </c>
    </row>
    <row r="796" spans="1:15" x14ac:dyDescent="0.3">
      <c r="A796" s="39" t="s">
        <v>2231</v>
      </c>
      <c r="B796" s="39">
        <v>430</v>
      </c>
      <c r="C796" s="39">
        <v>490</v>
      </c>
      <c r="D796" s="39">
        <v>6128</v>
      </c>
      <c r="E796" s="39" t="s">
        <v>65</v>
      </c>
      <c r="F796" s="39" t="s">
        <v>1449</v>
      </c>
      <c r="G796" s="39" t="s">
        <v>100</v>
      </c>
      <c r="H796" s="39" t="s">
        <v>820</v>
      </c>
      <c r="I796" s="39" t="s">
        <v>1108</v>
      </c>
      <c r="J796" s="39" t="s">
        <v>306</v>
      </c>
      <c r="K796" s="39" t="s">
        <v>1395</v>
      </c>
      <c r="L796" s="39" t="s">
        <v>1529</v>
      </c>
      <c r="M796" s="39" t="s">
        <v>1089</v>
      </c>
      <c r="N796" s="39" t="s">
        <v>1121</v>
      </c>
      <c r="O796" s="106">
        <v>0</v>
      </c>
    </row>
    <row r="797" spans="1:15" x14ac:dyDescent="0.3">
      <c r="A797" s="39" t="s">
        <v>2233</v>
      </c>
      <c r="B797" s="39">
        <v>430</v>
      </c>
      <c r="C797" s="39">
        <v>490</v>
      </c>
      <c r="D797" s="39">
        <v>6714</v>
      </c>
      <c r="E797" s="39" t="s">
        <v>65</v>
      </c>
      <c r="F797" s="39" t="s">
        <v>1449</v>
      </c>
      <c r="G797" s="39" t="s">
        <v>100</v>
      </c>
      <c r="H797" s="39" t="s">
        <v>820</v>
      </c>
      <c r="I797" s="39" t="s">
        <v>1182</v>
      </c>
      <c r="J797" s="39" t="s">
        <v>531</v>
      </c>
      <c r="K797" s="39" t="s">
        <v>1395</v>
      </c>
      <c r="L797" s="39" t="s">
        <v>1529</v>
      </c>
      <c r="M797" s="39" t="s">
        <v>1089</v>
      </c>
      <c r="N797" s="39" t="s">
        <v>820</v>
      </c>
      <c r="O797" s="106">
        <v>0</v>
      </c>
    </row>
    <row r="798" spans="1:15" x14ac:dyDescent="0.3">
      <c r="A798" s="39" t="s">
        <v>2234</v>
      </c>
      <c r="B798" s="39">
        <v>430</v>
      </c>
      <c r="C798" s="39">
        <v>700</v>
      </c>
      <c r="D798" s="39">
        <v>8540</v>
      </c>
      <c r="E798" s="39" t="s">
        <v>65</v>
      </c>
      <c r="F798" s="39" t="s">
        <v>821</v>
      </c>
      <c r="G798" s="39" t="s">
        <v>100</v>
      </c>
      <c r="H798" s="39" t="s">
        <v>821</v>
      </c>
      <c r="I798" s="39" t="s">
        <v>886</v>
      </c>
      <c r="J798" s="39" t="s">
        <v>327</v>
      </c>
      <c r="K798" s="39" t="s">
        <v>1395</v>
      </c>
      <c r="L798" s="39" t="s">
        <v>1529</v>
      </c>
      <c r="M798" s="39" t="s">
        <v>845</v>
      </c>
      <c r="N798" s="39" t="s">
        <v>1668</v>
      </c>
      <c r="O798" s="106">
        <v>0</v>
      </c>
    </row>
    <row r="799" spans="1:15" x14ac:dyDescent="0.3">
      <c r="A799" s="39" t="s">
        <v>2235</v>
      </c>
      <c r="B799" s="39">
        <v>430</v>
      </c>
      <c r="C799" s="39">
        <v>900</v>
      </c>
      <c r="D799" s="39">
        <v>9893</v>
      </c>
      <c r="E799" s="39" t="s">
        <v>65</v>
      </c>
      <c r="F799" s="39" t="s">
        <v>1375</v>
      </c>
      <c r="G799" s="39" t="s">
        <v>100</v>
      </c>
      <c r="H799" s="39" t="s">
        <v>1389</v>
      </c>
      <c r="I799" s="39" t="s">
        <v>1390</v>
      </c>
      <c r="J799" s="39" t="s">
        <v>673</v>
      </c>
      <c r="K799" s="39" t="s">
        <v>1395</v>
      </c>
      <c r="L799" s="39" t="s">
        <v>1529</v>
      </c>
      <c r="M799" s="39" t="s">
        <v>845</v>
      </c>
      <c r="N799" s="39" t="s">
        <v>1697</v>
      </c>
      <c r="O799" s="106">
        <v>0</v>
      </c>
    </row>
    <row r="800" spans="1:15" x14ac:dyDescent="0.3">
      <c r="A800" s="39" t="s">
        <v>2237</v>
      </c>
      <c r="B800" s="39">
        <v>440</v>
      </c>
      <c r="C800" s="39">
        <v>1110</v>
      </c>
      <c r="D800" s="39"/>
      <c r="E800" s="39" t="s">
        <v>68</v>
      </c>
      <c r="F800" s="39" t="s">
        <v>841</v>
      </c>
      <c r="G800" s="39" t="s">
        <v>841</v>
      </c>
      <c r="H800" s="39" t="s">
        <v>843</v>
      </c>
      <c r="I800" s="39" t="s">
        <v>842</v>
      </c>
      <c r="J800" s="39" t="s">
        <v>2238</v>
      </c>
      <c r="K800" s="39" t="s">
        <v>1395</v>
      </c>
      <c r="L800" s="39" t="s">
        <v>1700</v>
      </c>
      <c r="M800" s="39" t="s">
        <v>845</v>
      </c>
      <c r="N800" s="39" t="s">
        <v>847</v>
      </c>
      <c r="O800" s="106">
        <v>13553</v>
      </c>
    </row>
    <row r="801" spans="1:15" x14ac:dyDescent="0.3">
      <c r="A801" s="39" t="s">
        <v>2239</v>
      </c>
      <c r="B801" s="39">
        <v>440</v>
      </c>
      <c r="C801" s="39">
        <v>1115</v>
      </c>
      <c r="D801" s="39"/>
      <c r="E801" s="39" t="s">
        <v>68</v>
      </c>
      <c r="F801" s="39" t="s">
        <v>841</v>
      </c>
      <c r="G801" s="39" t="s">
        <v>841</v>
      </c>
      <c r="H801" s="39" t="s">
        <v>843</v>
      </c>
      <c r="I801" s="39" t="s">
        <v>842</v>
      </c>
      <c r="J801" s="39" t="s">
        <v>2240</v>
      </c>
      <c r="K801" s="39" t="s">
        <v>1395</v>
      </c>
      <c r="L801" s="39" t="s">
        <v>1700</v>
      </c>
      <c r="M801" s="39" t="s">
        <v>845</v>
      </c>
      <c r="N801" s="39" t="s">
        <v>850</v>
      </c>
      <c r="O801" s="106">
        <v>132474</v>
      </c>
    </row>
    <row r="802" spans="1:15" x14ac:dyDescent="0.3">
      <c r="A802" s="39" t="s">
        <v>2241</v>
      </c>
      <c r="B802" s="39">
        <v>440</v>
      </c>
      <c r="C802" s="39">
        <v>2125</v>
      </c>
      <c r="D802" s="39"/>
      <c r="E802" s="39" t="s">
        <v>68</v>
      </c>
      <c r="F802" s="39" t="s">
        <v>907</v>
      </c>
      <c r="G802" s="39" t="s">
        <v>907</v>
      </c>
      <c r="H802" s="39" t="s">
        <v>909</v>
      </c>
      <c r="I802" s="39" t="s">
        <v>908</v>
      </c>
      <c r="J802" s="39" t="s">
        <v>2242</v>
      </c>
      <c r="K802" s="39" t="s">
        <v>1395</v>
      </c>
      <c r="L802" s="39" t="s">
        <v>1700</v>
      </c>
      <c r="M802" s="39" t="s">
        <v>845</v>
      </c>
      <c r="N802" s="39" t="s">
        <v>908</v>
      </c>
      <c r="O802" s="106">
        <v>0</v>
      </c>
    </row>
    <row r="803" spans="1:15" x14ac:dyDescent="0.3">
      <c r="A803" s="39" t="s">
        <v>2243</v>
      </c>
      <c r="B803" s="39">
        <v>440</v>
      </c>
      <c r="C803" s="39">
        <v>3100</v>
      </c>
      <c r="D803" s="39"/>
      <c r="E803" s="39" t="s">
        <v>68</v>
      </c>
      <c r="F803" s="39" t="s">
        <v>949</v>
      </c>
      <c r="G803" s="39" t="s">
        <v>949</v>
      </c>
      <c r="H803" s="39" t="s">
        <v>950</v>
      </c>
      <c r="I803" s="39" t="s">
        <v>950</v>
      </c>
      <c r="J803" s="39" t="s">
        <v>2244</v>
      </c>
      <c r="K803" s="39" t="s">
        <v>1395</v>
      </c>
      <c r="L803" s="39" t="s">
        <v>1700</v>
      </c>
      <c r="M803" s="39" t="s">
        <v>845</v>
      </c>
      <c r="N803" s="39" t="s">
        <v>802</v>
      </c>
      <c r="O803" s="106">
        <v>139745</v>
      </c>
    </row>
    <row r="804" spans="1:15" x14ac:dyDescent="0.3">
      <c r="A804" s="39" t="s">
        <v>2245</v>
      </c>
      <c r="B804" s="39">
        <v>440</v>
      </c>
      <c r="C804" s="39">
        <v>315</v>
      </c>
      <c r="D804" s="39">
        <v>4125</v>
      </c>
      <c r="E804" s="39" t="s">
        <v>68</v>
      </c>
      <c r="F804" s="39" t="s">
        <v>960</v>
      </c>
      <c r="G804" s="39" t="s">
        <v>101</v>
      </c>
      <c r="H804" s="39" t="s">
        <v>101</v>
      </c>
      <c r="I804" s="39" t="s">
        <v>809</v>
      </c>
      <c r="J804" s="39" t="s">
        <v>159</v>
      </c>
      <c r="K804" s="39" t="s">
        <v>954</v>
      </c>
      <c r="L804" s="39" t="s">
        <v>960</v>
      </c>
      <c r="M804" s="39" t="s">
        <v>1435</v>
      </c>
      <c r="N804" s="39" t="s">
        <v>961</v>
      </c>
      <c r="O804" s="106">
        <v>927</v>
      </c>
    </row>
    <row r="805" spans="1:15" x14ac:dyDescent="0.3">
      <c r="A805" s="39" t="s">
        <v>2246</v>
      </c>
      <c r="B805" s="39">
        <v>440</v>
      </c>
      <c r="C805" s="39">
        <v>3250</v>
      </c>
      <c r="D805" s="39"/>
      <c r="E805" s="39" t="s">
        <v>68</v>
      </c>
      <c r="F805" s="39" t="s">
        <v>949</v>
      </c>
      <c r="G805" s="39" t="s">
        <v>949</v>
      </c>
      <c r="H805" s="39" t="s">
        <v>975</v>
      </c>
      <c r="I805" s="39" t="s">
        <v>975</v>
      </c>
      <c r="J805" s="39" t="s">
        <v>2247</v>
      </c>
      <c r="K805" s="39" t="s">
        <v>1395</v>
      </c>
      <c r="L805" s="39" t="s">
        <v>1700</v>
      </c>
      <c r="M805" s="39" t="s">
        <v>845</v>
      </c>
      <c r="N805" s="39" t="s">
        <v>977</v>
      </c>
      <c r="O805" s="106">
        <v>0</v>
      </c>
    </row>
    <row r="806" spans="1:15" x14ac:dyDescent="0.3">
      <c r="A806" s="39" t="s">
        <v>2248</v>
      </c>
      <c r="B806" s="39">
        <v>440</v>
      </c>
      <c r="C806" s="39">
        <v>3400</v>
      </c>
      <c r="D806" s="39"/>
      <c r="E806" s="39" t="s">
        <v>68</v>
      </c>
      <c r="F806" s="39" t="s">
        <v>949</v>
      </c>
      <c r="G806" s="39" t="s">
        <v>949</v>
      </c>
      <c r="H806" s="39" t="s">
        <v>1005</v>
      </c>
      <c r="I806" s="39" t="s">
        <v>1005</v>
      </c>
      <c r="J806" s="39" t="s">
        <v>2249</v>
      </c>
      <c r="K806" s="39" t="s">
        <v>1395</v>
      </c>
      <c r="L806" s="39" t="s">
        <v>1700</v>
      </c>
      <c r="M806" s="39" t="s">
        <v>845</v>
      </c>
      <c r="N806" s="39" t="s">
        <v>1007</v>
      </c>
      <c r="O806" s="106">
        <v>0</v>
      </c>
    </row>
    <row r="807" spans="1:15" x14ac:dyDescent="0.3">
      <c r="A807" s="39" t="s">
        <v>2250</v>
      </c>
      <c r="B807" s="39">
        <v>440</v>
      </c>
      <c r="C807" s="39">
        <v>345</v>
      </c>
      <c r="D807" s="39">
        <v>4540</v>
      </c>
      <c r="E807" s="39" t="s">
        <v>68</v>
      </c>
      <c r="F807" s="39" t="s">
        <v>1047</v>
      </c>
      <c r="G807" s="39" t="s">
        <v>101</v>
      </c>
      <c r="H807" s="39" t="s">
        <v>101</v>
      </c>
      <c r="I807" s="39" t="s">
        <v>1585</v>
      </c>
      <c r="J807" s="39" t="s">
        <v>127</v>
      </c>
      <c r="K807" s="39" t="s">
        <v>1395</v>
      </c>
      <c r="L807" s="39" t="s">
        <v>1700</v>
      </c>
      <c r="M807" s="39" t="s">
        <v>803</v>
      </c>
      <c r="N807" s="39" t="s">
        <v>2180</v>
      </c>
      <c r="O807" s="106">
        <v>5355</v>
      </c>
    </row>
    <row r="808" spans="1:15" x14ac:dyDescent="0.3">
      <c r="A808" s="39" t="s">
        <v>2251</v>
      </c>
      <c r="B808" s="39">
        <v>440</v>
      </c>
      <c r="C808" s="39">
        <v>390</v>
      </c>
      <c r="D808" s="39">
        <v>4917</v>
      </c>
      <c r="E808" s="39" t="s">
        <v>68</v>
      </c>
      <c r="F808" s="39" t="s">
        <v>816</v>
      </c>
      <c r="G808" s="39" t="s">
        <v>101</v>
      </c>
      <c r="H808" s="39" t="s">
        <v>101</v>
      </c>
      <c r="I808" s="39" t="s">
        <v>816</v>
      </c>
      <c r="J808" s="39" t="s">
        <v>262</v>
      </c>
      <c r="K808" s="39" t="s">
        <v>954</v>
      </c>
      <c r="L808" s="39" t="s">
        <v>1078</v>
      </c>
      <c r="M808" s="39" t="s">
        <v>1435</v>
      </c>
      <c r="N808" s="39" t="s">
        <v>1083</v>
      </c>
      <c r="O808" s="106">
        <v>0</v>
      </c>
    </row>
    <row r="809" spans="1:15" x14ac:dyDescent="0.3">
      <c r="A809" s="39" t="s">
        <v>2252</v>
      </c>
      <c r="B809" s="39">
        <v>440</v>
      </c>
      <c r="C809" s="39">
        <v>490</v>
      </c>
      <c r="D809" s="39">
        <v>6128</v>
      </c>
      <c r="E809" s="39" t="s">
        <v>68</v>
      </c>
      <c r="F809" s="39" t="s">
        <v>1449</v>
      </c>
      <c r="G809" s="39" t="s">
        <v>100</v>
      </c>
      <c r="H809" s="39" t="s">
        <v>820</v>
      </c>
      <c r="I809" s="39" t="s">
        <v>1108</v>
      </c>
      <c r="J809" s="39" t="s">
        <v>308</v>
      </c>
      <c r="K809" s="39" t="s">
        <v>1395</v>
      </c>
      <c r="L809" s="39" t="s">
        <v>1700</v>
      </c>
      <c r="M809" s="39" t="s">
        <v>1089</v>
      </c>
      <c r="N809" s="39" t="s">
        <v>1121</v>
      </c>
      <c r="O809" s="106">
        <v>0</v>
      </c>
    </row>
    <row r="810" spans="1:15" x14ac:dyDescent="0.3">
      <c r="A810" s="39" t="s">
        <v>2253</v>
      </c>
      <c r="B810" s="39">
        <v>440</v>
      </c>
      <c r="C810" s="39">
        <v>490</v>
      </c>
      <c r="D810" s="39">
        <v>6714</v>
      </c>
      <c r="E810" s="39" t="s">
        <v>68</v>
      </c>
      <c r="F810" s="39" t="s">
        <v>1449</v>
      </c>
      <c r="G810" s="39" t="s">
        <v>100</v>
      </c>
      <c r="H810" s="39" t="s">
        <v>820</v>
      </c>
      <c r="I810" s="39" t="s">
        <v>1182</v>
      </c>
      <c r="J810" s="39" t="s">
        <v>675</v>
      </c>
      <c r="K810" s="39" t="s">
        <v>1395</v>
      </c>
      <c r="L810" s="39" t="s">
        <v>1700</v>
      </c>
      <c r="M810" s="39" t="s">
        <v>1089</v>
      </c>
      <c r="N810" s="39" t="s">
        <v>820</v>
      </c>
      <c r="O810" s="106">
        <v>0</v>
      </c>
    </row>
    <row r="811" spans="1:15" x14ac:dyDescent="0.3">
      <c r="A811" s="39" t="s">
        <v>2254</v>
      </c>
      <c r="B811" s="39">
        <v>440</v>
      </c>
      <c r="C811" s="39">
        <v>700</v>
      </c>
      <c r="D811" s="39">
        <v>8550</v>
      </c>
      <c r="E811" s="39" t="s">
        <v>68</v>
      </c>
      <c r="F811" s="39" t="s">
        <v>821</v>
      </c>
      <c r="G811" s="39" t="s">
        <v>100</v>
      </c>
      <c r="H811" s="39" t="s">
        <v>821</v>
      </c>
      <c r="I811" s="39" t="s">
        <v>886</v>
      </c>
      <c r="J811" s="39" t="s">
        <v>325</v>
      </c>
      <c r="K811" s="39" t="s">
        <v>1395</v>
      </c>
      <c r="L811" s="39" t="s">
        <v>1700</v>
      </c>
      <c r="M811" s="39" t="s">
        <v>845</v>
      </c>
      <c r="N811" s="39" t="s">
        <v>1855</v>
      </c>
      <c r="O811" s="106">
        <v>0</v>
      </c>
    </row>
    <row r="812" spans="1:15" x14ac:dyDescent="0.3">
      <c r="A812" s="39" t="s">
        <v>2255</v>
      </c>
      <c r="B812" s="39">
        <v>440</v>
      </c>
      <c r="C812" s="39">
        <v>900</v>
      </c>
      <c r="D812" s="39">
        <v>9897</v>
      </c>
      <c r="E812" s="39" t="s">
        <v>68</v>
      </c>
      <c r="F812" s="39" t="s">
        <v>1375</v>
      </c>
      <c r="G812" s="39" t="s">
        <v>100</v>
      </c>
      <c r="H812" s="39" t="s">
        <v>1389</v>
      </c>
      <c r="I812" s="39" t="s">
        <v>1390</v>
      </c>
      <c r="J812" s="39" t="s">
        <v>488</v>
      </c>
      <c r="K812" s="39" t="s">
        <v>1395</v>
      </c>
      <c r="L812" s="39" t="s">
        <v>1700</v>
      </c>
      <c r="M812" s="39" t="s">
        <v>1089</v>
      </c>
      <c r="N812" s="39" t="s">
        <v>1876</v>
      </c>
      <c r="O812" s="106">
        <v>0</v>
      </c>
    </row>
    <row r="813" spans="1:15" x14ac:dyDescent="0.3">
      <c r="A813" s="39" t="s">
        <v>2257</v>
      </c>
      <c r="B813" s="39">
        <v>445</v>
      </c>
      <c r="C813" s="39">
        <v>1110</v>
      </c>
      <c r="D813" s="39"/>
      <c r="E813" s="39" t="s">
        <v>82</v>
      </c>
      <c r="F813" s="39" t="s">
        <v>841</v>
      </c>
      <c r="G813" s="39" t="s">
        <v>841</v>
      </c>
      <c r="H813" s="39" t="s">
        <v>843</v>
      </c>
      <c r="I813" s="39" t="s">
        <v>842</v>
      </c>
      <c r="J813" s="39" t="s">
        <v>2258</v>
      </c>
      <c r="K813" s="39" t="s">
        <v>844</v>
      </c>
      <c r="L813" s="39" t="s">
        <v>1879</v>
      </c>
      <c r="M813" s="39" t="s">
        <v>845</v>
      </c>
      <c r="N813" s="39" t="s">
        <v>847</v>
      </c>
      <c r="O813" s="106">
        <v>9854</v>
      </c>
    </row>
    <row r="814" spans="1:15" x14ac:dyDescent="0.3">
      <c r="A814" s="39" t="s">
        <v>2259</v>
      </c>
      <c r="B814" s="39">
        <v>445</v>
      </c>
      <c r="C814" s="39">
        <v>1115</v>
      </c>
      <c r="D814" s="39"/>
      <c r="E814" s="39" t="s">
        <v>82</v>
      </c>
      <c r="F814" s="39" t="s">
        <v>841</v>
      </c>
      <c r="G814" s="39" t="s">
        <v>841</v>
      </c>
      <c r="H814" s="39" t="s">
        <v>843</v>
      </c>
      <c r="I814" s="39" t="s">
        <v>842</v>
      </c>
      <c r="J814" s="39" t="s">
        <v>2260</v>
      </c>
      <c r="K814" s="39" t="s">
        <v>844</v>
      </c>
      <c r="L814" s="39" t="s">
        <v>1879</v>
      </c>
      <c r="M814" s="39" t="s">
        <v>845</v>
      </c>
      <c r="N814" s="39" t="s">
        <v>850</v>
      </c>
      <c r="O814" s="106">
        <v>38084</v>
      </c>
    </row>
    <row r="815" spans="1:15" x14ac:dyDescent="0.3">
      <c r="A815" s="39" t="s">
        <v>2261</v>
      </c>
      <c r="B815" s="39">
        <v>445</v>
      </c>
      <c r="C815" s="39">
        <v>1510</v>
      </c>
      <c r="D815" s="39"/>
      <c r="E815" s="39" t="s">
        <v>82</v>
      </c>
      <c r="F815" s="39" t="s">
        <v>841</v>
      </c>
      <c r="G815" s="39" t="s">
        <v>841</v>
      </c>
      <c r="H815" s="39" t="s">
        <v>843</v>
      </c>
      <c r="I815" s="39" t="s">
        <v>862</v>
      </c>
      <c r="J815" s="39" t="s">
        <v>2262</v>
      </c>
      <c r="K815" s="39" t="s">
        <v>1395</v>
      </c>
      <c r="L815" s="39" t="s">
        <v>1700</v>
      </c>
      <c r="M815" s="39" t="s">
        <v>845</v>
      </c>
      <c r="N815" s="39" t="s">
        <v>862</v>
      </c>
      <c r="O815" s="106">
        <v>0</v>
      </c>
    </row>
    <row r="816" spans="1:15" x14ac:dyDescent="0.3">
      <c r="A816" s="39" t="s">
        <v>2263</v>
      </c>
      <c r="B816" s="39">
        <v>445</v>
      </c>
      <c r="C816" s="39">
        <v>1610</v>
      </c>
      <c r="D816" s="39"/>
      <c r="E816" s="39" t="s">
        <v>82</v>
      </c>
      <c r="F816" s="39" t="s">
        <v>841</v>
      </c>
      <c r="G816" s="39" t="s">
        <v>841</v>
      </c>
      <c r="H816" s="39" t="s">
        <v>843</v>
      </c>
      <c r="I816" s="39" t="s">
        <v>862</v>
      </c>
      <c r="J816" s="39" t="s">
        <v>2264</v>
      </c>
      <c r="K816" s="39" t="s">
        <v>844</v>
      </c>
      <c r="L816" s="39" t="s">
        <v>1879</v>
      </c>
      <c r="M816" s="39" t="s">
        <v>845</v>
      </c>
      <c r="N816" s="39" t="s">
        <v>862</v>
      </c>
      <c r="O816" s="106">
        <v>0</v>
      </c>
    </row>
    <row r="817" spans="1:15" x14ac:dyDescent="0.3">
      <c r="A817" s="39" t="s">
        <v>2265</v>
      </c>
      <c r="B817" s="39">
        <v>445</v>
      </c>
      <c r="C817" s="39">
        <v>2125</v>
      </c>
      <c r="D817" s="39"/>
      <c r="E817" s="39" t="s">
        <v>82</v>
      </c>
      <c r="F817" s="39" t="s">
        <v>907</v>
      </c>
      <c r="G817" s="39" t="s">
        <v>907</v>
      </c>
      <c r="H817" s="39" t="s">
        <v>909</v>
      </c>
      <c r="I817" s="39" t="s">
        <v>908</v>
      </c>
      <c r="J817" s="39" t="s">
        <v>2266</v>
      </c>
      <c r="K817" s="39" t="s">
        <v>844</v>
      </c>
      <c r="L817" s="39" t="s">
        <v>1879</v>
      </c>
      <c r="M817" s="39" t="s">
        <v>845</v>
      </c>
      <c r="N817" s="39" t="s">
        <v>908</v>
      </c>
      <c r="O817" s="106">
        <v>0</v>
      </c>
    </row>
    <row r="818" spans="1:15" x14ac:dyDescent="0.3">
      <c r="A818" s="39" t="s">
        <v>2267</v>
      </c>
      <c r="B818" s="39">
        <v>445</v>
      </c>
      <c r="C818" s="39">
        <v>3100</v>
      </c>
      <c r="D818" s="39"/>
      <c r="E818" s="39" t="s">
        <v>82</v>
      </c>
      <c r="F818" s="39" t="s">
        <v>949</v>
      </c>
      <c r="G818" s="39" t="s">
        <v>949</v>
      </c>
      <c r="H818" s="39" t="s">
        <v>950</v>
      </c>
      <c r="I818" s="39" t="s">
        <v>950</v>
      </c>
      <c r="J818" s="39" t="s">
        <v>2268</v>
      </c>
      <c r="K818" s="39" t="s">
        <v>844</v>
      </c>
      <c r="L818" s="39" t="s">
        <v>1879</v>
      </c>
      <c r="M818" s="39" t="s">
        <v>845</v>
      </c>
      <c r="N818" s="39" t="s">
        <v>802</v>
      </c>
      <c r="O818" s="106">
        <v>44978</v>
      </c>
    </row>
    <row r="819" spans="1:15" x14ac:dyDescent="0.3">
      <c r="A819" s="39" t="s">
        <v>2269</v>
      </c>
      <c r="B819" s="39">
        <v>445</v>
      </c>
      <c r="C819" s="39">
        <v>315</v>
      </c>
      <c r="D819" s="39">
        <v>4125</v>
      </c>
      <c r="E819" s="39" t="s">
        <v>82</v>
      </c>
      <c r="F819" s="39" t="s">
        <v>960</v>
      </c>
      <c r="G819" s="39" t="s">
        <v>101</v>
      </c>
      <c r="H819" s="39" t="s">
        <v>101</v>
      </c>
      <c r="I819" s="39" t="s">
        <v>809</v>
      </c>
      <c r="J819" s="39" t="s">
        <v>162</v>
      </c>
      <c r="K819" s="39" t="s">
        <v>954</v>
      </c>
      <c r="L819" s="39" t="s">
        <v>960</v>
      </c>
      <c r="M819" s="39" t="s">
        <v>910</v>
      </c>
      <c r="N819" s="39" t="s">
        <v>961</v>
      </c>
      <c r="O819" s="106">
        <v>268</v>
      </c>
    </row>
    <row r="820" spans="1:15" x14ac:dyDescent="0.3">
      <c r="A820" s="39" t="s">
        <v>2270</v>
      </c>
      <c r="B820" s="39">
        <v>445</v>
      </c>
      <c r="C820" s="39">
        <v>3250</v>
      </c>
      <c r="D820" s="39"/>
      <c r="E820" s="39" t="s">
        <v>82</v>
      </c>
      <c r="F820" s="39" t="s">
        <v>949</v>
      </c>
      <c r="G820" s="39" t="s">
        <v>949</v>
      </c>
      <c r="H820" s="39" t="s">
        <v>975</v>
      </c>
      <c r="I820" s="39" t="s">
        <v>975</v>
      </c>
      <c r="J820" s="39" t="s">
        <v>2271</v>
      </c>
      <c r="K820" s="39" t="s">
        <v>844</v>
      </c>
      <c r="L820" s="39" t="s">
        <v>1879</v>
      </c>
      <c r="M820" s="39" t="s">
        <v>845</v>
      </c>
      <c r="N820" s="39" t="s">
        <v>977</v>
      </c>
      <c r="O820" s="106">
        <v>0</v>
      </c>
    </row>
    <row r="821" spans="1:15" x14ac:dyDescent="0.3">
      <c r="A821" s="39" t="s">
        <v>2272</v>
      </c>
      <c r="B821" s="39">
        <v>445</v>
      </c>
      <c r="C821" s="39">
        <v>3400</v>
      </c>
      <c r="D821" s="39"/>
      <c r="E821" s="39" t="s">
        <v>82</v>
      </c>
      <c r="F821" s="39" t="s">
        <v>949</v>
      </c>
      <c r="G821" s="39" t="s">
        <v>949</v>
      </c>
      <c r="H821" s="39" t="s">
        <v>1005</v>
      </c>
      <c r="I821" s="39" t="s">
        <v>1005</v>
      </c>
      <c r="J821" s="39" t="s">
        <v>2273</v>
      </c>
      <c r="K821" s="39" t="s">
        <v>844</v>
      </c>
      <c r="L821" s="39" t="s">
        <v>1879</v>
      </c>
      <c r="M821" s="39" t="s">
        <v>845</v>
      </c>
      <c r="N821" s="39" t="s">
        <v>1007</v>
      </c>
      <c r="O821" s="106">
        <v>0</v>
      </c>
    </row>
    <row r="822" spans="1:15" x14ac:dyDescent="0.3">
      <c r="A822" s="39" t="s">
        <v>2274</v>
      </c>
      <c r="B822" s="39">
        <v>445</v>
      </c>
      <c r="C822" s="39">
        <v>345</v>
      </c>
      <c r="D822" s="39">
        <v>4545</v>
      </c>
      <c r="E822" s="39" t="s">
        <v>82</v>
      </c>
      <c r="F822" s="39" t="s">
        <v>1047</v>
      </c>
      <c r="G822" s="39" t="s">
        <v>101</v>
      </c>
      <c r="H822" s="39" t="s">
        <v>101</v>
      </c>
      <c r="I822" s="39" t="s">
        <v>1585</v>
      </c>
      <c r="J822" s="39" t="s">
        <v>132</v>
      </c>
      <c r="K822" s="39" t="s">
        <v>844</v>
      </c>
      <c r="L822" s="39" t="s">
        <v>1879</v>
      </c>
      <c r="M822" s="39" t="s">
        <v>803</v>
      </c>
      <c r="N822" s="39" t="s">
        <v>2182</v>
      </c>
      <c r="O822" s="106">
        <v>2692</v>
      </c>
    </row>
    <row r="823" spans="1:15" x14ac:dyDescent="0.3">
      <c r="A823" s="39" t="s">
        <v>2275</v>
      </c>
      <c r="B823" s="39">
        <v>445</v>
      </c>
      <c r="C823" s="39">
        <v>390</v>
      </c>
      <c r="D823" s="39">
        <v>4917</v>
      </c>
      <c r="E823" s="39" t="s">
        <v>82</v>
      </c>
      <c r="F823" s="39" t="s">
        <v>816</v>
      </c>
      <c r="G823" s="39" t="s">
        <v>101</v>
      </c>
      <c r="H823" s="39" t="s">
        <v>101</v>
      </c>
      <c r="I823" s="39" t="s">
        <v>816</v>
      </c>
      <c r="J823" s="39" t="s">
        <v>217</v>
      </c>
      <c r="K823" s="39" t="s">
        <v>954</v>
      </c>
      <c r="L823" s="39" t="s">
        <v>1078</v>
      </c>
      <c r="M823" s="39" t="s">
        <v>910</v>
      </c>
      <c r="N823" s="39" t="s">
        <v>1083</v>
      </c>
      <c r="O823" s="106">
        <v>0</v>
      </c>
    </row>
    <row r="824" spans="1:15" x14ac:dyDescent="0.3">
      <c r="A824" s="39" t="s">
        <v>2276</v>
      </c>
      <c r="B824" s="39">
        <v>445</v>
      </c>
      <c r="C824" s="39">
        <v>490</v>
      </c>
      <c r="D824" s="39">
        <v>6128</v>
      </c>
      <c r="E824" s="39" t="s">
        <v>82</v>
      </c>
      <c r="F824" s="39" t="s">
        <v>1449</v>
      </c>
      <c r="G824" s="39" t="s">
        <v>100</v>
      </c>
      <c r="H824" s="39" t="s">
        <v>820</v>
      </c>
      <c r="I824" s="39" t="s">
        <v>1108</v>
      </c>
      <c r="J824" s="39" t="s">
        <v>771</v>
      </c>
      <c r="K824" s="39" t="s">
        <v>844</v>
      </c>
      <c r="L824" s="39" t="s">
        <v>1879</v>
      </c>
      <c r="M824" s="39" t="s">
        <v>1089</v>
      </c>
      <c r="N824" s="39" t="s">
        <v>1121</v>
      </c>
      <c r="O824" s="106">
        <v>0</v>
      </c>
    </row>
    <row r="825" spans="1:15" x14ac:dyDescent="0.3">
      <c r="A825" s="39" t="s">
        <v>2277</v>
      </c>
      <c r="B825" s="39">
        <v>445</v>
      </c>
      <c r="C825" s="39">
        <v>490</v>
      </c>
      <c r="D825" s="39">
        <v>6714</v>
      </c>
      <c r="E825" s="39" t="s">
        <v>82</v>
      </c>
      <c r="F825" s="39" t="s">
        <v>1449</v>
      </c>
      <c r="G825" s="39" t="s">
        <v>100</v>
      </c>
      <c r="H825" s="39" t="s">
        <v>820</v>
      </c>
      <c r="I825" s="39" t="s">
        <v>1182</v>
      </c>
      <c r="J825" s="39" t="s">
        <v>677</v>
      </c>
      <c r="K825" s="39" t="s">
        <v>844</v>
      </c>
      <c r="L825" s="39" t="s">
        <v>1879</v>
      </c>
      <c r="M825" s="39" t="s">
        <v>1089</v>
      </c>
      <c r="N825" s="39" t="s">
        <v>820</v>
      </c>
      <c r="O825" s="106">
        <v>0</v>
      </c>
    </row>
    <row r="826" spans="1:15" x14ac:dyDescent="0.3">
      <c r="A826" s="39" t="s">
        <v>2278</v>
      </c>
      <c r="B826" s="39">
        <v>445</v>
      </c>
      <c r="C826" s="39">
        <v>700</v>
      </c>
      <c r="D826" s="39">
        <v>8560</v>
      </c>
      <c r="E826" s="39" t="s">
        <v>82</v>
      </c>
      <c r="F826" s="39" t="s">
        <v>821</v>
      </c>
      <c r="G826" s="39" t="s">
        <v>100</v>
      </c>
      <c r="H826" s="39" t="s">
        <v>821</v>
      </c>
      <c r="I826" s="39" t="s">
        <v>886</v>
      </c>
      <c r="J826" s="39" t="s">
        <v>323</v>
      </c>
      <c r="K826" s="39" t="s">
        <v>844</v>
      </c>
      <c r="L826" s="39" t="s">
        <v>1879</v>
      </c>
      <c r="M826" s="39" t="s">
        <v>845</v>
      </c>
      <c r="N826" s="39" t="s">
        <v>2194</v>
      </c>
      <c r="O826" s="106">
        <v>0</v>
      </c>
    </row>
    <row r="827" spans="1:15" x14ac:dyDescent="0.3">
      <c r="A827" s="39" t="s">
        <v>2279</v>
      </c>
      <c r="B827" s="39">
        <v>445</v>
      </c>
      <c r="C827" s="39">
        <v>900</v>
      </c>
      <c r="D827" s="39">
        <v>9897</v>
      </c>
      <c r="E827" s="39" t="s">
        <v>82</v>
      </c>
      <c r="F827" s="39" t="s">
        <v>1375</v>
      </c>
      <c r="G827" s="39" t="s">
        <v>100</v>
      </c>
      <c r="H827" s="39" t="s">
        <v>1389</v>
      </c>
      <c r="I827" s="39" t="s">
        <v>1390</v>
      </c>
      <c r="J827" s="39" t="s">
        <v>581</v>
      </c>
      <c r="K827" s="39" t="s">
        <v>844</v>
      </c>
      <c r="L827" s="39" t="s">
        <v>1879</v>
      </c>
      <c r="M827" s="39" t="s">
        <v>845</v>
      </c>
      <c r="N827" s="39" t="s">
        <v>1876</v>
      </c>
      <c r="O827" s="106">
        <v>0</v>
      </c>
    </row>
    <row r="828" spans="1:15" x14ac:dyDescent="0.3">
      <c r="A828" s="39" t="s">
        <v>2281</v>
      </c>
      <c r="B828" s="39">
        <v>520</v>
      </c>
      <c r="C828" s="39">
        <v>1110</v>
      </c>
      <c r="D828" s="39"/>
      <c r="E828" s="39" t="s">
        <v>52</v>
      </c>
      <c r="F828" s="39" t="s">
        <v>841</v>
      </c>
      <c r="G828" s="39" t="s">
        <v>841</v>
      </c>
      <c r="H828" s="39" t="s">
        <v>843</v>
      </c>
      <c r="I828" s="39" t="s">
        <v>842</v>
      </c>
      <c r="J828" s="39" t="s">
        <v>2282</v>
      </c>
      <c r="K828" s="39" t="s">
        <v>1395</v>
      </c>
      <c r="L828" s="39" t="s">
        <v>1529</v>
      </c>
      <c r="M828" s="39" t="s">
        <v>845</v>
      </c>
      <c r="N828" s="39" t="s">
        <v>847</v>
      </c>
      <c r="O828" s="106">
        <v>39393</v>
      </c>
    </row>
    <row r="829" spans="1:15" x14ac:dyDescent="0.3">
      <c r="A829" s="39" t="s">
        <v>2283</v>
      </c>
      <c r="B829" s="39">
        <v>520</v>
      </c>
      <c r="C829" s="39">
        <v>1510</v>
      </c>
      <c r="D829" s="39"/>
      <c r="E829" s="39" t="s">
        <v>52</v>
      </c>
      <c r="F829" s="39" t="s">
        <v>841</v>
      </c>
      <c r="G829" s="39" t="s">
        <v>841</v>
      </c>
      <c r="H829" s="39" t="s">
        <v>843</v>
      </c>
      <c r="I829" s="39" t="s">
        <v>862</v>
      </c>
      <c r="J829" s="39" t="s">
        <v>2284</v>
      </c>
      <c r="K829" s="39" t="s">
        <v>1395</v>
      </c>
      <c r="L829" s="39" t="s">
        <v>1529</v>
      </c>
      <c r="M829" s="39" t="s">
        <v>845</v>
      </c>
      <c r="N829" s="39" t="s">
        <v>862</v>
      </c>
      <c r="O829" s="106">
        <v>0</v>
      </c>
    </row>
    <row r="830" spans="1:15" x14ac:dyDescent="0.3">
      <c r="A830" s="39" t="s">
        <v>2285</v>
      </c>
      <c r="B830" s="39">
        <v>520</v>
      </c>
      <c r="C830" s="39">
        <v>2125</v>
      </c>
      <c r="D830" s="39"/>
      <c r="E830" s="39" t="s">
        <v>52</v>
      </c>
      <c r="F830" s="39" t="s">
        <v>907</v>
      </c>
      <c r="G830" s="39" t="s">
        <v>907</v>
      </c>
      <c r="H830" s="39" t="s">
        <v>909</v>
      </c>
      <c r="I830" s="39" t="s">
        <v>908</v>
      </c>
      <c r="J830" s="39" t="s">
        <v>2286</v>
      </c>
      <c r="K830" s="39" t="s">
        <v>1395</v>
      </c>
      <c r="L830" s="39" t="s">
        <v>1529</v>
      </c>
      <c r="M830" s="39" t="s">
        <v>845</v>
      </c>
      <c r="N830" s="39" t="s">
        <v>908</v>
      </c>
      <c r="O830" s="106">
        <v>0</v>
      </c>
    </row>
    <row r="831" spans="1:15" x14ac:dyDescent="0.3">
      <c r="A831" s="39" t="s">
        <v>2287</v>
      </c>
      <c r="B831" s="39">
        <v>520</v>
      </c>
      <c r="C831" s="39">
        <v>3100</v>
      </c>
      <c r="D831" s="39"/>
      <c r="E831" s="39" t="s">
        <v>52</v>
      </c>
      <c r="F831" s="39" t="s">
        <v>949</v>
      </c>
      <c r="G831" s="39" t="s">
        <v>949</v>
      </c>
      <c r="H831" s="39" t="s">
        <v>950</v>
      </c>
      <c r="I831" s="39" t="s">
        <v>950</v>
      </c>
      <c r="J831" s="39" t="s">
        <v>2288</v>
      </c>
      <c r="K831" s="39" t="s">
        <v>1395</v>
      </c>
      <c r="L831" s="39" t="s">
        <v>1529</v>
      </c>
      <c r="M831" s="39" t="s">
        <v>845</v>
      </c>
      <c r="N831" s="39" t="s">
        <v>802</v>
      </c>
      <c r="O831" s="106">
        <v>23643</v>
      </c>
    </row>
    <row r="832" spans="1:15" x14ac:dyDescent="0.3">
      <c r="A832" s="39" t="s">
        <v>2289</v>
      </c>
      <c r="B832" s="39">
        <v>520</v>
      </c>
      <c r="C832" s="39">
        <v>315</v>
      </c>
      <c r="D832" s="39">
        <v>4125</v>
      </c>
      <c r="E832" s="39" t="s">
        <v>52</v>
      </c>
      <c r="F832" s="39" t="s">
        <v>960</v>
      </c>
      <c r="G832" s="39" t="s">
        <v>101</v>
      </c>
      <c r="H832" s="39" t="s">
        <v>101</v>
      </c>
      <c r="I832" s="39" t="s">
        <v>809</v>
      </c>
      <c r="J832" s="39" t="s">
        <v>266</v>
      </c>
      <c r="K832" s="39" t="s">
        <v>954</v>
      </c>
      <c r="L832" s="39" t="s">
        <v>960</v>
      </c>
      <c r="M832" s="39" t="s">
        <v>1435</v>
      </c>
      <c r="N832" s="39" t="s">
        <v>961</v>
      </c>
      <c r="O832" s="106">
        <v>10</v>
      </c>
    </row>
    <row r="833" spans="1:15" x14ac:dyDescent="0.3">
      <c r="A833" s="39" t="s">
        <v>2290</v>
      </c>
      <c r="B833" s="39">
        <v>520</v>
      </c>
      <c r="C833" s="39">
        <v>3250</v>
      </c>
      <c r="D833" s="39"/>
      <c r="E833" s="39" t="s">
        <v>52</v>
      </c>
      <c r="F833" s="39" t="s">
        <v>949</v>
      </c>
      <c r="G833" s="39" t="s">
        <v>949</v>
      </c>
      <c r="H833" s="39" t="s">
        <v>975</v>
      </c>
      <c r="I833" s="39" t="s">
        <v>975</v>
      </c>
      <c r="J833" s="39" t="s">
        <v>2291</v>
      </c>
      <c r="K833" s="39" t="s">
        <v>1395</v>
      </c>
      <c r="L833" s="39" t="s">
        <v>1529</v>
      </c>
      <c r="M833" s="39" t="s">
        <v>845</v>
      </c>
      <c r="N833" s="39" t="s">
        <v>977</v>
      </c>
      <c r="O833" s="106">
        <v>0</v>
      </c>
    </row>
    <row r="834" spans="1:15" x14ac:dyDescent="0.3">
      <c r="A834" s="39" t="s">
        <v>2292</v>
      </c>
      <c r="B834" s="39">
        <v>520</v>
      </c>
      <c r="C834" s="39">
        <v>3300</v>
      </c>
      <c r="D834" s="39"/>
      <c r="E834" s="39" t="s">
        <v>52</v>
      </c>
      <c r="F834" s="39" t="s">
        <v>949</v>
      </c>
      <c r="G834" s="39" t="s">
        <v>949</v>
      </c>
      <c r="H834" s="39" t="s">
        <v>1005</v>
      </c>
      <c r="I834" s="39" t="s">
        <v>1005</v>
      </c>
      <c r="J834" s="39" t="s">
        <v>2293</v>
      </c>
      <c r="K834" s="39" t="s">
        <v>1395</v>
      </c>
      <c r="L834" s="39" t="s">
        <v>1529</v>
      </c>
      <c r="M834" s="39" t="s">
        <v>845</v>
      </c>
      <c r="N834" s="39" t="s">
        <v>1007</v>
      </c>
      <c r="O834" s="106">
        <v>0</v>
      </c>
    </row>
    <row r="835" spans="1:15" x14ac:dyDescent="0.3">
      <c r="A835" s="39" t="s">
        <v>2294</v>
      </c>
      <c r="B835" s="39">
        <v>520</v>
      </c>
      <c r="C835" s="39">
        <v>390</v>
      </c>
      <c r="D835" s="39">
        <v>4930</v>
      </c>
      <c r="E835" s="39" t="s">
        <v>52</v>
      </c>
      <c r="F835" s="39" t="s">
        <v>816</v>
      </c>
      <c r="G835" s="39" t="s">
        <v>101</v>
      </c>
      <c r="H835" s="39" t="s">
        <v>101</v>
      </c>
      <c r="I835" s="39" t="s">
        <v>816</v>
      </c>
      <c r="J835" s="39" t="s">
        <v>174</v>
      </c>
      <c r="K835" s="39" t="s">
        <v>954</v>
      </c>
      <c r="L835" s="39" t="s">
        <v>1078</v>
      </c>
      <c r="M835" s="39" t="s">
        <v>1435</v>
      </c>
      <c r="N835" s="39" t="s">
        <v>1785</v>
      </c>
      <c r="O835" s="106">
        <v>15740</v>
      </c>
    </row>
    <row r="836" spans="1:15" x14ac:dyDescent="0.3">
      <c r="A836" s="39" t="s">
        <v>2295</v>
      </c>
      <c r="B836" s="39">
        <v>520</v>
      </c>
      <c r="C836" s="39">
        <v>900</v>
      </c>
      <c r="D836" s="39">
        <v>9130</v>
      </c>
      <c r="E836" s="39" t="s">
        <v>52</v>
      </c>
      <c r="F836" s="39" t="s">
        <v>1375</v>
      </c>
      <c r="G836" s="39" t="s">
        <v>100</v>
      </c>
      <c r="H836" s="39" t="s">
        <v>825</v>
      </c>
      <c r="I836" s="39" t="s">
        <v>825</v>
      </c>
      <c r="J836" s="39" t="s">
        <v>679</v>
      </c>
      <c r="K836" s="39" t="s">
        <v>954</v>
      </c>
      <c r="L836" s="39" t="s">
        <v>1078</v>
      </c>
      <c r="M836" s="39" t="s">
        <v>1435</v>
      </c>
      <c r="N836" s="39" t="s">
        <v>1380</v>
      </c>
      <c r="O836" s="106">
        <v>0</v>
      </c>
    </row>
    <row r="837" spans="1:15" x14ac:dyDescent="0.3">
      <c r="A837" s="39" t="s">
        <v>2296</v>
      </c>
      <c r="B837" s="39">
        <v>520</v>
      </c>
      <c r="C837" s="39">
        <v>900</v>
      </c>
      <c r="D837" s="39">
        <v>9892</v>
      </c>
      <c r="E837" s="39" t="s">
        <v>52</v>
      </c>
      <c r="F837" s="39" t="s">
        <v>1375</v>
      </c>
      <c r="G837" s="39" t="s">
        <v>100</v>
      </c>
      <c r="H837" s="39" t="s">
        <v>1389</v>
      </c>
      <c r="I837" s="39" t="s">
        <v>1390</v>
      </c>
      <c r="J837" s="39" t="s">
        <v>322</v>
      </c>
      <c r="K837" s="39" t="s">
        <v>1395</v>
      </c>
      <c r="L837" s="39" t="s">
        <v>1529</v>
      </c>
      <c r="M837" s="39" t="s">
        <v>845</v>
      </c>
      <c r="N837" s="39" t="s">
        <v>2297</v>
      </c>
      <c r="O837" s="106">
        <v>0</v>
      </c>
    </row>
    <row r="838" spans="1:15" x14ac:dyDescent="0.3">
      <c r="A838" s="39" t="s">
        <v>2299</v>
      </c>
      <c r="B838" s="39">
        <v>521</v>
      </c>
      <c r="C838" s="39">
        <v>1110</v>
      </c>
      <c r="D838" s="39"/>
      <c r="E838" s="39" t="s">
        <v>78</v>
      </c>
      <c r="F838" s="39" t="s">
        <v>841</v>
      </c>
      <c r="G838" s="39" t="s">
        <v>841</v>
      </c>
      <c r="H838" s="39" t="s">
        <v>843</v>
      </c>
      <c r="I838" s="39" t="s">
        <v>842</v>
      </c>
      <c r="J838" s="39" t="s">
        <v>2300</v>
      </c>
      <c r="K838" s="39" t="s">
        <v>1395</v>
      </c>
      <c r="L838" s="39" t="s">
        <v>1700</v>
      </c>
      <c r="M838" s="39" t="s">
        <v>845</v>
      </c>
      <c r="N838" s="39" t="s">
        <v>847</v>
      </c>
      <c r="O838" s="106">
        <v>15750</v>
      </c>
    </row>
    <row r="839" spans="1:15" x14ac:dyDescent="0.3">
      <c r="A839" s="39" t="s">
        <v>2301</v>
      </c>
      <c r="B839" s="39">
        <v>521</v>
      </c>
      <c r="C839" s="39">
        <v>1510</v>
      </c>
      <c r="D839" s="39"/>
      <c r="E839" s="39" t="s">
        <v>78</v>
      </c>
      <c r="F839" s="39" t="s">
        <v>841</v>
      </c>
      <c r="G839" s="39" t="s">
        <v>841</v>
      </c>
      <c r="H839" s="39" t="s">
        <v>843</v>
      </c>
      <c r="I839" s="39" t="s">
        <v>862</v>
      </c>
      <c r="J839" s="39" t="s">
        <v>2302</v>
      </c>
      <c r="K839" s="39" t="s">
        <v>1395</v>
      </c>
      <c r="L839" s="39" t="s">
        <v>1700</v>
      </c>
      <c r="M839" s="39" t="s">
        <v>845</v>
      </c>
      <c r="N839" s="39" t="s">
        <v>862</v>
      </c>
      <c r="O839" s="106">
        <v>0</v>
      </c>
    </row>
    <row r="840" spans="1:15" x14ac:dyDescent="0.3">
      <c r="A840" s="39" t="s">
        <v>2303</v>
      </c>
      <c r="B840" s="39">
        <v>521</v>
      </c>
      <c r="C840" s="39">
        <v>2125</v>
      </c>
      <c r="D840" s="39"/>
      <c r="E840" s="39" t="s">
        <v>78</v>
      </c>
      <c r="F840" s="39" t="s">
        <v>907</v>
      </c>
      <c r="G840" s="39" t="s">
        <v>907</v>
      </c>
      <c r="H840" s="39" t="s">
        <v>909</v>
      </c>
      <c r="I840" s="39" t="s">
        <v>908</v>
      </c>
      <c r="J840" s="39" t="s">
        <v>2304</v>
      </c>
      <c r="K840" s="39" t="s">
        <v>1395</v>
      </c>
      <c r="L840" s="39" t="s">
        <v>1700</v>
      </c>
      <c r="M840" s="39" t="s">
        <v>845</v>
      </c>
      <c r="N840" s="39" t="s">
        <v>908</v>
      </c>
      <c r="O840" s="106">
        <v>0</v>
      </c>
    </row>
    <row r="841" spans="1:15" x14ac:dyDescent="0.3">
      <c r="A841" s="39" t="s">
        <v>2305</v>
      </c>
      <c r="B841" s="39">
        <v>521</v>
      </c>
      <c r="C841" s="39">
        <v>3100</v>
      </c>
      <c r="D841" s="39"/>
      <c r="E841" s="39" t="s">
        <v>78</v>
      </c>
      <c r="F841" s="39" t="s">
        <v>949</v>
      </c>
      <c r="G841" s="39" t="s">
        <v>949</v>
      </c>
      <c r="H841" s="39" t="s">
        <v>950</v>
      </c>
      <c r="I841" s="39" t="s">
        <v>950</v>
      </c>
      <c r="J841" s="39" t="s">
        <v>2306</v>
      </c>
      <c r="K841" s="39" t="s">
        <v>1395</v>
      </c>
      <c r="L841" s="39" t="s">
        <v>1700</v>
      </c>
      <c r="M841" s="39" t="s">
        <v>845</v>
      </c>
      <c r="N841" s="39" t="s">
        <v>802</v>
      </c>
      <c r="O841" s="106">
        <v>9826</v>
      </c>
    </row>
    <row r="842" spans="1:15" x14ac:dyDescent="0.3">
      <c r="A842" s="39" t="s">
        <v>2307</v>
      </c>
      <c r="B842" s="39">
        <v>521</v>
      </c>
      <c r="C842" s="39">
        <v>315</v>
      </c>
      <c r="D842" s="39">
        <v>4125</v>
      </c>
      <c r="E842" s="39" t="s">
        <v>78</v>
      </c>
      <c r="F842" s="39" t="s">
        <v>960</v>
      </c>
      <c r="G842" s="39" t="s">
        <v>101</v>
      </c>
      <c r="H842" s="39" t="s">
        <v>101</v>
      </c>
      <c r="I842" s="39" t="s">
        <v>809</v>
      </c>
      <c r="J842" s="39" t="s">
        <v>268</v>
      </c>
      <c r="K842" s="39" t="s">
        <v>954</v>
      </c>
      <c r="L842" s="39" t="s">
        <v>960</v>
      </c>
      <c r="M842" s="39" t="s">
        <v>1435</v>
      </c>
      <c r="N842" s="39" t="s">
        <v>961</v>
      </c>
      <c r="O842" s="106">
        <v>4</v>
      </c>
    </row>
    <row r="843" spans="1:15" x14ac:dyDescent="0.3">
      <c r="A843" s="39" t="s">
        <v>2308</v>
      </c>
      <c r="B843" s="39">
        <v>521</v>
      </c>
      <c r="C843" s="39">
        <v>3250</v>
      </c>
      <c r="D843" s="39"/>
      <c r="E843" s="39" t="s">
        <v>78</v>
      </c>
      <c r="F843" s="39" t="s">
        <v>949</v>
      </c>
      <c r="G843" s="39" t="s">
        <v>949</v>
      </c>
      <c r="H843" s="39" t="s">
        <v>975</v>
      </c>
      <c r="I843" s="39" t="s">
        <v>975</v>
      </c>
      <c r="J843" s="39" t="s">
        <v>2309</v>
      </c>
      <c r="K843" s="39" t="s">
        <v>1395</v>
      </c>
      <c r="L843" s="39" t="s">
        <v>1700</v>
      </c>
      <c r="M843" s="39" t="s">
        <v>845</v>
      </c>
      <c r="N843" s="39" t="s">
        <v>977</v>
      </c>
      <c r="O843" s="106">
        <v>0</v>
      </c>
    </row>
    <row r="844" spans="1:15" x14ac:dyDescent="0.3">
      <c r="A844" s="39" t="s">
        <v>2310</v>
      </c>
      <c r="B844" s="39">
        <v>521</v>
      </c>
      <c r="C844" s="39">
        <v>3300</v>
      </c>
      <c r="D844" s="39"/>
      <c r="E844" s="39" t="s">
        <v>78</v>
      </c>
      <c r="F844" s="39" t="s">
        <v>949</v>
      </c>
      <c r="G844" s="39" t="s">
        <v>949</v>
      </c>
      <c r="H844" s="39" t="s">
        <v>1005</v>
      </c>
      <c r="I844" s="39" t="s">
        <v>1005</v>
      </c>
      <c r="J844" s="39" t="s">
        <v>2311</v>
      </c>
      <c r="K844" s="39" t="s">
        <v>1395</v>
      </c>
      <c r="L844" s="39" t="s">
        <v>1700</v>
      </c>
      <c r="M844" s="39" t="s">
        <v>845</v>
      </c>
      <c r="N844" s="39" t="s">
        <v>1007</v>
      </c>
      <c r="O844" s="106">
        <v>0</v>
      </c>
    </row>
    <row r="845" spans="1:15" x14ac:dyDescent="0.3">
      <c r="A845" s="39" t="s">
        <v>2312</v>
      </c>
      <c r="B845" s="39">
        <v>521</v>
      </c>
      <c r="C845" s="39">
        <v>390</v>
      </c>
      <c r="D845" s="39">
        <v>4940</v>
      </c>
      <c r="E845" s="39" t="s">
        <v>78</v>
      </c>
      <c r="F845" s="39" t="s">
        <v>816</v>
      </c>
      <c r="G845" s="39" t="s">
        <v>101</v>
      </c>
      <c r="H845" s="39" t="s">
        <v>101</v>
      </c>
      <c r="I845" s="39" t="s">
        <v>816</v>
      </c>
      <c r="J845" s="39" t="s">
        <v>219</v>
      </c>
      <c r="K845" s="39" t="s">
        <v>954</v>
      </c>
      <c r="L845" s="39" t="s">
        <v>1078</v>
      </c>
      <c r="M845" s="39" t="s">
        <v>1435</v>
      </c>
      <c r="N845" s="39" t="s">
        <v>1600</v>
      </c>
      <c r="O845" s="106">
        <v>5920</v>
      </c>
    </row>
    <row r="846" spans="1:15" x14ac:dyDescent="0.3">
      <c r="A846" s="39" t="s">
        <v>2313</v>
      </c>
      <c r="B846" s="39">
        <v>521</v>
      </c>
      <c r="C846" s="39">
        <v>900</v>
      </c>
      <c r="D846" s="39">
        <v>9140</v>
      </c>
      <c r="E846" s="39" t="s">
        <v>78</v>
      </c>
      <c r="F846" s="39" t="s">
        <v>1375</v>
      </c>
      <c r="G846" s="39" t="s">
        <v>100</v>
      </c>
      <c r="H846" s="39" t="s">
        <v>825</v>
      </c>
      <c r="I846" s="39" t="s">
        <v>825</v>
      </c>
      <c r="J846" s="39" t="s">
        <v>533</v>
      </c>
      <c r="K846" s="39" t="s">
        <v>954</v>
      </c>
      <c r="L846" s="39" t="s">
        <v>1078</v>
      </c>
      <c r="M846" s="39" t="s">
        <v>1435</v>
      </c>
      <c r="N846" s="39" t="s">
        <v>1382</v>
      </c>
      <c r="O846" s="106">
        <v>0</v>
      </c>
    </row>
    <row r="847" spans="1:15" x14ac:dyDescent="0.3">
      <c r="A847" s="39" t="s">
        <v>2314</v>
      </c>
      <c r="B847" s="39">
        <v>521</v>
      </c>
      <c r="C847" s="39">
        <v>900</v>
      </c>
      <c r="D847" s="39">
        <v>9892</v>
      </c>
      <c r="E847" s="39" t="s">
        <v>78</v>
      </c>
      <c r="F847" s="39" t="s">
        <v>1375</v>
      </c>
      <c r="G847" s="39" t="s">
        <v>100</v>
      </c>
      <c r="H847" s="39" t="s">
        <v>1389</v>
      </c>
      <c r="I847" s="39" t="s">
        <v>1390</v>
      </c>
      <c r="J847" s="39" t="s">
        <v>319</v>
      </c>
      <c r="K847" s="39" t="s">
        <v>1395</v>
      </c>
      <c r="L847" s="39" t="s">
        <v>1700</v>
      </c>
      <c r="M847" s="39" t="s">
        <v>845</v>
      </c>
      <c r="N847" s="39" t="s">
        <v>2315</v>
      </c>
      <c r="O847" s="106">
        <v>0</v>
      </c>
    </row>
    <row r="848" spans="1:15" x14ac:dyDescent="0.3">
      <c r="A848" s="39" t="s">
        <v>2317</v>
      </c>
      <c r="B848" s="39">
        <v>550</v>
      </c>
      <c r="C848" s="39">
        <v>1110</v>
      </c>
      <c r="D848" s="39"/>
      <c r="E848" s="39" t="s">
        <v>2318</v>
      </c>
      <c r="F848" s="39" t="s">
        <v>841</v>
      </c>
      <c r="G848" s="39" t="s">
        <v>841</v>
      </c>
      <c r="H848" s="39" t="s">
        <v>843</v>
      </c>
      <c r="I848" s="39" t="s">
        <v>842</v>
      </c>
      <c r="J848" s="39" t="s">
        <v>2319</v>
      </c>
      <c r="K848" s="39" t="s">
        <v>844</v>
      </c>
      <c r="L848" s="39" t="s">
        <v>910</v>
      </c>
      <c r="M848" s="39" t="s">
        <v>845</v>
      </c>
      <c r="N848" s="39" t="s">
        <v>847</v>
      </c>
      <c r="O848" s="106">
        <v>0</v>
      </c>
    </row>
    <row r="849" spans="1:15" x14ac:dyDescent="0.3">
      <c r="A849" s="39" t="s">
        <v>2320</v>
      </c>
      <c r="B849" s="39">
        <v>550</v>
      </c>
      <c r="C849" s="39">
        <v>1510</v>
      </c>
      <c r="D849" s="39"/>
      <c r="E849" s="39" t="s">
        <v>2318</v>
      </c>
      <c r="F849" s="39" t="s">
        <v>841</v>
      </c>
      <c r="G849" s="39" t="s">
        <v>841</v>
      </c>
      <c r="H849" s="39" t="s">
        <v>843</v>
      </c>
      <c r="I849" s="39" t="s">
        <v>862</v>
      </c>
      <c r="J849" s="39" t="s">
        <v>2321</v>
      </c>
      <c r="K849" s="39" t="s">
        <v>844</v>
      </c>
      <c r="L849" s="39" t="s">
        <v>910</v>
      </c>
      <c r="M849" s="39" t="s">
        <v>845</v>
      </c>
      <c r="N849" s="39" t="s">
        <v>862</v>
      </c>
      <c r="O849" s="106">
        <v>0</v>
      </c>
    </row>
    <row r="850" spans="1:15" x14ac:dyDescent="0.3">
      <c r="A850" s="39" t="s">
        <v>2322</v>
      </c>
      <c r="B850" s="39">
        <v>550</v>
      </c>
      <c r="C850" s="39">
        <v>2125</v>
      </c>
      <c r="D850" s="39"/>
      <c r="E850" s="39" t="s">
        <v>2318</v>
      </c>
      <c r="F850" s="39" t="s">
        <v>907</v>
      </c>
      <c r="G850" s="39" t="s">
        <v>907</v>
      </c>
      <c r="H850" s="39" t="s">
        <v>909</v>
      </c>
      <c r="I850" s="39" t="s">
        <v>908</v>
      </c>
      <c r="J850" s="39" t="s">
        <v>2323</v>
      </c>
      <c r="K850" s="39" t="s">
        <v>844</v>
      </c>
      <c r="L850" s="39" t="s">
        <v>910</v>
      </c>
      <c r="M850" s="39" t="s">
        <v>845</v>
      </c>
      <c r="N850" s="39" t="s">
        <v>908</v>
      </c>
      <c r="O850" s="106">
        <v>0</v>
      </c>
    </row>
    <row r="851" spans="1:15" x14ac:dyDescent="0.3">
      <c r="A851" s="39" t="s">
        <v>2324</v>
      </c>
      <c r="B851" s="39">
        <v>550</v>
      </c>
      <c r="C851" s="39">
        <v>3100</v>
      </c>
      <c r="D851" s="39"/>
      <c r="E851" s="39" t="s">
        <v>2318</v>
      </c>
      <c r="F851" s="39" t="s">
        <v>949</v>
      </c>
      <c r="G851" s="39" t="s">
        <v>949</v>
      </c>
      <c r="H851" s="39" t="s">
        <v>950</v>
      </c>
      <c r="I851" s="39" t="s">
        <v>950</v>
      </c>
      <c r="J851" s="39" t="s">
        <v>2325</v>
      </c>
      <c r="K851" s="39" t="s">
        <v>844</v>
      </c>
      <c r="L851" s="39" t="s">
        <v>910</v>
      </c>
      <c r="M851" s="39" t="s">
        <v>845</v>
      </c>
      <c r="N851" s="39" t="s">
        <v>802</v>
      </c>
      <c r="O851" s="106">
        <v>22181</v>
      </c>
    </row>
    <row r="852" spans="1:15" x14ac:dyDescent="0.3">
      <c r="A852" s="39" t="s">
        <v>2326</v>
      </c>
      <c r="B852" s="39">
        <v>550</v>
      </c>
      <c r="C852" s="39">
        <v>315</v>
      </c>
      <c r="D852" s="39">
        <v>4125</v>
      </c>
      <c r="E852" s="39" t="s">
        <v>2318</v>
      </c>
      <c r="F852" s="39" t="s">
        <v>960</v>
      </c>
      <c r="G852" s="39" t="s">
        <v>101</v>
      </c>
      <c r="H852" s="39" t="s">
        <v>101</v>
      </c>
      <c r="I852" s="39" t="s">
        <v>809</v>
      </c>
      <c r="J852" s="39" t="s">
        <v>270</v>
      </c>
      <c r="K852" s="39" t="s">
        <v>954</v>
      </c>
      <c r="L852" s="39" t="s">
        <v>960</v>
      </c>
      <c r="M852" s="39" t="s">
        <v>910</v>
      </c>
      <c r="N852" s="39" t="s">
        <v>961</v>
      </c>
      <c r="O852" s="106">
        <v>0</v>
      </c>
    </row>
    <row r="853" spans="1:15" x14ac:dyDescent="0.3">
      <c r="A853" s="39" t="s">
        <v>2327</v>
      </c>
      <c r="B853" s="39">
        <v>550</v>
      </c>
      <c r="C853" s="39">
        <v>3250</v>
      </c>
      <c r="D853" s="39"/>
      <c r="E853" s="39" t="s">
        <v>2318</v>
      </c>
      <c r="F853" s="39" t="s">
        <v>949</v>
      </c>
      <c r="G853" s="39" t="s">
        <v>949</v>
      </c>
      <c r="H853" s="39" t="s">
        <v>975</v>
      </c>
      <c r="I853" s="39" t="s">
        <v>975</v>
      </c>
      <c r="J853" s="39" t="s">
        <v>2328</v>
      </c>
      <c r="K853" s="39" t="s">
        <v>844</v>
      </c>
      <c r="L853" s="39" t="s">
        <v>910</v>
      </c>
      <c r="M853" s="39" t="s">
        <v>845</v>
      </c>
      <c r="N853" s="39" t="s">
        <v>977</v>
      </c>
      <c r="O853" s="106">
        <v>0</v>
      </c>
    </row>
    <row r="854" spans="1:15" x14ac:dyDescent="0.3">
      <c r="A854" s="39" t="s">
        <v>2329</v>
      </c>
      <c r="B854" s="39">
        <v>550</v>
      </c>
      <c r="C854" s="39">
        <v>3300</v>
      </c>
      <c r="D854" s="39"/>
      <c r="E854" s="39" t="s">
        <v>2318</v>
      </c>
      <c r="F854" s="39" t="s">
        <v>949</v>
      </c>
      <c r="G854" s="39" t="s">
        <v>949</v>
      </c>
      <c r="H854" s="39" t="s">
        <v>1005</v>
      </c>
      <c r="I854" s="39" t="s">
        <v>1005</v>
      </c>
      <c r="J854" s="39" t="s">
        <v>2330</v>
      </c>
      <c r="K854" s="39" t="s">
        <v>844</v>
      </c>
      <c r="L854" s="39" t="s">
        <v>910</v>
      </c>
      <c r="M854" s="39" t="s">
        <v>845</v>
      </c>
      <c r="N854" s="39" t="s">
        <v>1007</v>
      </c>
      <c r="O854" s="106">
        <v>0</v>
      </c>
    </row>
    <row r="855" spans="1:15" x14ac:dyDescent="0.3">
      <c r="A855" s="39" t="s">
        <v>2331</v>
      </c>
      <c r="B855" s="39">
        <v>550</v>
      </c>
      <c r="C855" s="39">
        <v>370</v>
      </c>
      <c r="D855" s="39">
        <v>4849</v>
      </c>
      <c r="E855" s="39" t="s">
        <v>2318</v>
      </c>
      <c r="F855" s="39" t="s">
        <v>1059</v>
      </c>
      <c r="G855" s="39" t="s">
        <v>101</v>
      </c>
      <c r="H855" s="39" t="s">
        <v>101</v>
      </c>
      <c r="I855" s="39" t="s">
        <v>813</v>
      </c>
      <c r="J855" s="39" t="s">
        <v>195</v>
      </c>
      <c r="K855" s="39" t="s">
        <v>954</v>
      </c>
      <c r="L855" s="39" t="s">
        <v>1066</v>
      </c>
      <c r="M855" s="39" t="s">
        <v>910</v>
      </c>
      <c r="N855" s="39" t="s">
        <v>1067</v>
      </c>
      <c r="O855" s="106">
        <v>0</v>
      </c>
    </row>
    <row r="856" spans="1:15" x14ac:dyDescent="0.3">
      <c r="A856" s="39" t="s">
        <v>2332</v>
      </c>
      <c r="B856" s="39">
        <v>550</v>
      </c>
      <c r="C856" s="39">
        <v>390</v>
      </c>
      <c r="D856" s="39">
        <v>4910</v>
      </c>
      <c r="E856" s="39" t="s">
        <v>2318</v>
      </c>
      <c r="F856" s="39" t="s">
        <v>816</v>
      </c>
      <c r="G856" s="39" t="s">
        <v>101</v>
      </c>
      <c r="H856" s="39" t="s">
        <v>101</v>
      </c>
      <c r="I856" s="39" t="s">
        <v>816</v>
      </c>
      <c r="J856" s="39" t="s">
        <v>272</v>
      </c>
      <c r="K856" s="39" t="s">
        <v>954</v>
      </c>
      <c r="L856" s="39" t="s">
        <v>1078</v>
      </c>
      <c r="M856" s="39" t="s">
        <v>910</v>
      </c>
      <c r="N856" s="39" t="s">
        <v>1447</v>
      </c>
      <c r="O856" s="106">
        <v>0</v>
      </c>
    </row>
    <row r="857" spans="1:15" x14ac:dyDescent="0.3">
      <c r="A857" s="39" t="s">
        <v>2333</v>
      </c>
      <c r="B857" s="39">
        <v>550</v>
      </c>
      <c r="C857" s="39">
        <v>390</v>
      </c>
      <c r="D857" s="39">
        <v>4912</v>
      </c>
      <c r="E857" s="39" t="s">
        <v>2318</v>
      </c>
      <c r="F857" s="39" t="s">
        <v>816</v>
      </c>
      <c r="G857" s="39" t="s">
        <v>101</v>
      </c>
      <c r="H857" s="39" t="s">
        <v>101</v>
      </c>
      <c r="I857" s="39" t="s">
        <v>816</v>
      </c>
      <c r="J857" s="39" t="s">
        <v>221</v>
      </c>
      <c r="K857" s="39" t="s">
        <v>954</v>
      </c>
      <c r="L857" s="39" t="s">
        <v>1078</v>
      </c>
      <c r="M857" s="39" t="s">
        <v>910</v>
      </c>
      <c r="N857" s="39" t="s">
        <v>1079</v>
      </c>
      <c r="O857" s="106">
        <v>0</v>
      </c>
    </row>
    <row r="858" spans="1:15" x14ac:dyDescent="0.3">
      <c r="A858" s="39" t="s">
        <v>2334</v>
      </c>
      <c r="B858" s="39">
        <v>550</v>
      </c>
      <c r="C858" s="39">
        <v>390</v>
      </c>
      <c r="D858" s="39">
        <v>4930</v>
      </c>
      <c r="E858" s="39" t="s">
        <v>2318</v>
      </c>
      <c r="F858" s="39" t="s">
        <v>816</v>
      </c>
      <c r="G858" s="39" t="s">
        <v>101</v>
      </c>
      <c r="H858" s="39" t="s">
        <v>101</v>
      </c>
      <c r="I858" s="39" t="s">
        <v>816</v>
      </c>
      <c r="J858" s="39" t="s">
        <v>274</v>
      </c>
      <c r="K858" s="39" t="s">
        <v>954</v>
      </c>
      <c r="L858" s="39" t="s">
        <v>1078</v>
      </c>
      <c r="M858" s="39" t="s">
        <v>910</v>
      </c>
      <c r="N858" s="39" t="s">
        <v>1785</v>
      </c>
      <c r="O858" s="106">
        <v>0</v>
      </c>
    </row>
    <row r="859" spans="1:15" x14ac:dyDescent="0.3">
      <c r="A859" s="39" t="s">
        <v>2335</v>
      </c>
      <c r="B859" s="39">
        <v>550</v>
      </c>
      <c r="C859" s="39">
        <v>390</v>
      </c>
      <c r="D859" s="39">
        <v>4940</v>
      </c>
      <c r="E859" s="39" t="s">
        <v>2318</v>
      </c>
      <c r="F859" s="39" t="s">
        <v>816</v>
      </c>
      <c r="G859" s="39" t="s">
        <v>101</v>
      </c>
      <c r="H859" s="39" t="s">
        <v>101</v>
      </c>
      <c r="I859" s="39" t="s">
        <v>816</v>
      </c>
      <c r="J859" s="39" t="s">
        <v>183</v>
      </c>
      <c r="K859" s="39" t="s">
        <v>954</v>
      </c>
      <c r="L859" s="39" t="s">
        <v>1078</v>
      </c>
      <c r="M859" s="39" t="s">
        <v>910</v>
      </c>
      <c r="N859" s="39" t="s">
        <v>1600</v>
      </c>
      <c r="O859" s="106">
        <v>0</v>
      </c>
    </row>
    <row r="860" spans="1:15" x14ac:dyDescent="0.3">
      <c r="A860" s="39" t="s">
        <v>2336</v>
      </c>
      <c r="B860" s="39">
        <v>550</v>
      </c>
      <c r="C860" s="39">
        <v>700</v>
      </c>
      <c r="D860" s="39">
        <v>8425</v>
      </c>
      <c r="E860" s="39" t="s">
        <v>2318</v>
      </c>
      <c r="F860" s="39" t="s">
        <v>821</v>
      </c>
      <c r="G860" s="39" t="s">
        <v>100</v>
      </c>
      <c r="H860" s="39" t="s">
        <v>821</v>
      </c>
      <c r="I860" s="39" t="s">
        <v>883</v>
      </c>
      <c r="J860" s="39" t="s">
        <v>681</v>
      </c>
      <c r="K860" s="39" t="s">
        <v>844</v>
      </c>
      <c r="L860" s="39" t="s">
        <v>910</v>
      </c>
      <c r="M860" s="39" t="s">
        <v>845</v>
      </c>
      <c r="N860" s="39" t="s">
        <v>883</v>
      </c>
      <c r="O860" s="106">
        <v>0</v>
      </c>
    </row>
    <row r="861" spans="1:15" x14ac:dyDescent="0.3">
      <c r="A861" s="39" t="s">
        <v>2337</v>
      </c>
      <c r="B861" s="39">
        <v>550</v>
      </c>
      <c r="C861" s="39">
        <v>900</v>
      </c>
      <c r="D861" s="39">
        <v>9110</v>
      </c>
      <c r="E861" s="39" t="s">
        <v>2318</v>
      </c>
      <c r="F861" s="39" t="s">
        <v>1375</v>
      </c>
      <c r="G861" s="39" t="s">
        <v>100</v>
      </c>
      <c r="H861" s="39" t="s">
        <v>825</v>
      </c>
      <c r="I861" s="39" t="s">
        <v>825</v>
      </c>
      <c r="J861" s="39" t="s">
        <v>782</v>
      </c>
      <c r="K861" s="39" t="s">
        <v>954</v>
      </c>
      <c r="L861" s="39" t="s">
        <v>1078</v>
      </c>
      <c r="M861" s="39" t="s">
        <v>910</v>
      </c>
      <c r="N861" s="39" t="s">
        <v>2104</v>
      </c>
      <c r="O861" s="106">
        <v>6049</v>
      </c>
    </row>
    <row r="862" spans="1:15" x14ac:dyDescent="0.3">
      <c r="A862" s="39" t="s">
        <v>2338</v>
      </c>
      <c r="B862" s="39">
        <v>550</v>
      </c>
      <c r="C862" s="39">
        <v>900</v>
      </c>
      <c r="D862" s="39">
        <v>9112</v>
      </c>
      <c r="E862" s="39" t="s">
        <v>2318</v>
      </c>
      <c r="F862" s="39" t="s">
        <v>1375</v>
      </c>
      <c r="G862" s="39" t="s">
        <v>100</v>
      </c>
      <c r="H862" s="39" t="s">
        <v>825</v>
      </c>
      <c r="I862" s="39" t="s">
        <v>825</v>
      </c>
      <c r="J862" s="39" t="s">
        <v>778</v>
      </c>
      <c r="K862" s="39" t="s">
        <v>954</v>
      </c>
      <c r="L862" s="39" t="s">
        <v>1078</v>
      </c>
      <c r="M862" s="39" t="s">
        <v>1435</v>
      </c>
      <c r="N862" s="39" t="s">
        <v>2339</v>
      </c>
      <c r="O862" s="106">
        <v>4033</v>
      </c>
    </row>
    <row r="863" spans="1:15" x14ac:dyDescent="0.3">
      <c r="A863" s="39" t="s">
        <v>2340</v>
      </c>
      <c r="B863" s="39">
        <v>550</v>
      </c>
      <c r="C863" s="39">
        <v>900</v>
      </c>
      <c r="D863" s="39">
        <v>9130</v>
      </c>
      <c r="E863" s="39" t="s">
        <v>2318</v>
      </c>
      <c r="F863" s="39" t="s">
        <v>1375</v>
      </c>
      <c r="G863" s="39" t="s">
        <v>100</v>
      </c>
      <c r="H863" s="39" t="s">
        <v>825</v>
      </c>
      <c r="I863" s="39" t="s">
        <v>825</v>
      </c>
      <c r="J863" s="39" t="s">
        <v>783</v>
      </c>
      <c r="K863" s="39" t="s">
        <v>954</v>
      </c>
      <c r="L863" s="39" t="s">
        <v>1078</v>
      </c>
      <c r="M863" s="39" t="s">
        <v>910</v>
      </c>
      <c r="N863" s="39" t="s">
        <v>1380</v>
      </c>
      <c r="O863" s="106">
        <v>6049</v>
      </c>
    </row>
    <row r="864" spans="1:15" x14ac:dyDescent="0.3">
      <c r="A864" s="39" t="s">
        <v>2341</v>
      </c>
      <c r="B864" s="39">
        <v>550</v>
      </c>
      <c r="C864" s="39">
        <v>900</v>
      </c>
      <c r="D864" s="39">
        <v>9140</v>
      </c>
      <c r="E864" s="39" t="s">
        <v>2318</v>
      </c>
      <c r="F864" s="39" t="s">
        <v>1375</v>
      </c>
      <c r="G864" s="39" t="s">
        <v>100</v>
      </c>
      <c r="H864" s="39" t="s">
        <v>825</v>
      </c>
      <c r="I864" s="39" t="s">
        <v>825</v>
      </c>
      <c r="J864" s="39" t="s">
        <v>781</v>
      </c>
      <c r="K864" s="39" t="s">
        <v>954</v>
      </c>
      <c r="L864" s="39" t="s">
        <v>1078</v>
      </c>
      <c r="M864" s="39" t="s">
        <v>910</v>
      </c>
      <c r="N864" s="39" t="s">
        <v>1382</v>
      </c>
      <c r="O864" s="106">
        <v>6049</v>
      </c>
    </row>
    <row r="865" spans="1:15" x14ac:dyDescent="0.3">
      <c r="A865" s="39" t="s">
        <v>2343</v>
      </c>
      <c r="B865" s="39">
        <v>555</v>
      </c>
      <c r="C865" s="39">
        <v>1110</v>
      </c>
      <c r="D865" s="39"/>
      <c r="E865" s="39" t="s">
        <v>2344</v>
      </c>
      <c r="F865" s="39" t="s">
        <v>841</v>
      </c>
      <c r="G865" s="39" t="s">
        <v>841</v>
      </c>
      <c r="H865" s="39" t="s">
        <v>843</v>
      </c>
      <c r="I865" s="39" t="s">
        <v>842</v>
      </c>
      <c r="J865" s="39" t="s">
        <v>2345</v>
      </c>
      <c r="K865" s="39" t="s">
        <v>844</v>
      </c>
      <c r="L865" s="39" t="s">
        <v>910</v>
      </c>
      <c r="M865" s="39" t="s">
        <v>845</v>
      </c>
      <c r="N865" s="39" t="s">
        <v>847</v>
      </c>
      <c r="O865" s="106">
        <v>0</v>
      </c>
    </row>
    <row r="866" spans="1:15" x14ac:dyDescent="0.3">
      <c r="A866" s="39" t="s">
        <v>2346</v>
      </c>
      <c r="B866" s="39">
        <v>555</v>
      </c>
      <c r="C866" s="39">
        <v>1115</v>
      </c>
      <c r="D866" s="39"/>
      <c r="E866" s="39" t="s">
        <v>2344</v>
      </c>
      <c r="F866" s="39" t="s">
        <v>841</v>
      </c>
      <c r="G866" s="39" t="s">
        <v>841</v>
      </c>
      <c r="H866" s="39" t="s">
        <v>843</v>
      </c>
      <c r="I866" s="39" t="s">
        <v>842</v>
      </c>
      <c r="J866" s="39" t="s">
        <v>2347</v>
      </c>
      <c r="K866" s="39" t="s">
        <v>844</v>
      </c>
      <c r="L866" s="39" t="s">
        <v>910</v>
      </c>
      <c r="M866" s="39" t="s">
        <v>845</v>
      </c>
      <c r="N866" s="39" t="s">
        <v>850</v>
      </c>
      <c r="O866" s="106">
        <v>0</v>
      </c>
    </row>
    <row r="867" spans="1:15" x14ac:dyDescent="0.3">
      <c r="A867" s="39" t="s">
        <v>2348</v>
      </c>
      <c r="B867" s="39">
        <v>555</v>
      </c>
      <c r="C867" s="39">
        <v>1510</v>
      </c>
      <c r="D867" s="39"/>
      <c r="E867" s="39" t="s">
        <v>2344</v>
      </c>
      <c r="F867" s="39" t="s">
        <v>841</v>
      </c>
      <c r="G867" s="39" t="s">
        <v>841</v>
      </c>
      <c r="H867" s="39" t="s">
        <v>843</v>
      </c>
      <c r="I867" s="39" t="s">
        <v>862</v>
      </c>
      <c r="J867" s="39" t="s">
        <v>2349</v>
      </c>
      <c r="K867" s="39" t="s">
        <v>844</v>
      </c>
      <c r="L867" s="39" t="s">
        <v>910</v>
      </c>
      <c r="M867" s="39" t="s">
        <v>845</v>
      </c>
      <c r="N867" s="39" t="s">
        <v>862</v>
      </c>
      <c r="O867" s="106">
        <v>0</v>
      </c>
    </row>
    <row r="868" spans="1:15" x14ac:dyDescent="0.3">
      <c r="A868" s="39" t="s">
        <v>2350</v>
      </c>
      <c r="B868" s="39">
        <v>555</v>
      </c>
      <c r="C868" s="39">
        <v>2125</v>
      </c>
      <c r="D868" s="39"/>
      <c r="E868" s="39" t="s">
        <v>2344</v>
      </c>
      <c r="F868" s="39" t="s">
        <v>907</v>
      </c>
      <c r="G868" s="39" t="s">
        <v>907</v>
      </c>
      <c r="H868" s="39" t="s">
        <v>909</v>
      </c>
      <c r="I868" s="39" t="s">
        <v>908</v>
      </c>
      <c r="J868" s="39" t="s">
        <v>2351</v>
      </c>
      <c r="K868" s="39" t="s">
        <v>844</v>
      </c>
      <c r="L868" s="39" t="s">
        <v>910</v>
      </c>
      <c r="M868" s="39" t="s">
        <v>845</v>
      </c>
      <c r="N868" s="39" t="s">
        <v>908</v>
      </c>
      <c r="O868" s="106">
        <v>0</v>
      </c>
    </row>
    <row r="869" spans="1:15" x14ac:dyDescent="0.3">
      <c r="A869" s="39" t="s">
        <v>2352</v>
      </c>
      <c r="B869" s="39">
        <v>555</v>
      </c>
      <c r="C869" s="39">
        <v>3100</v>
      </c>
      <c r="D869" s="39"/>
      <c r="E869" s="39" t="s">
        <v>2344</v>
      </c>
      <c r="F869" s="39" t="s">
        <v>949</v>
      </c>
      <c r="G869" s="39" t="s">
        <v>949</v>
      </c>
      <c r="H869" s="39" t="s">
        <v>950</v>
      </c>
      <c r="I869" s="39" t="s">
        <v>950</v>
      </c>
      <c r="J869" s="39" t="s">
        <v>2353</v>
      </c>
      <c r="K869" s="39" t="s">
        <v>844</v>
      </c>
      <c r="L869" s="39" t="s">
        <v>910</v>
      </c>
      <c r="M869" s="39" t="s">
        <v>845</v>
      </c>
      <c r="N869" s="39" t="s">
        <v>802</v>
      </c>
      <c r="O869" s="106">
        <v>0</v>
      </c>
    </row>
    <row r="870" spans="1:15" x14ac:dyDescent="0.3">
      <c r="A870" s="39" t="s">
        <v>2354</v>
      </c>
      <c r="B870" s="39">
        <v>555</v>
      </c>
      <c r="C870" s="39">
        <v>315</v>
      </c>
      <c r="D870" s="39">
        <v>4125</v>
      </c>
      <c r="E870" s="39" t="s">
        <v>2344</v>
      </c>
      <c r="F870" s="39" t="s">
        <v>960</v>
      </c>
      <c r="G870" s="39" t="s">
        <v>101</v>
      </c>
      <c r="H870" s="39" t="s">
        <v>101</v>
      </c>
      <c r="I870" s="39" t="s">
        <v>809</v>
      </c>
      <c r="J870" s="39" t="s">
        <v>276</v>
      </c>
      <c r="K870" s="39" t="s">
        <v>954</v>
      </c>
      <c r="L870" s="39" t="s">
        <v>960</v>
      </c>
      <c r="M870" s="39" t="s">
        <v>910</v>
      </c>
      <c r="N870" s="39" t="s">
        <v>961</v>
      </c>
      <c r="O870" s="106">
        <v>0</v>
      </c>
    </row>
    <row r="871" spans="1:15" x14ac:dyDescent="0.3">
      <c r="A871" s="39" t="s">
        <v>2355</v>
      </c>
      <c r="B871" s="39">
        <v>555</v>
      </c>
      <c r="C871" s="39">
        <v>3250</v>
      </c>
      <c r="D871" s="39"/>
      <c r="E871" s="39" t="s">
        <v>2344</v>
      </c>
      <c r="F871" s="39" t="s">
        <v>949</v>
      </c>
      <c r="G871" s="39" t="s">
        <v>949</v>
      </c>
      <c r="H871" s="39" t="s">
        <v>975</v>
      </c>
      <c r="I871" s="39" t="s">
        <v>975</v>
      </c>
      <c r="J871" s="39" t="s">
        <v>2356</v>
      </c>
      <c r="K871" s="39" t="s">
        <v>844</v>
      </c>
      <c r="L871" s="39" t="s">
        <v>910</v>
      </c>
      <c r="M871" s="39" t="s">
        <v>845</v>
      </c>
      <c r="N871" s="39" t="s">
        <v>977</v>
      </c>
      <c r="O871" s="106">
        <v>0</v>
      </c>
    </row>
    <row r="872" spans="1:15" x14ac:dyDescent="0.3">
      <c r="A872" s="39" t="s">
        <v>2357</v>
      </c>
      <c r="B872" s="39">
        <v>555</v>
      </c>
      <c r="C872" s="39">
        <v>3300</v>
      </c>
      <c r="D872" s="39"/>
      <c r="E872" s="39" t="s">
        <v>2344</v>
      </c>
      <c r="F872" s="39" t="s">
        <v>949</v>
      </c>
      <c r="G872" s="39" t="s">
        <v>949</v>
      </c>
      <c r="H872" s="39" t="s">
        <v>1005</v>
      </c>
      <c r="I872" s="39" t="s">
        <v>1005</v>
      </c>
      <c r="J872" s="39" t="s">
        <v>2358</v>
      </c>
      <c r="K872" s="39" t="s">
        <v>844</v>
      </c>
      <c r="L872" s="39" t="s">
        <v>910</v>
      </c>
      <c r="M872" s="39" t="s">
        <v>845</v>
      </c>
      <c r="N872" s="39" t="s">
        <v>1007</v>
      </c>
      <c r="O872" s="106">
        <v>0</v>
      </c>
    </row>
    <row r="873" spans="1:15" x14ac:dyDescent="0.3">
      <c r="A873" s="39" t="s">
        <v>2359</v>
      </c>
      <c r="B873" s="39">
        <v>555</v>
      </c>
      <c r="C873" s="39">
        <v>390</v>
      </c>
      <c r="D873" s="39">
        <v>4917</v>
      </c>
      <c r="E873" s="39" t="s">
        <v>2344</v>
      </c>
      <c r="F873" s="39" t="s">
        <v>816</v>
      </c>
      <c r="G873" s="39" t="s">
        <v>101</v>
      </c>
      <c r="H873" s="39" t="s">
        <v>101</v>
      </c>
      <c r="I873" s="39" t="s">
        <v>816</v>
      </c>
      <c r="J873" s="39" t="s">
        <v>244</v>
      </c>
      <c r="K873" s="39" t="s">
        <v>954</v>
      </c>
      <c r="L873" s="39" t="s">
        <v>1078</v>
      </c>
      <c r="M873" s="39" t="s">
        <v>910</v>
      </c>
      <c r="N873" s="39" t="s">
        <v>1083</v>
      </c>
      <c r="O873" s="106">
        <v>0</v>
      </c>
    </row>
    <row r="874" spans="1:15" x14ac:dyDescent="0.3">
      <c r="A874" s="39" t="s">
        <v>2360</v>
      </c>
      <c r="B874" s="39">
        <v>555</v>
      </c>
      <c r="C874" s="39">
        <v>900</v>
      </c>
      <c r="D874" s="39">
        <v>9130</v>
      </c>
      <c r="E874" s="39" t="s">
        <v>2344</v>
      </c>
      <c r="F874" s="39" t="s">
        <v>1375</v>
      </c>
      <c r="G874" s="39" t="s">
        <v>100</v>
      </c>
      <c r="H874" s="39" t="s">
        <v>825</v>
      </c>
      <c r="I874" s="39" t="s">
        <v>825</v>
      </c>
      <c r="J874" s="39" t="s">
        <v>583</v>
      </c>
      <c r="K874" s="39" t="s">
        <v>954</v>
      </c>
      <c r="L874" s="39" t="s">
        <v>1078</v>
      </c>
      <c r="M874" s="39" t="s">
        <v>910</v>
      </c>
      <c r="N874" s="39" t="s">
        <v>1380</v>
      </c>
      <c r="O874" s="106">
        <v>0</v>
      </c>
    </row>
    <row r="875" spans="1:15" x14ac:dyDescent="0.3">
      <c r="A875" s="39" t="s">
        <v>2361</v>
      </c>
      <c r="B875" s="39">
        <v>555</v>
      </c>
      <c r="C875" s="39">
        <v>900</v>
      </c>
      <c r="D875" s="39">
        <v>9140</v>
      </c>
      <c r="E875" s="39" t="s">
        <v>2344</v>
      </c>
      <c r="F875" s="39" t="s">
        <v>1375</v>
      </c>
      <c r="G875" s="39" t="s">
        <v>100</v>
      </c>
      <c r="H875" s="39" t="s">
        <v>825</v>
      </c>
      <c r="I875" s="39" t="s">
        <v>825</v>
      </c>
      <c r="J875" s="39" t="s">
        <v>683</v>
      </c>
      <c r="K875" s="39" t="s">
        <v>954</v>
      </c>
      <c r="L875" s="39" t="s">
        <v>1078</v>
      </c>
      <c r="M875" s="39" t="s">
        <v>910</v>
      </c>
      <c r="N875" s="39" t="s">
        <v>1382</v>
      </c>
      <c r="O875" s="106">
        <v>0</v>
      </c>
    </row>
    <row r="876" spans="1:15" x14ac:dyDescent="0.3">
      <c r="A876" s="39" t="s">
        <v>2362</v>
      </c>
      <c r="B876" s="39">
        <v>555</v>
      </c>
      <c r="C876" s="39">
        <v>900</v>
      </c>
      <c r="D876" s="39">
        <v>9893</v>
      </c>
      <c r="E876" s="39" t="s">
        <v>2344</v>
      </c>
      <c r="F876" s="39" t="s">
        <v>1375</v>
      </c>
      <c r="G876" s="39" t="s">
        <v>100</v>
      </c>
      <c r="H876" s="39" t="s">
        <v>1389</v>
      </c>
      <c r="I876" s="39" t="s">
        <v>1390</v>
      </c>
      <c r="J876" s="39" t="s">
        <v>509</v>
      </c>
      <c r="K876" s="39" t="s">
        <v>844</v>
      </c>
      <c r="L876" s="39" t="s">
        <v>910</v>
      </c>
      <c r="M876" s="39" t="s">
        <v>845</v>
      </c>
      <c r="N876" s="39" t="s">
        <v>1697</v>
      </c>
      <c r="O876" s="106">
        <v>0</v>
      </c>
    </row>
    <row r="877" spans="1:15" x14ac:dyDescent="0.3">
      <c r="A877" s="39" t="s">
        <v>2363</v>
      </c>
      <c r="B877" s="39">
        <v>555</v>
      </c>
      <c r="C877" s="39">
        <v>900</v>
      </c>
      <c r="D877" s="39">
        <v>9897</v>
      </c>
      <c r="E877" s="39" t="s">
        <v>2344</v>
      </c>
      <c r="F877" s="39" t="s">
        <v>1375</v>
      </c>
      <c r="G877" s="39" t="s">
        <v>100</v>
      </c>
      <c r="H877" s="39" t="s">
        <v>1389</v>
      </c>
      <c r="I877" s="39" t="s">
        <v>1390</v>
      </c>
      <c r="J877" s="39" t="s">
        <v>685</v>
      </c>
      <c r="K877" s="39" t="s">
        <v>844</v>
      </c>
      <c r="L877" s="39" t="s">
        <v>910</v>
      </c>
      <c r="M877" s="39" t="s">
        <v>845</v>
      </c>
      <c r="N877" s="39" t="s">
        <v>1876</v>
      </c>
      <c r="O877" s="106">
        <v>0</v>
      </c>
    </row>
    <row r="878" spans="1:15" x14ac:dyDescent="0.3">
      <c r="A878" s="39" t="s">
        <v>2365</v>
      </c>
      <c r="B878" s="39">
        <v>999</v>
      </c>
      <c r="C878" s="39">
        <v>1110</v>
      </c>
      <c r="D878" s="39"/>
      <c r="E878" s="39" t="s">
        <v>2366</v>
      </c>
      <c r="F878" s="39" t="s">
        <v>841</v>
      </c>
      <c r="G878" s="39" t="s">
        <v>841</v>
      </c>
      <c r="H878" s="39" t="s">
        <v>843</v>
      </c>
      <c r="I878" s="39" t="s">
        <v>842</v>
      </c>
      <c r="J878" s="39" t="s">
        <v>2368</v>
      </c>
      <c r="K878" s="39" t="s">
        <v>2367</v>
      </c>
      <c r="L878" s="39" t="s">
        <v>845</v>
      </c>
      <c r="M878" s="39" t="s">
        <v>845</v>
      </c>
      <c r="N878" s="39" t="s">
        <v>2369</v>
      </c>
      <c r="O878" s="106">
        <v>1287047</v>
      </c>
    </row>
    <row r="879" spans="1:15" x14ac:dyDescent="0.3">
      <c r="A879" s="39" t="s">
        <v>2370</v>
      </c>
      <c r="B879" s="39">
        <v>999</v>
      </c>
      <c r="C879" s="39">
        <v>1111</v>
      </c>
      <c r="D879" s="39"/>
      <c r="E879" s="39" t="s">
        <v>2366</v>
      </c>
      <c r="F879" s="39" t="s">
        <v>841</v>
      </c>
      <c r="G879" s="39" t="s">
        <v>841</v>
      </c>
      <c r="H879" s="39" t="s">
        <v>843</v>
      </c>
      <c r="I879" s="39" t="s">
        <v>842</v>
      </c>
      <c r="J879" s="39" t="s">
        <v>2371</v>
      </c>
      <c r="K879" s="39" t="s">
        <v>2367</v>
      </c>
      <c r="L879" s="39" t="s">
        <v>845</v>
      </c>
      <c r="M879" s="39" t="s">
        <v>845</v>
      </c>
      <c r="N879" s="39" t="s">
        <v>2372</v>
      </c>
      <c r="O879" s="106">
        <v>559792</v>
      </c>
    </row>
    <row r="880" spans="1:15" x14ac:dyDescent="0.3">
      <c r="A880" s="39" t="s">
        <v>2373</v>
      </c>
      <c r="B880" s="39">
        <v>999</v>
      </c>
      <c r="C880" s="39">
        <v>1112</v>
      </c>
      <c r="D880" s="39"/>
      <c r="E880" s="39" t="s">
        <v>2366</v>
      </c>
      <c r="F880" s="39" t="s">
        <v>841</v>
      </c>
      <c r="G880" s="39" t="s">
        <v>841</v>
      </c>
      <c r="H880" s="39" t="s">
        <v>843</v>
      </c>
      <c r="I880" s="39" t="s">
        <v>842</v>
      </c>
      <c r="J880" s="39" t="s">
        <v>2374</v>
      </c>
      <c r="K880" s="39" t="s">
        <v>2367</v>
      </c>
      <c r="L880" s="39" t="s">
        <v>845</v>
      </c>
      <c r="M880" s="39" t="s">
        <v>845</v>
      </c>
      <c r="N880" s="39" t="s">
        <v>2375</v>
      </c>
      <c r="O880" s="106">
        <v>0</v>
      </c>
    </row>
    <row r="881" spans="1:15" x14ac:dyDescent="0.3">
      <c r="A881" s="39" t="s">
        <v>2376</v>
      </c>
      <c r="B881" s="39">
        <v>999</v>
      </c>
      <c r="C881" s="39">
        <v>1115</v>
      </c>
      <c r="D881" s="39"/>
      <c r="E881" s="39" t="s">
        <v>2366</v>
      </c>
      <c r="F881" s="39" t="s">
        <v>841</v>
      </c>
      <c r="G881" s="39" t="s">
        <v>841</v>
      </c>
      <c r="H881" s="39" t="s">
        <v>843</v>
      </c>
      <c r="I881" s="39" t="s">
        <v>842</v>
      </c>
      <c r="J881" s="39" t="s">
        <v>2377</v>
      </c>
      <c r="K881" s="39" t="s">
        <v>2367</v>
      </c>
      <c r="L881" s="39" t="s">
        <v>845</v>
      </c>
      <c r="M881" s="39" t="s">
        <v>845</v>
      </c>
      <c r="N881" s="39" t="s">
        <v>2378</v>
      </c>
      <c r="O881" s="106">
        <v>714248</v>
      </c>
    </row>
    <row r="882" spans="1:15" x14ac:dyDescent="0.3">
      <c r="A882" s="39" t="s">
        <v>2379</v>
      </c>
      <c r="B882" s="39">
        <v>999</v>
      </c>
      <c r="C882" s="39">
        <v>1175</v>
      </c>
      <c r="D882" s="39"/>
      <c r="E882" s="39" t="s">
        <v>2366</v>
      </c>
      <c r="F882" s="39" t="s">
        <v>841</v>
      </c>
      <c r="G882" s="39" t="s">
        <v>841</v>
      </c>
      <c r="H882" s="39" t="s">
        <v>843</v>
      </c>
      <c r="I882" s="39" t="s">
        <v>842</v>
      </c>
      <c r="J882" s="39" t="s">
        <v>2380</v>
      </c>
      <c r="K882" s="39" t="s">
        <v>2367</v>
      </c>
      <c r="L882" s="39" t="s">
        <v>845</v>
      </c>
      <c r="M882" s="39" t="s">
        <v>845</v>
      </c>
      <c r="N882" s="39" t="s">
        <v>2381</v>
      </c>
      <c r="O882" s="106">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99E6-358A-4E82-A07B-628B4DA93ADB}">
  <dimension ref="A1:L42"/>
  <sheetViews>
    <sheetView workbookViewId="0"/>
  </sheetViews>
  <sheetFormatPr defaultColWidth="8.75" defaultRowHeight="16.5" x14ac:dyDescent="0.3"/>
  <cols>
    <col min="1" max="1" width="2.125" style="17" bestFit="1" customWidth="1"/>
    <col min="2" max="2" width="20.625" style="18" customWidth="1"/>
    <col min="3" max="7" width="10.75" style="55" customWidth="1"/>
    <col min="8" max="8" width="8.75" style="17"/>
    <col min="9" max="9" width="14.5" style="17" bestFit="1" customWidth="1"/>
    <col min="10" max="16384" width="8.75" style="17"/>
  </cols>
  <sheetData>
    <row r="1" spans="1:12" x14ac:dyDescent="0.3">
      <c r="A1" s="17" t="s">
        <v>795</v>
      </c>
      <c r="C1" s="17"/>
      <c r="D1" s="17"/>
      <c r="E1" s="17"/>
      <c r="F1" s="17"/>
      <c r="G1" s="17"/>
    </row>
    <row r="2" spans="1:12" x14ac:dyDescent="0.3">
      <c r="C2" s="17"/>
      <c r="D2" s="17"/>
      <c r="E2" s="17"/>
      <c r="F2" s="17"/>
      <c r="G2" s="17"/>
    </row>
    <row r="3" spans="1:12" x14ac:dyDescent="0.3">
      <c r="C3" s="17"/>
      <c r="D3" s="17"/>
      <c r="E3" s="17"/>
      <c r="F3" s="17"/>
      <c r="G3" s="17"/>
    </row>
    <row r="4" spans="1:12" x14ac:dyDescent="0.3">
      <c r="B4" s="140"/>
      <c r="C4" s="140"/>
      <c r="D4" s="140"/>
      <c r="E4" s="140"/>
      <c r="F4" s="140"/>
      <c r="G4" s="140"/>
    </row>
    <row r="5" spans="1:12" x14ac:dyDescent="0.3">
      <c r="C5" s="17"/>
      <c r="D5" s="17"/>
      <c r="E5" s="17"/>
      <c r="F5" s="17"/>
      <c r="G5" s="17"/>
    </row>
    <row r="6" spans="1:12" x14ac:dyDescent="0.3">
      <c r="B6" s="56" t="s">
        <v>796</v>
      </c>
      <c r="C6" s="57">
        <v>110</v>
      </c>
      <c r="D6" s="17"/>
      <c r="E6" s="17"/>
      <c r="F6" s="17"/>
      <c r="G6" s="17"/>
    </row>
    <row r="7" spans="1:12" x14ac:dyDescent="0.3">
      <c r="B7" s="56" t="s">
        <v>30</v>
      </c>
      <c r="C7" s="17" t="s">
        <v>94</v>
      </c>
      <c r="D7" s="17"/>
      <c r="E7" s="17"/>
      <c r="F7" s="17"/>
      <c r="G7" s="17"/>
    </row>
    <row r="8" spans="1:12" x14ac:dyDescent="0.3">
      <c r="B8" s="56" t="s">
        <v>105</v>
      </c>
      <c r="C8" s="17" t="s">
        <v>103</v>
      </c>
      <c r="D8" s="17"/>
      <c r="E8" s="17"/>
      <c r="F8" s="17"/>
      <c r="G8" s="17"/>
    </row>
    <row r="9" spans="1:12" ht="17.45" customHeight="1" x14ac:dyDescent="0.3">
      <c r="B9" s="28" t="s">
        <v>797</v>
      </c>
      <c r="C9" s="17"/>
      <c r="D9" s="17"/>
      <c r="E9" s="17"/>
      <c r="F9" s="17"/>
      <c r="G9" s="17"/>
    </row>
    <row r="10" spans="1:12" s="13" customFormat="1" ht="33" x14ac:dyDescent="0.3">
      <c r="B10" s="34" t="s">
        <v>798</v>
      </c>
      <c r="C10" s="13" t="s">
        <v>799</v>
      </c>
      <c r="D10" s="13" t="s">
        <v>800</v>
      </c>
      <c r="E10" s="13" t="s">
        <v>801</v>
      </c>
      <c r="F10" s="18" t="s">
        <v>2739</v>
      </c>
      <c r="G10"/>
      <c r="I10" s="17"/>
      <c r="J10" s="55"/>
      <c r="K10" s="55"/>
      <c r="L10" s="55"/>
    </row>
    <row r="11" spans="1:12" x14ac:dyDescent="0.3">
      <c r="B11" s="63" t="s">
        <v>802</v>
      </c>
      <c r="C11" s="55">
        <v>225395</v>
      </c>
      <c r="D11" s="55">
        <v>297503</v>
      </c>
      <c r="E11" s="55">
        <v>209615</v>
      </c>
      <c r="F11" s="55">
        <v>410423</v>
      </c>
      <c r="G11" s="2"/>
    </row>
    <row r="12" spans="1:12" x14ac:dyDescent="0.3">
      <c r="B12" s="63" t="s">
        <v>803</v>
      </c>
      <c r="C12" s="55">
        <v>6627</v>
      </c>
      <c r="D12" s="55">
        <v>5483</v>
      </c>
      <c r="E12" s="55">
        <v>7960</v>
      </c>
      <c r="F12" s="55">
        <v>6760</v>
      </c>
      <c r="G12"/>
    </row>
    <row r="13" spans="1:12" x14ac:dyDescent="0.3">
      <c r="B13" s="63" t="s">
        <v>804</v>
      </c>
      <c r="C13" s="55">
        <v>1940</v>
      </c>
      <c r="D13" s="55">
        <v>2824</v>
      </c>
      <c r="E13" s="55">
        <v>2500</v>
      </c>
      <c r="F13" s="55">
        <v>3146</v>
      </c>
      <c r="G13"/>
    </row>
    <row r="14" spans="1:12" x14ac:dyDescent="0.3">
      <c r="B14" s="63" t="s">
        <v>805</v>
      </c>
      <c r="C14" s="55">
        <v>52206</v>
      </c>
      <c r="D14" s="55">
        <v>62927</v>
      </c>
      <c r="E14" s="55">
        <v>97756</v>
      </c>
      <c r="F14" s="55">
        <v>100735</v>
      </c>
      <c r="G14"/>
    </row>
    <row r="15" spans="1:12" ht="33" x14ac:dyDescent="0.3">
      <c r="B15" s="63" t="s">
        <v>806</v>
      </c>
      <c r="C15" s="55">
        <v>0</v>
      </c>
      <c r="D15" s="55">
        <v>6100</v>
      </c>
      <c r="E15" s="55">
        <v>10000</v>
      </c>
      <c r="F15" s="55">
        <v>0</v>
      </c>
      <c r="G15"/>
    </row>
    <row r="16" spans="1:12" x14ac:dyDescent="0.3">
      <c r="B16" s="63" t="s">
        <v>807</v>
      </c>
      <c r="C16" s="55">
        <v>16639</v>
      </c>
      <c r="D16" s="55">
        <v>72137</v>
      </c>
      <c r="E16" s="55">
        <v>423846</v>
      </c>
      <c r="F16" s="55">
        <v>615700</v>
      </c>
      <c r="G16"/>
    </row>
    <row r="17" spans="2:8" ht="33" x14ac:dyDescent="0.3">
      <c r="B17" s="63" t="s">
        <v>808</v>
      </c>
      <c r="C17" s="55">
        <v>33690</v>
      </c>
      <c r="D17" s="55">
        <v>37137</v>
      </c>
      <c r="E17" s="55">
        <v>36936</v>
      </c>
      <c r="F17" s="55">
        <v>42407</v>
      </c>
      <c r="G17"/>
    </row>
    <row r="18" spans="2:8" x14ac:dyDescent="0.3">
      <c r="B18" s="63" t="s">
        <v>809</v>
      </c>
      <c r="C18" s="55">
        <v>9438</v>
      </c>
      <c r="D18" s="55">
        <v>5069</v>
      </c>
      <c r="E18" s="55">
        <v>5826</v>
      </c>
      <c r="F18" s="55">
        <v>2500</v>
      </c>
      <c r="G18"/>
    </row>
    <row r="19" spans="2:8" x14ac:dyDescent="0.3">
      <c r="B19" s="63" t="s">
        <v>810</v>
      </c>
      <c r="C19" s="55">
        <v>176433</v>
      </c>
      <c r="D19" s="55">
        <v>73993</v>
      </c>
      <c r="E19" s="55">
        <v>16151</v>
      </c>
      <c r="F19" s="55">
        <v>16075</v>
      </c>
      <c r="G19"/>
    </row>
    <row r="20" spans="2:8" ht="33" x14ac:dyDescent="0.3">
      <c r="B20" s="63" t="s">
        <v>811</v>
      </c>
      <c r="C20" s="55">
        <v>530000</v>
      </c>
      <c r="D20" s="55">
        <v>0</v>
      </c>
      <c r="E20" s="55">
        <v>240743</v>
      </c>
      <c r="F20" s="55">
        <v>500000</v>
      </c>
      <c r="G20"/>
    </row>
    <row r="21" spans="2:8" x14ac:dyDescent="0.3">
      <c r="B21" s="63" t="s">
        <v>812</v>
      </c>
      <c r="C21" s="55">
        <v>227437</v>
      </c>
      <c r="D21" s="55">
        <v>2262</v>
      </c>
      <c r="E21" s="55">
        <v>2250</v>
      </c>
      <c r="F21" s="55">
        <v>2250</v>
      </c>
      <c r="G21"/>
    </row>
    <row r="22" spans="2:8" x14ac:dyDescent="0.3">
      <c r="B22" s="63" t="s">
        <v>813</v>
      </c>
      <c r="C22" s="55">
        <v>0</v>
      </c>
      <c r="D22" s="55">
        <v>85</v>
      </c>
      <c r="E22" s="55">
        <v>76000</v>
      </c>
      <c r="F22" s="55">
        <v>418700</v>
      </c>
      <c r="G22"/>
      <c r="H22" s="55"/>
    </row>
    <row r="23" spans="2:8" ht="33" x14ac:dyDescent="0.3">
      <c r="B23" s="63" t="s">
        <v>814</v>
      </c>
      <c r="C23" s="55">
        <v>0</v>
      </c>
      <c r="D23" s="55">
        <v>0</v>
      </c>
      <c r="E23" s="55">
        <v>0</v>
      </c>
      <c r="F23" s="55">
        <v>0</v>
      </c>
      <c r="G23"/>
    </row>
    <row r="24" spans="2:8" x14ac:dyDescent="0.3">
      <c r="B24" s="63" t="s">
        <v>815</v>
      </c>
      <c r="C24" s="55">
        <v>147569</v>
      </c>
      <c r="D24" s="55">
        <v>150731</v>
      </c>
      <c r="E24" s="55">
        <v>150274</v>
      </c>
      <c r="F24" s="55">
        <v>155739</v>
      </c>
      <c r="G24"/>
    </row>
    <row r="25" spans="2:8" x14ac:dyDescent="0.3">
      <c r="B25" s="63" t="s">
        <v>816</v>
      </c>
      <c r="C25" s="55">
        <v>0</v>
      </c>
      <c r="D25" s="55">
        <v>0</v>
      </c>
      <c r="E25" s="55">
        <v>6051</v>
      </c>
      <c r="F25" s="55">
        <v>0</v>
      </c>
      <c r="G25"/>
    </row>
    <row r="26" spans="2:8" x14ac:dyDescent="0.3">
      <c r="B26" s="63" t="s">
        <v>102</v>
      </c>
      <c r="C26" s="55">
        <v>1427374</v>
      </c>
      <c r="D26" s="55">
        <v>716251</v>
      </c>
      <c r="E26" s="55">
        <v>1285908</v>
      </c>
      <c r="F26" s="55">
        <v>2274435</v>
      </c>
      <c r="G26"/>
      <c r="H26" s="55"/>
    </row>
    <row r="27" spans="2:8" x14ac:dyDescent="0.3">
      <c r="B27"/>
      <c r="C27"/>
      <c r="D27"/>
      <c r="E27"/>
      <c r="F27"/>
      <c r="G27"/>
    </row>
    <row r="28" spans="2:8" x14ac:dyDescent="0.3">
      <c r="C28" s="17"/>
      <c r="D28" s="17"/>
      <c r="E28" s="17"/>
      <c r="F28" s="17"/>
      <c r="G28" s="17"/>
    </row>
    <row r="29" spans="2:8" x14ac:dyDescent="0.3">
      <c r="C29" s="17"/>
      <c r="D29" s="17"/>
      <c r="E29" s="17"/>
      <c r="F29" s="17"/>
      <c r="G29" s="17"/>
    </row>
    <row r="30" spans="2:8" x14ac:dyDescent="0.3">
      <c r="B30" s="56" t="s">
        <v>796</v>
      </c>
      <c r="C30" s="57">
        <v>110</v>
      </c>
      <c r="D30" s="17"/>
      <c r="E30" s="17"/>
      <c r="F30" s="17"/>
      <c r="G30" s="17"/>
    </row>
    <row r="31" spans="2:8" x14ac:dyDescent="0.3">
      <c r="B31" s="34" t="s">
        <v>105</v>
      </c>
      <c r="C31" s="17" t="s">
        <v>817</v>
      </c>
      <c r="D31" s="17"/>
      <c r="E31" s="17"/>
      <c r="F31" s="17"/>
      <c r="G31" s="17"/>
    </row>
    <row r="32" spans="2:8" x14ac:dyDescent="0.3">
      <c r="B32" s="28" t="s">
        <v>818</v>
      </c>
      <c r="C32" s="17"/>
      <c r="D32" s="17"/>
      <c r="E32" s="17"/>
      <c r="F32" s="17"/>
      <c r="G32" s="17"/>
    </row>
    <row r="33" spans="2:7" ht="33" x14ac:dyDescent="0.3">
      <c r="B33" s="83" t="s">
        <v>798</v>
      </c>
      <c r="C33" s="13" t="s">
        <v>799</v>
      </c>
      <c r="D33" s="13" t="s">
        <v>800</v>
      </c>
      <c r="E33" s="13" t="s">
        <v>801</v>
      </c>
      <c r="F33" s="18" t="s">
        <v>2739</v>
      </c>
      <c r="G33"/>
    </row>
    <row r="34" spans="2:7" x14ac:dyDescent="0.3">
      <c r="B34" s="63" t="s">
        <v>819</v>
      </c>
      <c r="C34" s="55">
        <v>95983</v>
      </c>
      <c r="D34" s="55">
        <v>102263</v>
      </c>
      <c r="E34" s="55">
        <v>136820</v>
      </c>
      <c r="F34" s="55">
        <v>151268</v>
      </c>
      <c r="G34"/>
    </row>
    <row r="35" spans="2:7" x14ac:dyDescent="0.3">
      <c r="B35" s="63" t="s">
        <v>820</v>
      </c>
      <c r="C35" s="55">
        <v>307118</v>
      </c>
      <c r="D35" s="55">
        <v>267344</v>
      </c>
      <c r="E35" s="55">
        <v>155270</v>
      </c>
      <c r="F35" s="55">
        <v>263420</v>
      </c>
      <c r="G35"/>
    </row>
    <row r="36" spans="2:7" x14ac:dyDescent="0.3">
      <c r="B36" s="63" t="s">
        <v>821</v>
      </c>
      <c r="C36" s="55">
        <v>724768</v>
      </c>
      <c r="D36" s="55">
        <v>28187</v>
      </c>
      <c r="E36" s="55">
        <v>856456</v>
      </c>
      <c r="F36" s="55">
        <v>1242815</v>
      </c>
      <c r="G36"/>
    </row>
    <row r="37" spans="2:7" x14ac:dyDescent="0.3">
      <c r="B37" s="63" t="s">
        <v>822</v>
      </c>
      <c r="C37" s="55">
        <v>0</v>
      </c>
      <c r="D37" s="55">
        <v>0</v>
      </c>
      <c r="E37" s="55">
        <v>57314</v>
      </c>
      <c r="F37" s="55">
        <v>39825</v>
      </c>
      <c r="G37"/>
    </row>
    <row r="38" spans="2:7" x14ac:dyDescent="0.3">
      <c r="B38" s="63" t="s">
        <v>823</v>
      </c>
      <c r="C38" s="55">
        <v>0</v>
      </c>
      <c r="D38" s="55">
        <v>40346</v>
      </c>
      <c r="E38" s="55">
        <v>40348</v>
      </c>
      <c r="F38" s="55">
        <v>406359</v>
      </c>
      <c r="G38"/>
    </row>
    <row r="39" spans="2:7" x14ac:dyDescent="0.3">
      <c r="B39" s="63" t="s">
        <v>825</v>
      </c>
      <c r="C39" s="55">
        <v>2000</v>
      </c>
      <c r="D39" s="55">
        <v>6000</v>
      </c>
      <c r="E39" s="55">
        <v>37200</v>
      </c>
      <c r="F39" s="55">
        <v>0</v>
      </c>
      <c r="G39"/>
    </row>
    <row r="40" spans="2:7" ht="33" x14ac:dyDescent="0.3">
      <c r="B40" s="63" t="s">
        <v>824</v>
      </c>
      <c r="C40" s="55">
        <v>297503</v>
      </c>
      <c r="D40" s="55">
        <v>272113</v>
      </c>
      <c r="E40" s="55">
        <v>2500</v>
      </c>
      <c r="F40" s="55">
        <v>170748</v>
      </c>
      <c r="G40"/>
    </row>
    <row r="41" spans="2:7" x14ac:dyDescent="0.3">
      <c r="B41" s="63" t="s">
        <v>102</v>
      </c>
      <c r="C41" s="55">
        <v>1427372</v>
      </c>
      <c r="D41" s="55">
        <v>716253</v>
      </c>
      <c r="E41" s="55">
        <v>1285908</v>
      </c>
      <c r="F41" s="55">
        <v>2274435</v>
      </c>
      <c r="G41"/>
    </row>
    <row r="42" spans="2:7" x14ac:dyDescent="0.3">
      <c r="C42" s="17"/>
      <c r="D42" s="17"/>
      <c r="E42" s="17"/>
      <c r="F42" s="17"/>
      <c r="G42" s="17"/>
    </row>
  </sheetData>
  <mergeCells count="1">
    <mergeCell ref="B4:G4"/>
  </mergeCells>
  <pageMargins left="1" right="1" top="1" bottom="1" header="0.5" footer="0.5"/>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921E-1409-48C8-A8CD-4D19295F90D9}">
  <sheetPr>
    <pageSetUpPr fitToPage="1"/>
  </sheetPr>
  <dimension ref="A1:Q149"/>
  <sheetViews>
    <sheetView workbookViewId="0"/>
  </sheetViews>
  <sheetFormatPr defaultColWidth="29.625" defaultRowHeight="16.5" x14ac:dyDescent="0.3"/>
  <cols>
    <col min="1" max="1" width="5.75" customWidth="1"/>
    <col min="2" max="2" width="20.5" bestFit="1" customWidth="1"/>
    <col min="3" max="3" width="7.625" customWidth="1"/>
    <col min="4" max="4" width="2.25" customWidth="1"/>
    <col min="5" max="5" width="20.5" customWidth="1"/>
    <col min="6" max="6" width="7.5" customWidth="1"/>
    <col min="7" max="7" width="2.25" customWidth="1"/>
    <col min="8" max="8" width="22.125" bestFit="1" customWidth="1"/>
    <col min="9" max="9" width="23.875" bestFit="1" customWidth="1"/>
    <col min="10" max="10" width="2.375" customWidth="1"/>
    <col min="12" max="13" width="23.875" bestFit="1" customWidth="1"/>
    <col min="14" max="14" width="5.25" customWidth="1"/>
    <col min="15" max="15" width="18.75" bestFit="1" customWidth="1"/>
    <col min="16" max="16" width="27.375" bestFit="1" customWidth="1"/>
    <col min="17" max="17" width="23.875" bestFit="1" customWidth="1"/>
    <col min="18" max="18" width="27.25" bestFit="1" customWidth="1"/>
  </cols>
  <sheetData>
    <row r="1" spans="1:10" x14ac:dyDescent="0.3">
      <c r="B1" s="141" t="s">
        <v>2457</v>
      </c>
      <c r="C1" s="141"/>
      <c r="D1" s="141"/>
      <c r="E1" s="141"/>
      <c r="F1" s="141"/>
      <c r="G1" s="141"/>
      <c r="H1" s="141"/>
      <c r="I1" s="141"/>
      <c r="J1" s="141"/>
    </row>
    <row r="2" spans="1:10" x14ac:dyDescent="0.3">
      <c r="A2" s="85"/>
      <c r="B2" s="85"/>
      <c r="C2" s="85"/>
      <c r="D2" s="85"/>
      <c r="E2" s="85"/>
      <c r="F2" s="85"/>
    </row>
    <row r="3" spans="1:10" x14ac:dyDescent="0.3">
      <c r="A3" s="85"/>
      <c r="B3" s="86" t="s">
        <v>35</v>
      </c>
      <c r="C3" s="85"/>
      <c r="D3" s="85"/>
      <c r="E3" s="86" t="s">
        <v>68</v>
      </c>
      <c r="F3" s="85"/>
      <c r="H3" s="91" t="s">
        <v>2455</v>
      </c>
      <c r="I3" s="92"/>
    </row>
    <row r="4" spans="1:10" x14ac:dyDescent="0.3">
      <c r="A4" s="85"/>
      <c r="B4" s="96" t="s">
        <v>1087</v>
      </c>
      <c r="C4" s="97">
        <f t="shared" ref="C4:C12" si="0">I63</f>
        <v>299397</v>
      </c>
      <c r="D4" s="85"/>
      <c r="E4" s="96" t="s">
        <v>2443</v>
      </c>
      <c r="F4" s="97">
        <f>I79</f>
        <v>53616</v>
      </c>
      <c r="H4" s="91" t="s">
        <v>2454</v>
      </c>
    </row>
    <row r="5" spans="1:10" x14ac:dyDescent="0.3">
      <c r="A5" s="85"/>
      <c r="B5" s="98" t="s">
        <v>1029</v>
      </c>
      <c r="C5" s="99">
        <f t="shared" si="0"/>
        <v>15710</v>
      </c>
      <c r="D5" s="85"/>
      <c r="E5" s="100" t="s">
        <v>1389</v>
      </c>
      <c r="F5" s="101">
        <f>M121</f>
        <v>109194</v>
      </c>
      <c r="H5" s="93" t="s">
        <v>2453</v>
      </c>
      <c r="I5" s="94">
        <f>SUM(C16,C24,C32,C40,C45,F6,F11,F16,F21,F26,F32,F36,F40)-I9</f>
        <v>3440289</v>
      </c>
    </row>
    <row r="6" spans="1:10" x14ac:dyDescent="0.3">
      <c r="A6" s="85"/>
      <c r="B6" s="98" t="s">
        <v>993</v>
      </c>
      <c r="C6" s="99">
        <f t="shared" si="0"/>
        <v>67117</v>
      </c>
      <c r="D6" s="85"/>
      <c r="E6" s="88" t="s">
        <v>2440</v>
      </c>
      <c r="F6" s="87">
        <f>SUM(F4:F5)</f>
        <v>162810</v>
      </c>
      <c r="H6" s="85"/>
      <c r="I6" s="85"/>
    </row>
    <row r="7" spans="1:10" x14ac:dyDescent="0.3">
      <c r="A7" s="85"/>
      <c r="B7" s="98" t="s">
        <v>823</v>
      </c>
      <c r="C7" s="99">
        <f t="shared" si="0"/>
        <v>406359</v>
      </c>
      <c r="D7" s="85"/>
      <c r="E7" s="85"/>
      <c r="F7" s="85"/>
      <c r="H7" s="91" t="s">
        <v>2456</v>
      </c>
      <c r="I7" s="91"/>
    </row>
    <row r="8" spans="1:10" x14ac:dyDescent="0.3">
      <c r="A8" s="85"/>
      <c r="B8" s="98" t="s">
        <v>1271</v>
      </c>
      <c r="C8" s="99">
        <f t="shared" si="0"/>
        <v>350680</v>
      </c>
      <c r="D8" s="85"/>
      <c r="E8" s="86" t="s">
        <v>82</v>
      </c>
      <c r="F8" s="85"/>
      <c r="H8" s="91" t="s">
        <v>2454</v>
      </c>
    </row>
    <row r="9" spans="1:10" x14ac:dyDescent="0.3">
      <c r="A9" s="85"/>
      <c r="B9" s="98" t="s">
        <v>1050</v>
      </c>
      <c r="C9" s="99">
        <f t="shared" si="0"/>
        <v>14835</v>
      </c>
      <c r="D9" s="85"/>
      <c r="E9" s="96" t="s">
        <v>2446</v>
      </c>
      <c r="F9" s="97">
        <f>SUM(I80:I81)</f>
        <v>0</v>
      </c>
      <c r="H9" s="93" t="s">
        <v>2453</v>
      </c>
      <c r="I9" s="94">
        <f>SUM(C15,C23,C31,C39,C44,F5,F10,F15,F20,F25,F31,F35,F39)</f>
        <v>1057742</v>
      </c>
    </row>
    <row r="10" spans="1:10" x14ac:dyDescent="0.3">
      <c r="A10" s="85"/>
      <c r="B10" s="98" t="s">
        <v>1192</v>
      </c>
      <c r="C10" s="99">
        <f t="shared" si="0"/>
        <v>874123</v>
      </c>
      <c r="D10" s="85"/>
      <c r="E10" s="100" t="s">
        <v>1389</v>
      </c>
      <c r="F10" s="101">
        <f>M122</f>
        <v>59008</v>
      </c>
      <c r="H10" s="85"/>
      <c r="I10" s="85"/>
    </row>
    <row r="11" spans="1:10" x14ac:dyDescent="0.3">
      <c r="A11" s="85"/>
      <c r="B11" s="98" t="s">
        <v>1237</v>
      </c>
      <c r="C11" s="99">
        <f t="shared" si="0"/>
        <v>29530</v>
      </c>
      <c r="D11" s="85"/>
      <c r="E11" s="88" t="s">
        <v>2440</v>
      </c>
      <c r="F11" s="87">
        <f>SUM(F9:F10)</f>
        <v>59008</v>
      </c>
      <c r="H11" s="91" t="s">
        <v>2452</v>
      </c>
      <c r="I11" s="85"/>
    </row>
    <row r="12" spans="1:10" ht="17.25" thickBot="1" x14ac:dyDescent="0.35">
      <c r="A12" s="85"/>
      <c r="B12" s="98" t="s">
        <v>983</v>
      </c>
      <c r="C12" s="99">
        <f t="shared" si="0"/>
        <v>6111</v>
      </c>
      <c r="D12" s="85"/>
      <c r="E12" s="85"/>
      <c r="F12" s="85"/>
      <c r="H12" s="93" t="s">
        <v>2440</v>
      </c>
      <c r="I12" s="95">
        <f>SUM(I5,I9)</f>
        <v>4498031</v>
      </c>
    </row>
    <row r="13" spans="1:10" ht="17.25" thickTop="1" x14ac:dyDescent="0.3">
      <c r="A13" s="85"/>
      <c r="B13" s="98" t="s">
        <v>1078</v>
      </c>
      <c r="C13" s="99">
        <f>M110</f>
        <v>0</v>
      </c>
      <c r="D13" s="85"/>
      <c r="E13" s="86" t="s">
        <v>2134</v>
      </c>
      <c r="F13" s="85"/>
    </row>
    <row r="14" spans="1:10" x14ac:dyDescent="0.3">
      <c r="A14" s="85"/>
      <c r="B14" s="98" t="s">
        <v>822</v>
      </c>
      <c r="C14" s="99">
        <f>M111</f>
        <v>39825</v>
      </c>
      <c r="D14" s="85"/>
      <c r="E14" s="96" t="s">
        <v>2447</v>
      </c>
      <c r="F14" s="97">
        <f>SUM(I85:I86)</f>
        <v>45000</v>
      </c>
    </row>
    <row r="15" spans="1:10" x14ac:dyDescent="0.3">
      <c r="A15" s="85"/>
      <c r="B15" s="100" t="s">
        <v>1389</v>
      </c>
      <c r="C15" s="101">
        <f>M112</f>
        <v>170748</v>
      </c>
      <c r="D15" s="85"/>
      <c r="E15" s="100" t="s">
        <v>1389</v>
      </c>
      <c r="F15" s="101">
        <f>M126</f>
        <v>13710</v>
      </c>
    </row>
    <row r="16" spans="1:10" x14ac:dyDescent="0.3">
      <c r="A16" s="85"/>
      <c r="B16" s="88" t="s">
        <v>2440</v>
      </c>
      <c r="C16" s="89">
        <f>SUM(C4:C15)</f>
        <v>2274435</v>
      </c>
      <c r="D16" s="85"/>
      <c r="E16" s="88" t="s">
        <v>2440</v>
      </c>
      <c r="F16" s="87">
        <f>SUM(F14:F15)</f>
        <v>58710</v>
      </c>
    </row>
    <row r="17" spans="1:6" x14ac:dyDescent="0.3">
      <c r="A17" s="85"/>
      <c r="B17" s="85"/>
      <c r="C17" s="85"/>
      <c r="D17" s="85"/>
      <c r="E17" s="85"/>
      <c r="F17" s="85"/>
    </row>
    <row r="18" spans="1:6" x14ac:dyDescent="0.3">
      <c r="A18" s="85"/>
      <c r="B18" s="86" t="s">
        <v>55</v>
      </c>
      <c r="C18" s="85"/>
      <c r="D18" s="85"/>
      <c r="E18" s="86" t="s">
        <v>84</v>
      </c>
      <c r="F18" s="85"/>
    </row>
    <row r="19" spans="1:6" x14ac:dyDescent="0.3">
      <c r="A19" s="85"/>
      <c r="B19" s="96" t="s">
        <v>2441</v>
      </c>
      <c r="C19" s="97">
        <f>I84</f>
        <v>72552</v>
      </c>
      <c r="D19" s="85"/>
      <c r="E19" s="96" t="s">
        <v>2448</v>
      </c>
      <c r="F19" s="97">
        <f>SUM(I72:I73)</f>
        <v>0</v>
      </c>
    </row>
    <row r="20" spans="1:6" x14ac:dyDescent="0.3">
      <c r="A20" s="85"/>
      <c r="B20" s="98" t="s">
        <v>823</v>
      </c>
      <c r="C20" s="99">
        <f>I83</f>
        <v>5175</v>
      </c>
      <c r="D20" s="85"/>
      <c r="E20" s="100" t="s">
        <v>1389</v>
      </c>
      <c r="F20" s="101">
        <f>M113</f>
        <v>72725</v>
      </c>
    </row>
    <row r="21" spans="1:6" x14ac:dyDescent="0.3">
      <c r="A21" s="85"/>
      <c r="B21" s="98" t="s">
        <v>1078</v>
      </c>
      <c r="C21" s="99">
        <f>M123</f>
        <v>0</v>
      </c>
      <c r="D21" s="85"/>
      <c r="E21" s="88" t="s">
        <v>2440</v>
      </c>
      <c r="F21" s="87">
        <f>SUM(F19:F20)</f>
        <v>72725</v>
      </c>
    </row>
    <row r="22" spans="1:6" x14ac:dyDescent="0.3">
      <c r="A22" s="85"/>
      <c r="B22" s="98" t="s">
        <v>822</v>
      </c>
      <c r="C22" s="99">
        <f>M124</f>
        <v>7368</v>
      </c>
      <c r="D22" s="85"/>
      <c r="E22" s="85"/>
      <c r="F22" s="85"/>
    </row>
    <row r="23" spans="1:6" x14ac:dyDescent="0.3">
      <c r="A23" s="85"/>
      <c r="B23" s="100" t="s">
        <v>1389</v>
      </c>
      <c r="C23" s="101">
        <f>M125</f>
        <v>45865</v>
      </c>
      <c r="D23" s="85"/>
      <c r="E23" s="86" t="s">
        <v>2449</v>
      </c>
      <c r="F23" s="85"/>
    </row>
    <row r="24" spans="1:6" x14ac:dyDescent="0.3">
      <c r="A24" s="85"/>
      <c r="B24" s="88" t="s">
        <v>2440</v>
      </c>
      <c r="C24" s="87">
        <f>SUM(C19:C23)</f>
        <v>130960</v>
      </c>
      <c r="D24" s="85"/>
      <c r="E24" s="96" t="s">
        <v>2450</v>
      </c>
      <c r="F24" s="97">
        <f>SUM(I58:I59)</f>
        <v>6750</v>
      </c>
    </row>
    <row r="25" spans="1:6" x14ac:dyDescent="0.3">
      <c r="A25" s="85"/>
      <c r="B25" s="85"/>
      <c r="C25" s="85"/>
      <c r="D25" s="85"/>
      <c r="E25" s="100" t="s">
        <v>1389</v>
      </c>
      <c r="F25" s="101">
        <f>M103</f>
        <v>7795</v>
      </c>
    </row>
    <row r="26" spans="1:6" x14ac:dyDescent="0.3">
      <c r="A26" s="85"/>
      <c r="B26" s="86" t="s">
        <v>39</v>
      </c>
      <c r="C26" s="85"/>
      <c r="D26" s="85"/>
      <c r="E26" s="88" t="s">
        <v>2440</v>
      </c>
      <c r="F26" s="87">
        <f>SUM(F24:F25)</f>
        <v>14545</v>
      </c>
    </row>
    <row r="27" spans="1:6" x14ac:dyDescent="0.3">
      <c r="A27" s="85"/>
      <c r="B27" s="96" t="s">
        <v>2442</v>
      </c>
      <c r="C27" s="97">
        <f>SUM(I89,I87)</f>
        <v>391558</v>
      </c>
      <c r="D27" s="85"/>
      <c r="E27" s="85"/>
      <c r="F27" s="85"/>
    </row>
    <row r="28" spans="1:6" x14ac:dyDescent="0.3">
      <c r="A28" s="85"/>
      <c r="B28" s="98" t="s">
        <v>823</v>
      </c>
      <c r="C28" s="99">
        <f>I88</f>
        <v>58614</v>
      </c>
      <c r="D28" s="85"/>
      <c r="E28" s="86" t="s">
        <v>48</v>
      </c>
      <c r="F28" s="85"/>
    </row>
    <row r="29" spans="1:6" x14ac:dyDescent="0.3">
      <c r="A29" s="85"/>
      <c r="B29" s="98" t="s">
        <v>1078</v>
      </c>
      <c r="C29" s="99">
        <f>M127</f>
        <v>0</v>
      </c>
      <c r="D29" s="85"/>
      <c r="E29" s="96" t="s">
        <v>2451</v>
      </c>
      <c r="F29" s="97">
        <f>SUM(I60:I61)</f>
        <v>41271</v>
      </c>
    </row>
    <row r="30" spans="1:6" x14ac:dyDescent="0.3">
      <c r="A30" s="85"/>
      <c r="B30" s="98" t="s">
        <v>822</v>
      </c>
      <c r="C30" s="99">
        <f>M128</f>
        <v>35532</v>
      </c>
      <c r="D30" s="85"/>
      <c r="E30" s="98" t="s">
        <v>822</v>
      </c>
      <c r="F30" s="99">
        <f>M104</f>
        <v>7959</v>
      </c>
    </row>
    <row r="31" spans="1:6" x14ac:dyDescent="0.3">
      <c r="A31" s="85"/>
      <c r="B31" s="100" t="s">
        <v>1389</v>
      </c>
      <c r="C31" s="101">
        <f>M129</f>
        <v>73190</v>
      </c>
      <c r="D31" s="85"/>
      <c r="E31" s="102" t="s">
        <v>1389</v>
      </c>
      <c r="F31" s="89">
        <f>M105</f>
        <v>20875</v>
      </c>
    </row>
    <row r="32" spans="1:6" x14ac:dyDescent="0.3">
      <c r="A32" s="85"/>
      <c r="B32" s="88" t="s">
        <v>2440</v>
      </c>
      <c r="C32" s="87">
        <f>SUM(C27:C31)</f>
        <v>558894</v>
      </c>
      <c r="D32" s="85"/>
      <c r="E32" s="88" t="s">
        <v>2440</v>
      </c>
      <c r="F32" s="87">
        <f>SUM(F29:F31)</f>
        <v>70105</v>
      </c>
    </row>
    <row r="33" spans="1:6" x14ac:dyDescent="0.3">
      <c r="A33" s="85"/>
      <c r="B33" s="90"/>
      <c r="C33" s="85"/>
      <c r="D33" s="85"/>
    </row>
    <row r="34" spans="1:6" x14ac:dyDescent="0.3">
      <c r="A34" s="85"/>
      <c r="B34" s="86" t="s">
        <v>42</v>
      </c>
      <c r="C34" s="85"/>
      <c r="D34" s="85"/>
      <c r="E34" s="91" t="s">
        <v>52</v>
      </c>
      <c r="F34" s="85"/>
    </row>
    <row r="35" spans="1:6" x14ac:dyDescent="0.3">
      <c r="A35" s="85"/>
      <c r="B35" s="96" t="s">
        <v>2443</v>
      </c>
      <c r="C35" s="97">
        <f>SUM(I75,I77)</f>
        <v>418154</v>
      </c>
      <c r="D35" s="85"/>
      <c r="E35" s="102" t="s">
        <v>1389</v>
      </c>
      <c r="F35" s="89">
        <f>M131</f>
        <v>39402</v>
      </c>
    </row>
    <row r="36" spans="1:6" x14ac:dyDescent="0.3">
      <c r="A36" s="85"/>
      <c r="B36" s="98" t="s">
        <v>2444</v>
      </c>
      <c r="C36" s="99">
        <f>I76</f>
        <v>50265</v>
      </c>
      <c r="D36" s="85"/>
      <c r="E36" s="88" t="s">
        <v>2440</v>
      </c>
      <c r="F36" s="87">
        <f>SUM(F35:F35)</f>
        <v>39402</v>
      </c>
    </row>
    <row r="37" spans="1:6" x14ac:dyDescent="0.3">
      <c r="A37" s="85"/>
      <c r="B37" s="98" t="s">
        <v>1078</v>
      </c>
      <c r="C37" s="99">
        <f>M116</f>
        <v>0</v>
      </c>
      <c r="D37" s="85"/>
    </row>
    <row r="38" spans="1:6" x14ac:dyDescent="0.3">
      <c r="A38" s="85"/>
      <c r="B38" s="98" t="s">
        <v>822</v>
      </c>
      <c r="C38" s="99">
        <f>M117</f>
        <v>40342</v>
      </c>
      <c r="D38" s="85"/>
      <c r="E38" s="91" t="s">
        <v>78</v>
      </c>
      <c r="F38" s="85"/>
    </row>
    <row r="39" spans="1:6" x14ac:dyDescent="0.3">
      <c r="A39" s="85"/>
      <c r="B39" s="100" t="s">
        <v>1389</v>
      </c>
      <c r="C39" s="101">
        <f>M118</f>
        <v>144968</v>
      </c>
      <c r="D39" s="85"/>
      <c r="E39" s="102" t="s">
        <v>1389</v>
      </c>
      <c r="F39" s="89">
        <f>M120</f>
        <v>15756</v>
      </c>
    </row>
    <row r="40" spans="1:6" x14ac:dyDescent="0.3">
      <c r="A40" s="85"/>
      <c r="B40" s="88" t="s">
        <v>2440</v>
      </c>
      <c r="C40" s="87">
        <f>SUM(C35:C39)</f>
        <v>653729</v>
      </c>
      <c r="D40" s="85"/>
      <c r="E40" s="88" t="s">
        <v>2440</v>
      </c>
      <c r="F40" s="87">
        <f>SUM(F39:F39)</f>
        <v>15756</v>
      </c>
    </row>
    <row r="41" spans="1:6" x14ac:dyDescent="0.3">
      <c r="A41" s="85"/>
      <c r="B41" s="85"/>
      <c r="C41" s="85"/>
      <c r="D41" s="85"/>
    </row>
    <row r="42" spans="1:6" x14ac:dyDescent="0.3">
      <c r="A42" s="85"/>
      <c r="B42" s="91" t="s">
        <v>65</v>
      </c>
      <c r="C42" s="85"/>
      <c r="D42" s="85"/>
    </row>
    <row r="43" spans="1:6" x14ac:dyDescent="0.3">
      <c r="A43" s="85"/>
      <c r="B43" s="96" t="s">
        <v>2445</v>
      </c>
      <c r="C43" s="97">
        <f>SUM(I90:I91)</f>
        <v>102446</v>
      </c>
      <c r="D43" s="85"/>
    </row>
    <row r="44" spans="1:6" x14ac:dyDescent="0.3">
      <c r="A44" s="85"/>
      <c r="B44" s="100" t="s">
        <v>1389</v>
      </c>
      <c r="C44" s="101">
        <f>M132</f>
        <v>284506</v>
      </c>
      <c r="D44" s="85"/>
    </row>
    <row r="45" spans="1:6" x14ac:dyDescent="0.3">
      <c r="A45" s="85"/>
      <c r="B45" s="88" t="s">
        <v>2440</v>
      </c>
      <c r="C45" s="87">
        <f>SUM(C43:C44)</f>
        <v>386952</v>
      </c>
      <c r="D45" s="85"/>
    </row>
    <row r="46" spans="1:6" x14ac:dyDescent="0.3">
      <c r="A46" s="85"/>
      <c r="B46" s="85"/>
      <c r="C46" s="85"/>
      <c r="D46" s="85"/>
    </row>
    <row r="47" spans="1:6" x14ac:dyDescent="0.3">
      <c r="A47" s="85"/>
      <c r="B47" s="85"/>
      <c r="C47" s="85"/>
      <c r="D47" s="85"/>
    </row>
    <row r="48" spans="1:6" x14ac:dyDescent="0.3">
      <c r="A48" s="85"/>
      <c r="B48" s="85"/>
      <c r="C48" s="85"/>
      <c r="D48" s="85"/>
    </row>
    <row r="49" spans="1:9" x14ac:dyDescent="0.3">
      <c r="A49" s="85"/>
      <c r="B49" s="85"/>
      <c r="C49" s="85"/>
      <c r="D49" s="85"/>
    </row>
    <row r="50" spans="1:9" x14ac:dyDescent="0.3">
      <c r="A50" s="85"/>
      <c r="B50" s="85"/>
      <c r="C50" s="85"/>
      <c r="D50" s="85"/>
    </row>
    <row r="51" spans="1:9" x14ac:dyDescent="0.3">
      <c r="A51" s="85"/>
      <c r="B51" s="85"/>
      <c r="C51" s="85"/>
      <c r="D51" s="85"/>
    </row>
    <row r="52" spans="1:9" x14ac:dyDescent="0.3">
      <c r="A52" s="85"/>
      <c r="B52" s="85"/>
      <c r="C52" s="85"/>
      <c r="D52" s="85"/>
    </row>
    <row r="54" spans="1:9" x14ac:dyDescent="0.3">
      <c r="G54" s="31" t="s">
        <v>105</v>
      </c>
      <c r="H54" t="s">
        <v>100</v>
      </c>
    </row>
    <row r="55" spans="1:9" x14ac:dyDescent="0.3">
      <c r="G55" s="31" t="s">
        <v>830</v>
      </c>
      <c r="H55" t="s">
        <v>94</v>
      </c>
    </row>
    <row r="57" spans="1:9" x14ac:dyDescent="0.3">
      <c r="G57" s="31" t="s">
        <v>30</v>
      </c>
      <c r="H57" s="31" t="s">
        <v>829</v>
      </c>
      <c r="I57" t="s">
        <v>2740</v>
      </c>
    </row>
    <row r="58" spans="1:9" x14ac:dyDescent="0.3">
      <c r="G58" t="s">
        <v>2002</v>
      </c>
      <c r="H58" t="s">
        <v>1087</v>
      </c>
      <c r="I58" s="2">
        <v>0</v>
      </c>
    </row>
    <row r="59" spans="1:9" x14ac:dyDescent="0.3">
      <c r="G59" t="s">
        <v>2002</v>
      </c>
      <c r="H59" t="s">
        <v>1449</v>
      </c>
      <c r="I59" s="2">
        <v>6750</v>
      </c>
    </row>
    <row r="60" spans="1:9" x14ac:dyDescent="0.3">
      <c r="G60" t="s">
        <v>48</v>
      </c>
      <c r="H60" t="s">
        <v>821</v>
      </c>
      <c r="I60" s="2">
        <v>0</v>
      </c>
    </row>
    <row r="61" spans="1:9" x14ac:dyDescent="0.3">
      <c r="G61" t="s">
        <v>48</v>
      </c>
      <c r="H61" t="s">
        <v>1449</v>
      </c>
      <c r="I61" s="2">
        <v>41271</v>
      </c>
    </row>
    <row r="62" spans="1:9" x14ac:dyDescent="0.3">
      <c r="G62" t="s">
        <v>2318</v>
      </c>
      <c r="H62" t="s">
        <v>821</v>
      </c>
      <c r="I62" s="2">
        <v>0</v>
      </c>
    </row>
    <row r="63" spans="1:9" x14ac:dyDescent="0.3">
      <c r="G63" t="s">
        <v>35</v>
      </c>
      <c r="H63" t="s">
        <v>1087</v>
      </c>
      <c r="I63" s="2">
        <v>299397</v>
      </c>
    </row>
    <row r="64" spans="1:9" x14ac:dyDescent="0.3">
      <c r="G64" t="s">
        <v>35</v>
      </c>
      <c r="H64" t="s">
        <v>1029</v>
      </c>
      <c r="I64" s="2">
        <v>15710</v>
      </c>
    </row>
    <row r="65" spans="7:9" x14ac:dyDescent="0.3">
      <c r="G65" t="s">
        <v>35</v>
      </c>
      <c r="H65" t="s">
        <v>993</v>
      </c>
      <c r="I65" s="2">
        <v>67117</v>
      </c>
    </row>
    <row r="66" spans="7:9" x14ac:dyDescent="0.3">
      <c r="G66" t="s">
        <v>35</v>
      </c>
      <c r="H66" t="s">
        <v>823</v>
      </c>
      <c r="I66" s="2">
        <v>406359</v>
      </c>
    </row>
    <row r="67" spans="7:9" x14ac:dyDescent="0.3">
      <c r="G67" t="s">
        <v>35</v>
      </c>
      <c r="H67" t="s">
        <v>1271</v>
      </c>
      <c r="I67" s="2">
        <v>350680</v>
      </c>
    </row>
    <row r="68" spans="7:9" x14ac:dyDescent="0.3">
      <c r="G68" t="s">
        <v>35</v>
      </c>
      <c r="H68" t="s">
        <v>1050</v>
      </c>
      <c r="I68" s="2">
        <v>14835</v>
      </c>
    </row>
    <row r="69" spans="7:9" x14ac:dyDescent="0.3">
      <c r="G69" t="s">
        <v>35</v>
      </c>
      <c r="H69" t="s">
        <v>1192</v>
      </c>
      <c r="I69" s="2">
        <v>874123</v>
      </c>
    </row>
    <row r="70" spans="7:9" x14ac:dyDescent="0.3">
      <c r="G70" t="s">
        <v>35</v>
      </c>
      <c r="H70" t="s">
        <v>1237</v>
      </c>
      <c r="I70" s="2">
        <v>29530</v>
      </c>
    </row>
    <row r="71" spans="7:9" x14ac:dyDescent="0.3">
      <c r="G71" t="s">
        <v>35</v>
      </c>
      <c r="H71" t="s">
        <v>983</v>
      </c>
      <c r="I71" s="2">
        <v>6111</v>
      </c>
    </row>
    <row r="72" spans="7:9" x14ac:dyDescent="0.3">
      <c r="G72" t="s">
        <v>84</v>
      </c>
      <c r="H72" t="s">
        <v>821</v>
      </c>
      <c r="I72" s="2">
        <v>0</v>
      </c>
    </row>
    <row r="73" spans="7:9" x14ac:dyDescent="0.3">
      <c r="G73" t="s">
        <v>84</v>
      </c>
      <c r="H73" t="s">
        <v>1449</v>
      </c>
      <c r="I73" s="2">
        <v>0</v>
      </c>
    </row>
    <row r="74" spans="7:9" x14ac:dyDescent="0.3">
      <c r="G74" t="s">
        <v>2159</v>
      </c>
      <c r="H74" t="s">
        <v>821</v>
      </c>
      <c r="I74" s="2">
        <v>0</v>
      </c>
    </row>
    <row r="75" spans="7:9" x14ac:dyDescent="0.3">
      <c r="G75" t="s">
        <v>42</v>
      </c>
      <c r="H75" t="s">
        <v>821</v>
      </c>
      <c r="I75" s="2">
        <v>6000</v>
      </c>
    </row>
    <row r="76" spans="7:9" x14ac:dyDescent="0.3">
      <c r="G76" t="s">
        <v>42</v>
      </c>
      <c r="H76" t="s">
        <v>823</v>
      </c>
      <c r="I76" s="2">
        <v>50265</v>
      </c>
    </row>
    <row r="77" spans="7:9" x14ac:dyDescent="0.3">
      <c r="G77" t="s">
        <v>42</v>
      </c>
      <c r="H77" t="s">
        <v>1449</v>
      </c>
      <c r="I77" s="2">
        <v>412154</v>
      </c>
    </row>
    <row r="78" spans="7:9" x14ac:dyDescent="0.3">
      <c r="G78" t="s">
        <v>68</v>
      </c>
      <c r="H78" t="s">
        <v>821</v>
      </c>
      <c r="I78" s="2">
        <v>0</v>
      </c>
    </row>
    <row r="79" spans="7:9" x14ac:dyDescent="0.3">
      <c r="G79" t="s">
        <v>68</v>
      </c>
      <c r="H79" t="s">
        <v>1449</v>
      </c>
      <c r="I79" s="2">
        <v>53616</v>
      </c>
    </row>
    <row r="80" spans="7:9" x14ac:dyDescent="0.3">
      <c r="G80" t="s">
        <v>82</v>
      </c>
      <c r="H80" t="s">
        <v>821</v>
      </c>
      <c r="I80" s="2">
        <v>0</v>
      </c>
    </row>
    <row r="81" spans="7:9" x14ac:dyDescent="0.3">
      <c r="G81" t="s">
        <v>82</v>
      </c>
      <c r="H81" t="s">
        <v>1449</v>
      </c>
      <c r="I81" s="2">
        <v>0</v>
      </c>
    </row>
    <row r="82" spans="7:9" x14ac:dyDescent="0.3">
      <c r="G82" t="s">
        <v>55</v>
      </c>
      <c r="H82" t="s">
        <v>821</v>
      </c>
      <c r="I82" s="2">
        <v>0</v>
      </c>
    </row>
    <row r="83" spans="7:9" x14ac:dyDescent="0.3">
      <c r="G83" t="s">
        <v>55</v>
      </c>
      <c r="H83" t="s">
        <v>823</v>
      </c>
      <c r="I83" s="2">
        <v>5175</v>
      </c>
    </row>
    <row r="84" spans="7:9" x14ac:dyDescent="0.3">
      <c r="G84" t="s">
        <v>55</v>
      </c>
      <c r="H84" t="s">
        <v>1449</v>
      </c>
      <c r="I84" s="2">
        <v>72552</v>
      </c>
    </row>
    <row r="85" spans="7:9" x14ac:dyDescent="0.3">
      <c r="G85" t="s">
        <v>2134</v>
      </c>
      <c r="H85" t="s">
        <v>821</v>
      </c>
      <c r="I85" s="2">
        <v>40000</v>
      </c>
    </row>
    <row r="86" spans="7:9" x14ac:dyDescent="0.3">
      <c r="G86" t="s">
        <v>2134</v>
      </c>
      <c r="H86" t="s">
        <v>1449</v>
      </c>
      <c r="I86" s="2">
        <v>5000</v>
      </c>
    </row>
    <row r="87" spans="7:9" x14ac:dyDescent="0.3">
      <c r="G87" t="s">
        <v>39</v>
      </c>
      <c r="H87" t="s">
        <v>821</v>
      </c>
      <c r="I87" s="2">
        <v>27500</v>
      </c>
    </row>
    <row r="88" spans="7:9" x14ac:dyDescent="0.3">
      <c r="G88" t="s">
        <v>39</v>
      </c>
      <c r="H88" t="s">
        <v>823</v>
      </c>
      <c r="I88" s="2">
        <v>58614</v>
      </c>
    </row>
    <row r="89" spans="7:9" x14ac:dyDescent="0.3">
      <c r="G89" t="s">
        <v>39</v>
      </c>
      <c r="H89" t="s">
        <v>1449</v>
      </c>
      <c r="I89" s="2">
        <v>364058</v>
      </c>
    </row>
    <row r="90" spans="7:9" x14ac:dyDescent="0.3">
      <c r="G90" t="s">
        <v>65</v>
      </c>
      <c r="H90" t="s">
        <v>821</v>
      </c>
      <c r="I90" s="2">
        <v>0</v>
      </c>
    </row>
    <row r="91" spans="7:9" x14ac:dyDescent="0.3">
      <c r="G91" t="s">
        <v>65</v>
      </c>
      <c r="H91" t="s">
        <v>1449</v>
      </c>
      <c r="I91" s="2">
        <v>102446</v>
      </c>
    </row>
    <row r="92" spans="7:9" x14ac:dyDescent="0.3">
      <c r="G92" t="s">
        <v>102</v>
      </c>
      <c r="I92" s="2">
        <v>3309263</v>
      </c>
    </row>
    <row r="97" spans="11:13" x14ac:dyDescent="0.3">
      <c r="K97" s="31" t="s">
        <v>105</v>
      </c>
      <c r="L97" t="s">
        <v>100</v>
      </c>
    </row>
    <row r="98" spans="11:13" x14ac:dyDescent="0.3">
      <c r="K98" s="31" t="s">
        <v>829</v>
      </c>
      <c r="L98" t="s">
        <v>1375</v>
      </c>
    </row>
    <row r="100" spans="11:13" x14ac:dyDescent="0.3">
      <c r="K100" s="31" t="s">
        <v>30</v>
      </c>
      <c r="L100" s="31" t="s">
        <v>830</v>
      </c>
      <c r="M100" t="s">
        <v>2740</v>
      </c>
    </row>
    <row r="101" spans="11:13" x14ac:dyDescent="0.3">
      <c r="K101" t="s">
        <v>2002</v>
      </c>
      <c r="L101" t="s">
        <v>825</v>
      </c>
      <c r="M101" s="2">
        <v>0</v>
      </c>
    </row>
    <row r="102" spans="11:13" x14ac:dyDescent="0.3">
      <c r="K102" t="s">
        <v>2002</v>
      </c>
      <c r="L102" t="s">
        <v>822</v>
      </c>
      <c r="M102" s="2">
        <v>0</v>
      </c>
    </row>
    <row r="103" spans="11:13" x14ac:dyDescent="0.3">
      <c r="K103" t="s">
        <v>2002</v>
      </c>
      <c r="L103" t="s">
        <v>1389</v>
      </c>
      <c r="M103" s="2">
        <v>7795</v>
      </c>
    </row>
    <row r="104" spans="11:13" x14ac:dyDescent="0.3">
      <c r="K104" t="s">
        <v>48</v>
      </c>
      <c r="L104" t="s">
        <v>822</v>
      </c>
      <c r="M104" s="2">
        <v>7959</v>
      </c>
    </row>
    <row r="105" spans="11:13" x14ac:dyDescent="0.3">
      <c r="K105" t="s">
        <v>48</v>
      </c>
      <c r="L105" t="s">
        <v>1389</v>
      </c>
      <c r="M105" s="2">
        <v>20875</v>
      </c>
    </row>
    <row r="106" spans="11:13" x14ac:dyDescent="0.3">
      <c r="K106" t="s">
        <v>2344</v>
      </c>
      <c r="L106" t="s">
        <v>825</v>
      </c>
      <c r="M106" s="2">
        <v>0</v>
      </c>
    </row>
    <row r="107" spans="11:13" x14ac:dyDescent="0.3">
      <c r="K107" t="s">
        <v>2344</v>
      </c>
      <c r="L107" t="s">
        <v>1389</v>
      </c>
      <c r="M107" s="2">
        <v>0</v>
      </c>
    </row>
    <row r="108" spans="11:13" x14ac:dyDescent="0.3">
      <c r="K108" t="s">
        <v>2318</v>
      </c>
      <c r="L108" t="s">
        <v>825</v>
      </c>
      <c r="M108" s="2">
        <v>0</v>
      </c>
    </row>
    <row r="109" spans="11:13" x14ac:dyDescent="0.3">
      <c r="K109" t="s">
        <v>2318</v>
      </c>
      <c r="L109" t="s">
        <v>1389</v>
      </c>
      <c r="M109" s="2">
        <v>1</v>
      </c>
    </row>
    <row r="110" spans="11:13" x14ac:dyDescent="0.3">
      <c r="K110" t="s">
        <v>35</v>
      </c>
      <c r="L110" t="s">
        <v>825</v>
      </c>
      <c r="M110" s="2">
        <v>0</v>
      </c>
    </row>
    <row r="111" spans="11:13" x14ac:dyDescent="0.3">
      <c r="K111" t="s">
        <v>35</v>
      </c>
      <c r="L111" t="s">
        <v>822</v>
      </c>
      <c r="M111" s="2">
        <v>39825</v>
      </c>
    </row>
    <row r="112" spans="11:13" x14ac:dyDescent="0.3">
      <c r="K112" t="s">
        <v>35</v>
      </c>
      <c r="L112" t="s">
        <v>1389</v>
      </c>
      <c r="M112" s="2">
        <v>170748</v>
      </c>
    </row>
    <row r="113" spans="11:13" x14ac:dyDescent="0.3">
      <c r="K113" t="s">
        <v>84</v>
      </c>
      <c r="L113" t="s">
        <v>1389</v>
      </c>
      <c r="M113" s="2">
        <v>72725</v>
      </c>
    </row>
    <row r="114" spans="11:13" x14ac:dyDescent="0.3">
      <c r="K114" t="s">
        <v>2159</v>
      </c>
      <c r="L114" t="s">
        <v>825</v>
      </c>
      <c r="M114" s="2">
        <v>0</v>
      </c>
    </row>
    <row r="115" spans="11:13" x14ac:dyDescent="0.3">
      <c r="K115" t="s">
        <v>2159</v>
      </c>
      <c r="L115" t="s">
        <v>1389</v>
      </c>
      <c r="M115" s="2">
        <v>0</v>
      </c>
    </row>
    <row r="116" spans="11:13" x14ac:dyDescent="0.3">
      <c r="K116" t="s">
        <v>42</v>
      </c>
      <c r="L116" t="s">
        <v>825</v>
      </c>
      <c r="M116" s="2">
        <v>0</v>
      </c>
    </row>
    <row r="117" spans="11:13" x14ac:dyDescent="0.3">
      <c r="K117" t="s">
        <v>42</v>
      </c>
      <c r="L117" t="s">
        <v>822</v>
      </c>
      <c r="M117" s="2">
        <v>40342</v>
      </c>
    </row>
    <row r="118" spans="11:13" x14ac:dyDescent="0.3">
      <c r="K118" t="s">
        <v>42</v>
      </c>
      <c r="L118" t="s">
        <v>1389</v>
      </c>
      <c r="M118" s="2">
        <v>144968</v>
      </c>
    </row>
    <row r="119" spans="11:13" x14ac:dyDescent="0.3">
      <c r="K119" t="s">
        <v>78</v>
      </c>
      <c r="L119" t="s">
        <v>825</v>
      </c>
      <c r="M119" s="2">
        <v>0</v>
      </c>
    </row>
    <row r="120" spans="11:13" x14ac:dyDescent="0.3">
      <c r="K120" t="s">
        <v>78</v>
      </c>
      <c r="L120" t="s">
        <v>1389</v>
      </c>
      <c r="M120" s="2">
        <v>15756</v>
      </c>
    </row>
    <row r="121" spans="11:13" x14ac:dyDescent="0.3">
      <c r="K121" t="s">
        <v>68</v>
      </c>
      <c r="L121" t="s">
        <v>1389</v>
      </c>
      <c r="M121" s="2">
        <v>109194</v>
      </c>
    </row>
    <row r="122" spans="11:13" x14ac:dyDescent="0.3">
      <c r="K122" t="s">
        <v>82</v>
      </c>
      <c r="L122" t="s">
        <v>1389</v>
      </c>
      <c r="M122" s="2">
        <v>59008</v>
      </c>
    </row>
    <row r="123" spans="11:13" x14ac:dyDescent="0.3">
      <c r="K123" t="s">
        <v>55</v>
      </c>
      <c r="L123" t="s">
        <v>825</v>
      </c>
      <c r="M123" s="2">
        <v>0</v>
      </c>
    </row>
    <row r="124" spans="11:13" x14ac:dyDescent="0.3">
      <c r="K124" t="s">
        <v>55</v>
      </c>
      <c r="L124" t="s">
        <v>822</v>
      </c>
      <c r="M124" s="2">
        <v>7368</v>
      </c>
    </row>
    <row r="125" spans="11:13" x14ac:dyDescent="0.3">
      <c r="K125" t="s">
        <v>55</v>
      </c>
      <c r="L125" t="s">
        <v>1389</v>
      </c>
      <c r="M125" s="2">
        <v>45865</v>
      </c>
    </row>
    <row r="126" spans="11:13" x14ac:dyDescent="0.3">
      <c r="K126" t="s">
        <v>2134</v>
      </c>
      <c r="L126" t="s">
        <v>1389</v>
      </c>
      <c r="M126" s="2">
        <v>13710</v>
      </c>
    </row>
    <row r="127" spans="11:13" x14ac:dyDescent="0.3">
      <c r="K127" t="s">
        <v>39</v>
      </c>
      <c r="L127" t="s">
        <v>825</v>
      </c>
      <c r="M127" s="2">
        <v>0</v>
      </c>
    </row>
    <row r="128" spans="11:13" x14ac:dyDescent="0.3">
      <c r="K128" t="s">
        <v>39</v>
      </c>
      <c r="L128" t="s">
        <v>822</v>
      </c>
      <c r="M128" s="2">
        <v>35532</v>
      </c>
    </row>
    <row r="129" spans="11:17" x14ac:dyDescent="0.3">
      <c r="K129" t="s">
        <v>39</v>
      </c>
      <c r="L129" t="s">
        <v>1389</v>
      </c>
      <c r="M129" s="2">
        <v>73190</v>
      </c>
    </row>
    <row r="130" spans="11:17" x14ac:dyDescent="0.3">
      <c r="K130" t="s">
        <v>52</v>
      </c>
      <c r="L130" t="s">
        <v>825</v>
      </c>
      <c r="M130" s="2">
        <v>0</v>
      </c>
    </row>
    <row r="131" spans="11:17" x14ac:dyDescent="0.3">
      <c r="K131" t="s">
        <v>52</v>
      </c>
      <c r="L131" t="s">
        <v>1389</v>
      </c>
      <c r="M131" s="2">
        <v>39402</v>
      </c>
    </row>
    <row r="132" spans="11:17" x14ac:dyDescent="0.3">
      <c r="K132" t="s">
        <v>65</v>
      </c>
      <c r="L132" t="s">
        <v>1389</v>
      </c>
      <c r="M132" s="2">
        <v>284506</v>
      </c>
    </row>
    <row r="133" spans="11:17" x14ac:dyDescent="0.3">
      <c r="K133" t="s">
        <v>102</v>
      </c>
      <c r="M133" s="2">
        <v>1188769</v>
      </c>
    </row>
    <row r="135" spans="11:17" x14ac:dyDescent="0.3">
      <c r="O135" s="31" t="s">
        <v>105</v>
      </c>
      <c r="P135" t="s">
        <v>100</v>
      </c>
    </row>
    <row r="136" spans="11:17" x14ac:dyDescent="0.3">
      <c r="O136" s="31" t="s">
        <v>829</v>
      </c>
      <c r="P136" t="s">
        <v>94</v>
      </c>
    </row>
    <row r="137" spans="11:17" x14ac:dyDescent="0.3">
      <c r="O137" s="31" t="s">
        <v>30</v>
      </c>
      <c r="P137" t="s">
        <v>94</v>
      </c>
    </row>
    <row r="139" spans="11:17" x14ac:dyDescent="0.3">
      <c r="O139" s="31" t="s">
        <v>830</v>
      </c>
      <c r="P139" s="31" t="s">
        <v>93</v>
      </c>
      <c r="Q139" t="s">
        <v>2740</v>
      </c>
    </row>
    <row r="140" spans="11:17" x14ac:dyDescent="0.3">
      <c r="O140" t="s">
        <v>1389</v>
      </c>
      <c r="P140" t="s">
        <v>1488</v>
      </c>
      <c r="Q140" s="2">
        <v>0</v>
      </c>
    </row>
    <row r="141" spans="11:17" x14ac:dyDescent="0.3">
      <c r="O141" t="s">
        <v>1389</v>
      </c>
      <c r="P141" t="s">
        <v>1391</v>
      </c>
      <c r="Q141" s="2">
        <v>7500</v>
      </c>
    </row>
    <row r="142" spans="11:17" x14ac:dyDescent="0.3">
      <c r="O142" t="s">
        <v>1389</v>
      </c>
      <c r="P142" t="s">
        <v>1876</v>
      </c>
      <c r="Q142" s="2">
        <v>0</v>
      </c>
    </row>
    <row r="143" spans="11:17" x14ac:dyDescent="0.3">
      <c r="O143" t="s">
        <v>1389</v>
      </c>
      <c r="P143" t="s">
        <v>2210</v>
      </c>
      <c r="Q143" s="2">
        <v>0</v>
      </c>
    </row>
    <row r="144" spans="11:17" x14ac:dyDescent="0.3">
      <c r="O144" t="s">
        <v>1389</v>
      </c>
      <c r="P144" t="s">
        <v>1999</v>
      </c>
      <c r="Q144" s="2">
        <v>0</v>
      </c>
    </row>
    <row r="145" spans="15:17" x14ac:dyDescent="0.3">
      <c r="O145" t="s">
        <v>1389</v>
      </c>
      <c r="P145" t="s">
        <v>1697</v>
      </c>
      <c r="Q145" s="2">
        <v>0</v>
      </c>
    </row>
    <row r="146" spans="15:17" x14ac:dyDescent="0.3">
      <c r="O146" t="s">
        <v>1389</v>
      </c>
      <c r="P146" t="s">
        <v>2315</v>
      </c>
      <c r="Q146" s="2">
        <v>15756</v>
      </c>
    </row>
    <row r="147" spans="15:17" x14ac:dyDescent="0.3">
      <c r="O147" t="s">
        <v>1389</v>
      </c>
      <c r="P147" t="s">
        <v>2297</v>
      </c>
      <c r="Q147" s="2">
        <v>39402</v>
      </c>
    </row>
    <row r="148" spans="15:17" x14ac:dyDescent="0.3">
      <c r="O148" t="s">
        <v>1389</v>
      </c>
      <c r="P148" t="s">
        <v>1393</v>
      </c>
      <c r="Q148" s="2">
        <v>995085</v>
      </c>
    </row>
    <row r="149" spans="15:17" x14ac:dyDescent="0.3">
      <c r="O149" t="s">
        <v>102</v>
      </c>
      <c r="Q149" s="2">
        <v>1057743</v>
      </c>
    </row>
  </sheetData>
  <mergeCells count="1">
    <mergeCell ref="B1:J1"/>
  </mergeCells>
  <pageMargins left="0.7" right="0.7" top="0.75" bottom="0.75" header="0.3" footer="0.3"/>
  <pageSetup scale="77" orientation="portrait"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CB769-C818-4616-9FAD-50CA5358D100}">
  <dimension ref="A1:AH33"/>
  <sheetViews>
    <sheetView workbookViewId="0"/>
  </sheetViews>
  <sheetFormatPr defaultColWidth="9" defaultRowHeight="16.5" x14ac:dyDescent="0.3"/>
  <cols>
    <col min="1" max="1" width="2.5" style="19" customWidth="1"/>
    <col min="2" max="2" width="39.5" style="23" customWidth="1"/>
    <col min="3" max="18" width="15.375" style="27" customWidth="1"/>
    <col min="19" max="16384" width="9" style="27"/>
  </cols>
  <sheetData>
    <row r="1" spans="1:34" s="19" customFormat="1" x14ac:dyDescent="0.3">
      <c r="B1" s="20"/>
    </row>
    <row r="2" spans="1:34" s="19" customFormat="1" x14ac:dyDescent="0.3">
      <c r="B2" s="20"/>
    </row>
    <row r="3" spans="1:34" s="19" customFormat="1" x14ac:dyDescent="0.3">
      <c r="B3" s="20"/>
      <c r="C3" s="19">
        <v>110</v>
      </c>
      <c r="D3" s="19">
        <v>220</v>
      </c>
      <c r="E3" s="19">
        <v>230</v>
      </c>
      <c r="F3" s="19">
        <v>240</v>
      </c>
      <c r="G3" s="19">
        <v>312</v>
      </c>
      <c r="H3" s="19">
        <v>314</v>
      </c>
      <c r="I3" s="19">
        <v>410</v>
      </c>
      <c r="J3" s="19">
        <v>412</v>
      </c>
      <c r="K3" s="19">
        <v>417</v>
      </c>
      <c r="L3" s="19">
        <v>430</v>
      </c>
      <c r="M3" s="19">
        <v>440</v>
      </c>
      <c r="N3" s="19">
        <v>445</v>
      </c>
      <c r="O3" s="19">
        <v>520</v>
      </c>
      <c r="P3" s="19">
        <v>521</v>
      </c>
      <c r="Q3" s="19">
        <v>550</v>
      </c>
      <c r="R3" s="19">
        <v>555</v>
      </c>
    </row>
    <row r="4" spans="1:34" s="21" customFormat="1" ht="33" x14ac:dyDescent="0.3">
      <c r="B4" s="22"/>
      <c r="C4" s="21" t="s">
        <v>35</v>
      </c>
      <c r="D4" s="21" t="s">
        <v>48</v>
      </c>
      <c r="E4" s="21" t="s">
        <v>39</v>
      </c>
      <c r="F4" s="21" t="s">
        <v>42</v>
      </c>
      <c r="G4" s="21" t="s">
        <v>55</v>
      </c>
      <c r="H4" s="21" t="s">
        <v>2002</v>
      </c>
      <c r="I4" s="21" t="s">
        <v>84</v>
      </c>
      <c r="J4" s="21" t="s">
        <v>2134</v>
      </c>
      <c r="K4" s="21" t="s">
        <v>2159</v>
      </c>
      <c r="L4" s="21" t="s">
        <v>65</v>
      </c>
      <c r="M4" s="21" t="s">
        <v>68</v>
      </c>
      <c r="N4" s="21" t="s">
        <v>82</v>
      </c>
      <c r="O4" s="21" t="s">
        <v>52</v>
      </c>
      <c r="P4" s="21" t="s">
        <v>78</v>
      </c>
      <c r="Q4" s="21" t="s">
        <v>2318</v>
      </c>
      <c r="R4" s="21" t="s">
        <v>2344</v>
      </c>
    </row>
    <row r="5" spans="1:34" s="24" customFormat="1" x14ac:dyDescent="0.3">
      <c r="A5" s="19"/>
      <c r="B5" s="23"/>
    </row>
    <row r="6" spans="1:34" x14ac:dyDescent="0.3">
      <c r="B6" s="23" t="s">
        <v>2383</v>
      </c>
      <c r="C6" s="26">
        <v>272113</v>
      </c>
      <c r="D6" s="26">
        <v>0</v>
      </c>
      <c r="E6" s="26">
        <v>112958</v>
      </c>
      <c r="F6" s="26">
        <v>150205</v>
      </c>
      <c r="G6" s="26">
        <v>67703</v>
      </c>
      <c r="H6" s="26">
        <v>12510</v>
      </c>
      <c r="I6" s="26">
        <v>54359</v>
      </c>
      <c r="J6" s="26">
        <v>47330</v>
      </c>
      <c r="K6" s="26">
        <v>0</v>
      </c>
      <c r="L6" s="26">
        <v>311502</v>
      </c>
      <c r="M6" s="26">
        <v>139745</v>
      </c>
      <c r="N6" s="26">
        <v>44978</v>
      </c>
      <c r="O6" s="26">
        <v>23643</v>
      </c>
      <c r="P6" s="26">
        <v>9826</v>
      </c>
      <c r="Q6" s="26">
        <v>22181</v>
      </c>
      <c r="R6" s="26">
        <v>0</v>
      </c>
      <c r="S6" s="27">
        <v>272113</v>
      </c>
      <c r="T6" s="27">
        <v>0</v>
      </c>
      <c r="U6" s="27">
        <v>112958</v>
      </c>
      <c r="V6" s="27">
        <v>150205</v>
      </c>
      <c r="W6" s="27">
        <v>67703</v>
      </c>
      <c r="X6" s="27">
        <v>12510</v>
      </c>
      <c r="Y6" s="27">
        <v>54359</v>
      </c>
      <c r="Z6" s="27">
        <v>47330</v>
      </c>
      <c r="AA6" s="27">
        <v>0</v>
      </c>
      <c r="AB6" s="27">
        <v>311502</v>
      </c>
      <c r="AC6" s="27">
        <v>139745</v>
      </c>
      <c r="AD6" s="27">
        <v>44978</v>
      </c>
      <c r="AE6" s="27">
        <v>23643</v>
      </c>
      <c r="AF6" s="27">
        <v>9826</v>
      </c>
      <c r="AG6" s="27">
        <v>22181</v>
      </c>
      <c r="AH6" s="27">
        <v>0</v>
      </c>
    </row>
    <row r="8" spans="1:34" x14ac:dyDescent="0.3">
      <c r="B8" s="25" t="s">
        <v>2384</v>
      </c>
      <c r="C8" s="66">
        <f>SUMIFS(DATA_tbl!$X$3:$X$896,DATA_tbl!$F$3:$F$896,"="&amp;FundBalances_tbl!C$4,DATA_tbl!$E$3:$E$896,"="&amp;"Revenue")</f>
        <v>665941</v>
      </c>
      <c r="D8" s="66">
        <f>SUMIFS(DATA_tbl!$W$3:$W$896,DATA_tbl!$F$3:$F$896,"="&amp;FundBalances_tbl!D$4,DATA_tbl!$E$3:$E$896,"="&amp;"Revenue")</f>
        <v>67801.333333333328</v>
      </c>
      <c r="E8" s="66">
        <f>SUMIFS(DATA_tbl!$W$3:$W$896,DATA_tbl!$F$3:$F$896,"="&amp;FundBalances_tbl!E$4,DATA_tbl!$E$3:$E$896,"="&amp;"Revenue")</f>
        <v>600315</v>
      </c>
      <c r="F8" s="66">
        <f>SUMIFS(DATA_tbl!$W$3:$W$896,DATA_tbl!$F$3:$F$896,"="&amp;FundBalances_tbl!F$4,DATA_tbl!$E$3:$E$896,"="&amp;"Revenue")</f>
        <v>479858.66666666663</v>
      </c>
      <c r="G8" s="66">
        <f>SUMIFS(DATA_tbl!$W$3:$W$896,DATA_tbl!$F$3:$F$896,"="&amp;FundBalances_tbl!G$4,DATA_tbl!$E$3:$E$896,"="&amp;"Revenue")</f>
        <v>377314.33333333337</v>
      </c>
      <c r="H8" s="66">
        <f>SUMIFS(DATA_tbl!$W$3:$W$896,DATA_tbl!$F$3:$F$896,"="&amp;FundBalances_tbl!H$4,DATA_tbl!$E$3:$E$896,"="&amp;"Revenue")</f>
        <v>23833</v>
      </c>
      <c r="I8" s="66">
        <f>SUMIFS(DATA_tbl!$W$3:$W$896,DATA_tbl!$F$3:$F$896,"="&amp;FundBalances_tbl!I$4,DATA_tbl!$E$3:$E$896,"="&amp;"Revenue")</f>
        <v>5390.9737827715353</v>
      </c>
      <c r="J8" s="66">
        <f>SUMIFS(DATA_tbl!$W$3:$W$896,DATA_tbl!$F$3:$F$896,"="&amp;FundBalances_tbl!J$4,DATA_tbl!$E$3:$E$896,"="&amp;"Revenue")</f>
        <v>2300</v>
      </c>
      <c r="K8" s="66">
        <f>SUMIFS(DATA_tbl!$W$3:$W$896,DATA_tbl!$F$3:$F$896,"="&amp;FundBalances_tbl!K$4,DATA_tbl!$E$3:$E$896,"="&amp;"Revenue")</f>
        <v>0</v>
      </c>
      <c r="L8" s="66">
        <f>SUMIFS(DATA_tbl!$W$3:$W$896,DATA_tbl!$F$3:$F$896,"="&amp;FundBalances_tbl!L$4,DATA_tbl!$E$3:$E$896,"="&amp;"Revenue")</f>
        <v>17000</v>
      </c>
      <c r="M8" s="66">
        <f>SUMIFS(DATA_tbl!$W$3:$W$896,DATA_tbl!$F$3:$F$896,"="&amp;FundBalances_tbl!M$4,DATA_tbl!$E$3:$E$896,"="&amp;"Revenue")</f>
        <v>6000</v>
      </c>
      <c r="N8" s="66">
        <f>SUMIFS(DATA_tbl!$W$3:$W$896,DATA_tbl!$F$3:$F$896,"="&amp;FundBalances_tbl!N$4,DATA_tbl!$E$3:$E$896,"="&amp;"Revenue")</f>
        <v>3300</v>
      </c>
      <c r="O8" s="66">
        <f>SUMIFS(DATA_tbl!$W$3:$W$896,DATA_tbl!$F$3:$F$896,"="&amp;FundBalances_tbl!O$4,DATA_tbl!$E$3:$E$896,"="&amp;"Revenue")</f>
        <v>15755</v>
      </c>
      <c r="P8" s="66">
        <f>SUMIFS(DATA_tbl!$W$3:$W$896,DATA_tbl!$F$3:$F$896,"="&amp;FundBalances_tbl!P$4,DATA_tbl!$E$3:$E$896,"="&amp;"Revenue")</f>
        <v>5928</v>
      </c>
      <c r="Q8" s="66">
        <f>SUMIFS(DATA_tbl!$W$3:$W$896,DATA_tbl!$F$3:$F$896,"="&amp;FundBalances_tbl!Q$4,DATA_tbl!$E$3:$E$896,"="&amp;"Revenue")</f>
        <v>0</v>
      </c>
      <c r="R8" s="66">
        <f>SUMIFS(DATA_tbl!$W$3:$W$896,DATA_tbl!$F$3:$F$896,"="&amp;FundBalances_tbl!R$4,DATA_tbl!$E$3:$E$896,"="&amp;"Revenue")</f>
        <v>0</v>
      </c>
    </row>
    <row r="9" spans="1:34" x14ac:dyDescent="0.3">
      <c r="B9" s="25" t="s">
        <v>2385</v>
      </c>
      <c r="C9" s="66">
        <f>SUMIFS(DATA_tbl!$X$3:$X$900,DATA_tbl!$F$3:$F$900,"="&amp;FundBalances_tbl!C$4,DATA_tbl!$E$3:$E$900,"="&amp;"Expenditure",DATA_tbl!$D$3:$D$900,"&lt;&gt;"&amp;"9899")</f>
        <v>768636</v>
      </c>
      <c r="D9" s="66">
        <f>SUMIFS(DATA_tbl!$W$3:$W$900,DATA_tbl!$F$3:$F$900,"="&amp;FundBalances_tbl!D$4,DATA_tbl!$E$3:$E$900,"="&amp;"Expenditure",DATA_tbl!$D$3:$D$900,"&lt;&gt;"&amp;"9899")</f>
        <v>35817.333333333336</v>
      </c>
      <c r="E9" s="66">
        <f>SUMIFS(DATA_tbl!$W$3:$W$900,DATA_tbl!$F$3:$F$900,"="&amp;FundBalances_tbl!E$4,DATA_tbl!$E$3:$E$900,"="&amp;"Expenditure",DATA_tbl!$D$3:$D$900,"&lt;&gt;"&amp;"9899")</f>
        <v>667719</v>
      </c>
      <c r="F9" s="66">
        <f>SUMIFS(DATA_tbl!$W$3:$W$900,DATA_tbl!$F$3:$F$900,"="&amp;FundBalances_tbl!F$4,DATA_tbl!$E$3:$E$900,"="&amp;"Expenditure",DATA_tbl!$D$3:$D$900,"&lt;&gt;"&amp;"9899")</f>
        <v>415214.66666666669</v>
      </c>
      <c r="G9" s="66">
        <f>SUMIFS(DATA_tbl!$W$3:$W$900,DATA_tbl!$F$3:$F$900,"="&amp;FundBalances_tbl!G$4,DATA_tbl!$E$3:$E$900,"="&amp;"Expenditure",DATA_tbl!$D$3:$D$900,"&lt;&gt;"&amp;"9899")</f>
        <v>381307.33333333331</v>
      </c>
      <c r="H9" s="66">
        <f>SUMIFS(DATA_tbl!$W$3:$W$900,DATA_tbl!$F$3:$F$900,"="&amp;FundBalances_tbl!H$4,DATA_tbl!$E$3:$E$900,"="&amp;"Expenditure",DATA_tbl!$D$3:$D$900,"&lt;&gt;"&amp;"9899")</f>
        <v>25798</v>
      </c>
      <c r="I9" s="66">
        <f>SUMIFS(DATA_tbl!$W$3:$W$900,DATA_tbl!$F$3:$F$900,"="&amp;FundBalances_tbl!I$4,DATA_tbl!$E$3:$E$900,"="&amp;"Expenditure",DATA_tbl!$D$3:$D$900,"&lt;&gt;"&amp;"9899")</f>
        <v>2000</v>
      </c>
      <c r="J9" s="66">
        <f>SUMIFS(DATA_tbl!$W$3:$W$900,DATA_tbl!$F$3:$F$900,"="&amp;FundBalances_tbl!J$4,DATA_tbl!$E$3:$E$900,"="&amp;"Expenditure",DATA_tbl!$D$3:$D$900,"&lt;&gt;"&amp;"9899")</f>
        <v>0</v>
      </c>
      <c r="K9" s="66">
        <f>SUMIFS(DATA_tbl!$W$3:$W$900,DATA_tbl!$F$3:$F$900,"="&amp;FundBalances_tbl!K$4,DATA_tbl!$E$3:$E$900,"="&amp;"Expenditure",DATA_tbl!$D$3:$D$900,"&lt;&gt;"&amp;"9899")</f>
        <v>0</v>
      </c>
      <c r="L9" s="66">
        <f>SUMIFS(DATA_tbl!$W$3:$W$900,DATA_tbl!$F$3:$F$900,"="&amp;FundBalances_tbl!L$4,DATA_tbl!$E$3:$E$900,"="&amp;"Expenditure",DATA_tbl!$D$3:$D$900,"&lt;&gt;"&amp;"9899")</f>
        <v>0</v>
      </c>
      <c r="M9" s="66">
        <f>SUMIFS(DATA_tbl!$W$3:$W$900,DATA_tbl!$F$3:$F$900,"="&amp;FundBalances_tbl!M$4,DATA_tbl!$E$3:$E$900,"="&amp;"Expenditure",DATA_tbl!$D$3:$D$900,"&lt;&gt;"&amp;"9899")</f>
        <v>0</v>
      </c>
      <c r="N9" s="66">
        <f>SUMIFS(DATA_tbl!$W$3:$W$900,DATA_tbl!$F$3:$F$900,"="&amp;FundBalances_tbl!N$4,DATA_tbl!$E$3:$E$900,"="&amp;"Expenditure",DATA_tbl!$D$3:$D$900,"&lt;&gt;"&amp;"9899")</f>
        <v>0</v>
      </c>
      <c r="O9" s="66">
        <f>SUMIFS(DATA_tbl!$W$3:$W$900,DATA_tbl!$F$3:$F$900,"="&amp;FundBalances_tbl!O$4,DATA_tbl!$E$3:$E$900,"="&amp;"Expenditure",DATA_tbl!$D$3:$D$900,"&lt;&gt;"&amp;"9899")</f>
        <v>0</v>
      </c>
      <c r="P9" s="66">
        <f>SUMIFS(DATA_tbl!$W$3:$W$900,DATA_tbl!$F$3:$F$900,"="&amp;FundBalances_tbl!P$4,DATA_tbl!$E$3:$E$900,"="&amp;"Expenditure",DATA_tbl!$D$3:$D$900,"&lt;&gt;"&amp;"9899")</f>
        <v>0</v>
      </c>
      <c r="Q9" s="66">
        <f>SUMIFS(DATA_tbl!$W$3:$W$900,DATA_tbl!$F$3:$F$900,"="&amp;FundBalances_tbl!Q$4,DATA_tbl!$E$3:$E$900,"="&amp;"Expenditure",DATA_tbl!$D$3:$D$900,"&lt;&gt;"&amp;"9899")</f>
        <v>22180</v>
      </c>
      <c r="R9" s="66">
        <f>SUMIFS(DATA_tbl!$W$3:$W$900,DATA_tbl!$F$3:$F$900,"="&amp;FundBalances_tbl!R$4,DATA_tbl!$E$3:$E$900,"="&amp;"Expenditure",DATA_tbl!$D$3:$D$900,"&lt;&gt;"&amp;"9899")</f>
        <v>0</v>
      </c>
    </row>
    <row r="10" spans="1:34" x14ac:dyDescent="0.3">
      <c r="B10" s="25"/>
    </row>
    <row r="11" spans="1:34" x14ac:dyDescent="0.3">
      <c r="B11" s="25" t="s">
        <v>2386</v>
      </c>
      <c r="C11" s="37">
        <f>C8-C9</f>
        <v>-102695</v>
      </c>
      <c r="D11" s="37">
        <f t="shared" ref="D11:R11" si="0">D8-D9</f>
        <v>31983.999999999993</v>
      </c>
      <c r="E11" s="37">
        <f t="shared" si="0"/>
        <v>-67404</v>
      </c>
      <c r="F11" s="37">
        <f t="shared" si="0"/>
        <v>64643.999999999942</v>
      </c>
      <c r="G11" s="37">
        <f t="shared" si="0"/>
        <v>-3992.9999999999418</v>
      </c>
      <c r="H11" s="37">
        <f t="shared" si="0"/>
        <v>-1965</v>
      </c>
      <c r="I11" s="37">
        <f t="shared" si="0"/>
        <v>3390.9737827715353</v>
      </c>
      <c r="J11" s="37">
        <f t="shared" si="0"/>
        <v>2300</v>
      </c>
      <c r="K11" s="37">
        <f t="shared" si="0"/>
        <v>0</v>
      </c>
      <c r="L11" s="37">
        <f t="shared" si="0"/>
        <v>17000</v>
      </c>
      <c r="M11" s="37">
        <f t="shared" si="0"/>
        <v>6000</v>
      </c>
      <c r="N11" s="37">
        <f t="shared" si="0"/>
        <v>3300</v>
      </c>
      <c r="O11" s="37">
        <f t="shared" si="0"/>
        <v>15755</v>
      </c>
      <c r="P11" s="37">
        <f t="shared" si="0"/>
        <v>5928</v>
      </c>
      <c r="Q11" s="37">
        <f t="shared" si="0"/>
        <v>-22180</v>
      </c>
      <c r="R11" s="37">
        <f t="shared" si="0"/>
        <v>0</v>
      </c>
    </row>
    <row r="13" spans="1:34" x14ac:dyDescent="0.3">
      <c r="B13" s="23" t="s">
        <v>2387</v>
      </c>
      <c r="C13" s="37">
        <f>ROUNDUP(SUM(C6,C11),0)</f>
        <v>169418</v>
      </c>
      <c r="D13" s="37">
        <f t="shared" ref="D13:R13" si="1">ROUNDUP(SUM(D6,D11),0)</f>
        <v>31984</v>
      </c>
      <c r="E13" s="37">
        <f t="shared" si="1"/>
        <v>45554</v>
      </c>
      <c r="F13" s="37">
        <f t="shared" si="1"/>
        <v>214849</v>
      </c>
      <c r="G13" s="37">
        <f t="shared" si="1"/>
        <v>63711</v>
      </c>
      <c r="H13" s="37">
        <f t="shared" si="1"/>
        <v>10545</v>
      </c>
      <c r="I13" s="37">
        <f t="shared" si="1"/>
        <v>57750</v>
      </c>
      <c r="J13" s="37">
        <f t="shared" si="1"/>
        <v>49630</v>
      </c>
      <c r="K13" s="37">
        <f t="shared" si="1"/>
        <v>0</v>
      </c>
      <c r="L13" s="37">
        <f t="shared" si="1"/>
        <v>328502</v>
      </c>
      <c r="M13" s="37">
        <f t="shared" si="1"/>
        <v>145745</v>
      </c>
      <c r="N13" s="37">
        <f t="shared" si="1"/>
        <v>48278</v>
      </c>
      <c r="O13" s="37">
        <f t="shared" si="1"/>
        <v>39398</v>
      </c>
      <c r="P13" s="37">
        <f t="shared" si="1"/>
        <v>15754</v>
      </c>
      <c r="Q13" s="37">
        <f t="shared" si="1"/>
        <v>1</v>
      </c>
      <c r="R13" s="37">
        <f t="shared" si="1"/>
        <v>0</v>
      </c>
      <c r="S13" s="27">
        <v>410423</v>
      </c>
      <c r="T13" s="27">
        <v>0</v>
      </c>
      <c r="U13" s="27">
        <v>45555</v>
      </c>
      <c r="V13" s="27">
        <v>214849</v>
      </c>
      <c r="W13" s="27">
        <v>63710</v>
      </c>
      <c r="X13" s="27">
        <v>10545</v>
      </c>
      <c r="Y13" s="27">
        <v>57750</v>
      </c>
      <c r="Z13" s="27">
        <v>49630</v>
      </c>
      <c r="AA13" s="27">
        <v>0</v>
      </c>
      <c r="AB13" s="27">
        <v>328502</v>
      </c>
      <c r="AC13" s="27">
        <v>145745</v>
      </c>
      <c r="AD13" s="27">
        <v>48278</v>
      </c>
      <c r="AE13" s="27">
        <v>5774</v>
      </c>
      <c r="AF13" s="27">
        <v>2171</v>
      </c>
      <c r="AG13" s="27">
        <v>1</v>
      </c>
      <c r="AH13" s="27">
        <v>0</v>
      </c>
    </row>
    <row r="15" spans="1:34" x14ac:dyDescent="0.3">
      <c r="B15" s="23" t="s">
        <v>2388</v>
      </c>
      <c r="C15" s="38">
        <f>IFERROR(C13/C9,0)</f>
        <v>0.22041382396869258</v>
      </c>
      <c r="D15" s="38">
        <f t="shared" ref="D15:R15" si="2">IFERROR(D13/D9,0)</f>
        <v>0.89297546811599593</v>
      </c>
      <c r="E15" s="38">
        <f t="shared" si="2"/>
        <v>6.8223309505944865E-2</v>
      </c>
      <c r="F15" s="38">
        <f t="shared" si="2"/>
        <v>0.51744077762185658</v>
      </c>
      <c r="G15" s="38">
        <f t="shared" si="2"/>
        <v>0.16708569290563519</v>
      </c>
      <c r="H15" s="38">
        <f t="shared" si="2"/>
        <v>0.40875261648189781</v>
      </c>
      <c r="I15" s="38">
        <f t="shared" si="2"/>
        <v>28.875</v>
      </c>
      <c r="J15" s="38">
        <f t="shared" si="2"/>
        <v>0</v>
      </c>
      <c r="K15" s="38">
        <f t="shared" si="2"/>
        <v>0</v>
      </c>
      <c r="L15" s="38">
        <f t="shared" si="2"/>
        <v>0</v>
      </c>
      <c r="M15" s="38">
        <f t="shared" si="2"/>
        <v>0</v>
      </c>
      <c r="N15" s="38">
        <f t="shared" si="2"/>
        <v>0</v>
      </c>
      <c r="O15" s="38">
        <f t="shared" si="2"/>
        <v>0</v>
      </c>
      <c r="P15" s="38">
        <f t="shared" si="2"/>
        <v>0</v>
      </c>
      <c r="Q15" s="38">
        <f t="shared" si="2"/>
        <v>4.508566275924256E-5</v>
      </c>
      <c r="R15" s="38">
        <f t="shared" si="2"/>
        <v>0</v>
      </c>
    </row>
    <row r="18" spans="2:34" x14ac:dyDescent="0.3">
      <c r="B18" s="23" t="s">
        <v>2389</v>
      </c>
      <c r="C18" s="26">
        <f>C13</f>
        <v>169418</v>
      </c>
      <c r="D18" s="26">
        <f t="shared" ref="D18:R18" si="3">D13</f>
        <v>31984</v>
      </c>
      <c r="E18" s="26">
        <f>E13</f>
        <v>45554</v>
      </c>
      <c r="F18" s="26">
        <f t="shared" si="3"/>
        <v>214849</v>
      </c>
      <c r="G18" s="26">
        <f t="shared" si="3"/>
        <v>63711</v>
      </c>
      <c r="H18" s="26">
        <f t="shared" si="3"/>
        <v>10545</v>
      </c>
      <c r="I18" s="26">
        <f t="shared" si="3"/>
        <v>57750</v>
      </c>
      <c r="J18" s="26">
        <f t="shared" si="3"/>
        <v>49630</v>
      </c>
      <c r="K18" s="26">
        <f t="shared" si="3"/>
        <v>0</v>
      </c>
      <c r="L18" s="26">
        <f t="shared" si="3"/>
        <v>328502</v>
      </c>
      <c r="M18" s="26">
        <f t="shared" si="3"/>
        <v>145745</v>
      </c>
      <c r="N18" s="26">
        <f t="shared" si="3"/>
        <v>48278</v>
      </c>
      <c r="O18" s="26">
        <f t="shared" si="3"/>
        <v>39398</v>
      </c>
      <c r="P18" s="26">
        <f t="shared" si="3"/>
        <v>15754</v>
      </c>
      <c r="Q18" s="26">
        <f t="shared" si="3"/>
        <v>1</v>
      </c>
      <c r="R18" s="26">
        <f t="shared" si="3"/>
        <v>0</v>
      </c>
      <c r="S18" s="27">
        <v>410423</v>
      </c>
      <c r="T18" s="27">
        <v>0</v>
      </c>
      <c r="U18" s="27">
        <v>45554</v>
      </c>
      <c r="V18" s="27">
        <v>214849</v>
      </c>
      <c r="W18" s="27">
        <v>63711</v>
      </c>
      <c r="X18" s="27">
        <v>10545</v>
      </c>
      <c r="Y18" s="27">
        <v>57750</v>
      </c>
      <c r="Z18" s="27">
        <v>49630</v>
      </c>
      <c r="AA18" s="27">
        <v>0</v>
      </c>
      <c r="AB18" s="27">
        <v>328502</v>
      </c>
      <c r="AC18" s="27">
        <v>145745</v>
      </c>
      <c r="AD18" s="27">
        <v>48278</v>
      </c>
      <c r="AE18" s="27">
        <v>39398</v>
      </c>
      <c r="AF18" s="27">
        <v>15754</v>
      </c>
      <c r="AG18" s="27">
        <v>1</v>
      </c>
      <c r="AH18" s="27">
        <v>0</v>
      </c>
    </row>
    <row r="20" spans="2:34" x14ac:dyDescent="0.3">
      <c r="B20" s="25" t="s">
        <v>2390</v>
      </c>
      <c r="C20" s="66">
        <f>SUMIFS(DATA_tbl!$AB$3:$AB$896,DATA_tbl!$F$3:$F$896,"="&amp;FundBalances_tbl!C$4,DATA_tbl!$E$3:$E$896,"="&amp;"Revenue")</f>
        <v>1864012</v>
      </c>
      <c r="D20" s="66">
        <f>SUMIFS(DATA_tbl!$AB$3:$AB$896,DATA_tbl!$F$3:$F$896,"="&amp;FundBalances_tbl!D$4,DATA_tbl!$E$3:$E$896,"="&amp;"Revenue")</f>
        <v>50250</v>
      </c>
      <c r="E20" s="66">
        <f>SUMIFS(DATA_tbl!$AB$3:$AB$896,DATA_tbl!$F$3:$F$896,"="&amp;FundBalances_tbl!E$4,DATA_tbl!$E$3:$E$896,"="&amp;"Revenue")</f>
        <v>513340</v>
      </c>
      <c r="F20" s="66">
        <f>SUMIFS(DATA_tbl!$AB$3:$AB$896,DATA_tbl!$F$3:$F$896,"="&amp;FundBalances_tbl!F$4,DATA_tbl!$E$3:$E$896,"="&amp;"Revenue")</f>
        <v>438880</v>
      </c>
      <c r="G20" s="66">
        <f>SUMIFS(DATA_tbl!$AB$3:$AB$896,DATA_tbl!$F$3:$F$896,"="&amp;FundBalances_tbl!G$4,DATA_tbl!$E$3:$E$896,"="&amp;"Revenue")</f>
        <v>67249</v>
      </c>
      <c r="H20" s="66">
        <f>SUMIFS(DATA_tbl!$AB$3:$AB$896,DATA_tbl!$F$3:$F$896,"="&amp;FundBalances_tbl!H$4,DATA_tbl!$E$3:$E$896,"="&amp;"Revenue")</f>
        <v>4000</v>
      </c>
      <c r="I20" s="66">
        <f>SUMIFS(DATA_tbl!$AB$3:$AB$896,DATA_tbl!$F$3:$F$896,"="&amp;FundBalances_tbl!I$4,DATA_tbl!$E$3:$E$896,"="&amp;"Revenue")</f>
        <v>14975</v>
      </c>
      <c r="J20" s="66">
        <f>SUMIFS(DATA_tbl!$AB$3:$AB$896,DATA_tbl!$F$3:$F$896,"="&amp;FundBalances_tbl!J$4,DATA_tbl!$E$3:$E$896,"="&amp;"Revenue")</f>
        <v>9080</v>
      </c>
      <c r="K20" s="66">
        <f>SUMIFS(DATA_tbl!$AB$3:$AB$896,DATA_tbl!$F$3:$F$896,"="&amp;FundBalances_tbl!K$4,DATA_tbl!$E$3:$E$896,"="&amp;"Revenue")</f>
        <v>0</v>
      </c>
      <c r="L20" s="66">
        <f>SUMIFS(DATA_tbl!$AB$3:$AB$896,DATA_tbl!$F$3:$F$896,"="&amp;FundBalances_tbl!L$4,DATA_tbl!$E$3:$E$896,"="&amp;"Revenue")</f>
        <v>58450</v>
      </c>
      <c r="M20" s="66">
        <f>SUMIFS(DATA_tbl!$AB$3:$AB$896,DATA_tbl!$F$3:$F$896,"="&amp;FundBalances_tbl!M$4,DATA_tbl!$E$3:$E$896,"="&amp;"Revenue")</f>
        <v>17065</v>
      </c>
      <c r="N20" s="66">
        <f>SUMIFS(DATA_tbl!$AB$3:$AB$896,DATA_tbl!$F$3:$F$896,"="&amp;FundBalances_tbl!N$4,DATA_tbl!$E$3:$E$896,"="&amp;"Revenue")</f>
        <v>10730</v>
      </c>
      <c r="O20" s="66">
        <f>SUMIFS(DATA_tbl!$AB$3:$AB$896,DATA_tbl!$F$3:$F$896,"="&amp;FundBalances_tbl!O$4,DATA_tbl!$E$3:$E$896,"="&amp;"Revenue")</f>
        <v>4</v>
      </c>
      <c r="P20" s="66">
        <f>SUMIFS(DATA_tbl!$AB$3:$AB$896,DATA_tbl!$F$3:$F$896,"="&amp;FundBalances_tbl!P$4,DATA_tbl!$E$3:$E$896,"="&amp;"Revenue")</f>
        <v>2</v>
      </c>
      <c r="Q20" s="66">
        <f>SUMIFS(DATA_tbl!$AB$3:$AB$896,DATA_tbl!$F$3:$F$896,"="&amp;FundBalances_tbl!Q$4,DATA_tbl!$E$3:$E$896,"="&amp;"Revenue")</f>
        <v>0</v>
      </c>
      <c r="R20" s="66">
        <f>SUMIFS(DATA_tbl!$AB$3:$AB$896,DATA_tbl!$F$3:$F$896,"="&amp;FundBalances_tbl!R$4,DATA_tbl!$E$3:$E$896,"="&amp;"Revenue")</f>
        <v>0</v>
      </c>
    </row>
    <row r="21" spans="2:34" x14ac:dyDescent="0.3">
      <c r="B21" s="25" t="s">
        <v>2391</v>
      </c>
      <c r="C21" s="66">
        <f>SUMIFS(DATA_tbl!$AB$3:$AB$900,DATA_tbl!$F$3:$F$900,"="&amp;FundBalances_tbl!C$4,DATA_tbl!$E$3:$E$900,"="&amp;"Expenditure",DATA_tbl!$D$3:$D$900,"&lt;&gt;"&amp;"9899")</f>
        <v>2106187</v>
      </c>
      <c r="D21" s="66">
        <f>SUMIFS(DATA_tbl!$AB$3:$AB$900,DATA_tbl!$F$3:$F$900,"="&amp;FundBalances_tbl!D$4,DATA_tbl!$E$3:$E$900,"="&amp;"Expenditure",DATA_tbl!$D$3:$D$900,"&lt;&gt;"&amp;"9899")</f>
        <v>49230</v>
      </c>
      <c r="E21" s="66">
        <f>SUMIFS(DATA_tbl!$AB$3:$AB$900,DATA_tbl!$F$3:$F$900,"="&amp;FundBalances_tbl!E$4,DATA_tbl!$E$3:$E$900,"="&amp;"Expenditure",DATA_tbl!$D$3:$D$900,"&lt;&gt;"&amp;"9899")</f>
        <v>485704</v>
      </c>
      <c r="F21" s="66">
        <f>SUMIFS(DATA_tbl!$AB$3:$AB$900,DATA_tbl!$F$3:$F$900,"="&amp;FundBalances_tbl!F$4,DATA_tbl!$E$3:$E$900,"="&amp;"Expenditure",DATA_tbl!$D$3:$D$900,"&lt;&gt;"&amp;"9899")</f>
        <v>508761</v>
      </c>
      <c r="G21" s="66">
        <f>SUMIFS(DATA_tbl!$AB$3:$AB$900,DATA_tbl!$F$3:$F$900,"="&amp;FundBalances_tbl!G$4,DATA_tbl!$E$3:$E$900,"="&amp;"Expenditure",DATA_tbl!$D$3:$D$900,"&lt;&gt;"&amp;"9899")</f>
        <v>85095</v>
      </c>
      <c r="H21" s="66">
        <f>SUMIFS(DATA_tbl!$AB$3:$AB$900,DATA_tbl!$F$3:$F$900,"="&amp;FundBalances_tbl!H$4,DATA_tbl!$E$3:$E$900,"="&amp;"Expenditure",DATA_tbl!$D$3:$D$900,"&lt;&gt;"&amp;"9899")</f>
        <v>6750</v>
      </c>
      <c r="I21" s="66">
        <f>SUMIFS(DATA_tbl!$AB$3:$AB$900,DATA_tbl!$F$3:$F$900,"="&amp;FundBalances_tbl!I$4,DATA_tbl!$E$3:$E$900,"="&amp;"Expenditure",DATA_tbl!$D$3:$D$900,"&lt;&gt;"&amp;"9899")</f>
        <v>5000</v>
      </c>
      <c r="J21" s="66">
        <f>SUMIFS(DATA_tbl!$AB$3:$AB$900,DATA_tbl!$F$3:$F$900,"="&amp;FundBalances_tbl!J$4,DATA_tbl!$E$3:$E$900,"="&amp;"Expenditure",DATA_tbl!$D$3:$D$900,"&lt;&gt;"&amp;"9899")</f>
        <v>45000</v>
      </c>
      <c r="K21" s="66">
        <f>SUMIFS(DATA_tbl!$AB$3:$AB$900,DATA_tbl!$F$3:$F$900,"="&amp;FundBalances_tbl!K$4,DATA_tbl!$E$3:$E$900,"="&amp;"Expenditure",DATA_tbl!$D$3:$D$900,"&lt;&gt;"&amp;"9899")</f>
        <v>0</v>
      </c>
      <c r="L21" s="66">
        <f>SUMIFS(DATA_tbl!$AB$3:$AB$900,DATA_tbl!$F$3:$F$900,"="&amp;FundBalances_tbl!L$4,DATA_tbl!$E$3:$E$900,"="&amp;"Expenditure",DATA_tbl!$D$3:$D$900,"&lt;&gt;"&amp;"9899")</f>
        <v>102446</v>
      </c>
      <c r="M21" s="66">
        <f>SUMIFS(DATA_tbl!$AB$3:$AB$900,DATA_tbl!$F$3:$F$900,"="&amp;FundBalances_tbl!M$4,DATA_tbl!$E$3:$E$900,"="&amp;"Expenditure",DATA_tbl!$D$3:$D$900,"&lt;&gt;"&amp;"9899")</f>
        <v>53616</v>
      </c>
      <c r="N21" s="66">
        <f>SUMIFS(DATA_tbl!$AB$3:$AB$900,DATA_tbl!$F$3:$F$900,"="&amp;FundBalances_tbl!N$4,DATA_tbl!$E$3:$E$900,"="&amp;"Expenditure",DATA_tbl!$D$3:$D$900,"&lt;&gt;"&amp;"9899")</f>
        <v>0</v>
      </c>
      <c r="O21" s="66">
        <f>SUMIFS(DATA_tbl!$AB$3:$AB$900,DATA_tbl!$F$3:$F$900,"="&amp;FundBalances_tbl!O$4,DATA_tbl!$E$3:$E$900,"="&amp;"Expenditure",DATA_tbl!$D$3:$D$900,"&lt;&gt;"&amp;"9899")</f>
        <v>39402</v>
      </c>
      <c r="P21" s="66">
        <f>SUMIFS(DATA_tbl!$AB$3:$AB$900,DATA_tbl!$F$3:$F$900,"="&amp;FundBalances_tbl!P$4,DATA_tbl!$E$3:$E$900,"="&amp;"Expenditure",DATA_tbl!$D$3:$D$900,"&lt;&gt;"&amp;"9899")</f>
        <v>15756</v>
      </c>
      <c r="Q21" s="66">
        <f>SUMIFS(DATA_tbl!$AB$3:$AB$900,DATA_tbl!$F$3:$F$900,"="&amp;FundBalances_tbl!Q$4,DATA_tbl!$E$3:$E$900,"="&amp;"Expenditure",DATA_tbl!$D$3:$D$900,"&lt;&gt;"&amp;"9899")</f>
        <v>0</v>
      </c>
      <c r="R21" s="66">
        <f>SUMIFS(DATA_tbl!$AB$3:$AB$900,DATA_tbl!$F$3:$F$900,"="&amp;FundBalances_tbl!R$4,DATA_tbl!$E$3:$E$900,"="&amp;"Expenditure",DATA_tbl!$D$3:$D$900,"&lt;&gt;"&amp;"9899")</f>
        <v>0</v>
      </c>
    </row>
    <row r="22" spans="2:34" x14ac:dyDescent="0.3">
      <c r="B22" s="25"/>
    </row>
    <row r="23" spans="2:34" x14ac:dyDescent="0.3">
      <c r="B23" s="25" t="s">
        <v>2386</v>
      </c>
      <c r="C23" s="37">
        <f>C20-C21</f>
        <v>-242175</v>
      </c>
      <c r="D23" s="37">
        <f t="shared" ref="D23:R23" si="4">D20-D21</f>
        <v>1020</v>
      </c>
      <c r="E23" s="37">
        <f t="shared" si="4"/>
        <v>27636</v>
      </c>
      <c r="F23" s="37">
        <f t="shared" si="4"/>
        <v>-69881</v>
      </c>
      <c r="G23" s="37">
        <f t="shared" si="4"/>
        <v>-17846</v>
      </c>
      <c r="H23" s="37">
        <f t="shared" si="4"/>
        <v>-2750</v>
      </c>
      <c r="I23" s="37">
        <f t="shared" si="4"/>
        <v>9975</v>
      </c>
      <c r="J23" s="37">
        <f t="shared" si="4"/>
        <v>-35920</v>
      </c>
      <c r="K23" s="37">
        <f t="shared" si="4"/>
        <v>0</v>
      </c>
      <c r="L23" s="37">
        <f t="shared" si="4"/>
        <v>-43996</v>
      </c>
      <c r="M23" s="37">
        <f t="shared" si="4"/>
        <v>-36551</v>
      </c>
      <c r="N23" s="37">
        <f t="shared" si="4"/>
        <v>10730</v>
      </c>
      <c r="O23" s="37">
        <f t="shared" si="4"/>
        <v>-39398</v>
      </c>
      <c r="P23" s="37">
        <f t="shared" si="4"/>
        <v>-15754</v>
      </c>
      <c r="Q23" s="37">
        <f t="shared" si="4"/>
        <v>0</v>
      </c>
      <c r="R23" s="37">
        <f t="shared" si="4"/>
        <v>0</v>
      </c>
    </row>
    <row r="25" spans="2:34" x14ac:dyDescent="0.3">
      <c r="B25" s="23" t="s">
        <v>2392</v>
      </c>
      <c r="C25" s="37">
        <f>SUM(C18,C23)</f>
        <v>-72757</v>
      </c>
      <c r="D25" s="37">
        <f>SUM(D18,D23)</f>
        <v>33004</v>
      </c>
      <c r="E25" s="37">
        <f t="shared" ref="E25:R25" si="5">SUM(E18,E23)</f>
        <v>73190</v>
      </c>
      <c r="F25" s="37">
        <f t="shared" si="5"/>
        <v>144968</v>
      </c>
      <c r="G25" s="37">
        <f t="shared" si="5"/>
        <v>45865</v>
      </c>
      <c r="H25" s="37">
        <f t="shared" si="5"/>
        <v>7795</v>
      </c>
      <c r="I25" s="37">
        <f t="shared" si="5"/>
        <v>67725</v>
      </c>
      <c r="J25" s="37">
        <f t="shared" si="5"/>
        <v>13710</v>
      </c>
      <c r="K25" s="37">
        <f t="shared" si="5"/>
        <v>0</v>
      </c>
      <c r="L25" s="37">
        <f t="shared" si="5"/>
        <v>284506</v>
      </c>
      <c r="M25" s="37">
        <f t="shared" si="5"/>
        <v>109194</v>
      </c>
      <c r="N25" s="37">
        <f t="shared" si="5"/>
        <v>59008</v>
      </c>
      <c r="O25" s="37">
        <f t="shared" si="5"/>
        <v>0</v>
      </c>
      <c r="P25" s="37">
        <f t="shared" si="5"/>
        <v>0</v>
      </c>
      <c r="Q25" s="37">
        <f t="shared" si="5"/>
        <v>1</v>
      </c>
      <c r="R25" s="37">
        <f t="shared" si="5"/>
        <v>0</v>
      </c>
      <c r="S25" s="27">
        <v>157424</v>
      </c>
      <c r="T25" s="27">
        <v>0</v>
      </c>
      <c r="U25" s="27">
        <v>68745</v>
      </c>
      <c r="V25" s="27">
        <v>164100</v>
      </c>
      <c r="W25" s="27">
        <v>43515</v>
      </c>
      <c r="X25" s="27">
        <v>7795</v>
      </c>
      <c r="Y25" s="27">
        <v>67725</v>
      </c>
      <c r="Z25" s="27">
        <v>13710</v>
      </c>
      <c r="AA25" s="27">
        <v>0</v>
      </c>
      <c r="AB25" s="27">
        <v>284506</v>
      </c>
      <c r="AC25" s="27">
        <v>109194</v>
      </c>
      <c r="AD25" s="27">
        <v>59008</v>
      </c>
      <c r="AE25" s="27">
        <v>39398</v>
      </c>
      <c r="AF25" s="27">
        <v>15754</v>
      </c>
      <c r="AG25" s="27">
        <v>1</v>
      </c>
      <c r="AH25" s="27">
        <v>0</v>
      </c>
    </row>
    <row r="27" spans="2:34" x14ac:dyDescent="0.3">
      <c r="B27" s="23" t="s">
        <v>2388</v>
      </c>
      <c r="C27" s="38">
        <f>IFERROR(C25/C21,0)</f>
        <v>-3.4544416046628341E-2</v>
      </c>
      <c r="D27" s="38">
        <f t="shared" ref="D27:R27" si="6">IFERROR(D25/D21,0)</f>
        <v>0.6704042250660166</v>
      </c>
      <c r="E27" s="38">
        <f t="shared" si="6"/>
        <v>0.15068848516792122</v>
      </c>
      <c r="F27" s="38">
        <f t="shared" si="6"/>
        <v>0.28494322481479517</v>
      </c>
      <c r="G27" s="38">
        <f t="shared" si="6"/>
        <v>0.53898583935601385</v>
      </c>
      <c r="H27" s="38">
        <f t="shared" si="6"/>
        <v>1.1548148148148147</v>
      </c>
      <c r="I27" s="38">
        <f t="shared" si="6"/>
        <v>13.545</v>
      </c>
      <c r="J27" s="38">
        <f t="shared" si="6"/>
        <v>0.30466666666666664</v>
      </c>
      <c r="K27" s="38">
        <f t="shared" si="6"/>
        <v>0</v>
      </c>
      <c r="L27" s="38">
        <f t="shared" si="6"/>
        <v>2.7771313667688342</v>
      </c>
      <c r="M27" s="38">
        <f t="shared" si="6"/>
        <v>2.0365935541629363</v>
      </c>
      <c r="N27" s="38">
        <f t="shared" si="6"/>
        <v>0</v>
      </c>
      <c r="O27" s="38">
        <f t="shared" si="6"/>
        <v>0</v>
      </c>
      <c r="P27" s="38">
        <f t="shared" si="6"/>
        <v>0</v>
      </c>
      <c r="Q27" s="38">
        <f t="shared" si="6"/>
        <v>0</v>
      </c>
      <c r="R27" s="38">
        <f t="shared" si="6"/>
        <v>0</v>
      </c>
    </row>
    <row r="30" spans="2:34" x14ac:dyDescent="0.3">
      <c r="B30" s="23" t="s">
        <v>2393</v>
      </c>
      <c r="C30" s="27" cm="1">
        <f t="array" ref="C30">SUM(SUMIFS(Table1[[FY 21/22 Recommended]:[FY 21/22 Recommended]],Table1[[Category]:[Category]],{"Materials &amp; Services","Personal Services","Debt Service","Transfers Out"},Table1[[Fund]:[Fund]],"="&amp;FundBalances_tbl!C$3))</f>
        <v>811047</v>
      </c>
      <c r="D30" s="27" cm="1">
        <f t="array" ref="D30">SUM(SUMIFS(Table1[[FY 21/22 Recommended]:[FY 21/22 Recommended]],Table1[[Category]:[Category]],{"Materials &amp; Services","Personal Services","Debt Service","Transfers Out"},Table1[[Fund]:[Fund]],"="&amp;FundBalances_tbl!D$3))</f>
        <v>41271</v>
      </c>
      <c r="E30" s="27" cm="1">
        <f t="array" ref="E30">SUM(SUMIFS(Table1[[FY 21/22 Recommended]:[FY 21/22 Recommended]],Table1[[Category]:[Category]],{"Materials &amp; Services","Personal Services","Debt Service","Transfers Out"},Table1[[Fund]:[Fund]],"="&amp;FundBalances_tbl!E$3))</f>
        <v>430862</v>
      </c>
      <c r="F30" s="27" cm="1">
        <f t="array" ref="F30">SUM(SUMIFS(Table1[[FY 21/22 Recommended]:[FY 21/22 Recommended]],Table1[[Category]:[Category]],{"Materials &amp; Services","Personal Services","Debt Service","Transfers Out"},Table1[[Fund]:[Fund]],"="&amp;FundBalances_tbl!F$3))</f>
        <v>447022</v>
      </c>
      <c r="G30" s="27" cm="1">
        <f t="array" ref="G30">SUM(SUMIFS(Table1[[FY 21/22 Recommended]:[FY 21/22 Recommended]],Table1[[Category]:[Category]],{"Materials &amp; Services","Personal Services","Debt Service","Transfers Out"},Table1[[Fund]:[Fund]],"="&amp;FundBalances_tbl!G$3))</f>
        <v>78952</v>
      </c>
      <c r="H30" s="27" cm="1">
        <f t="array" ref="H30">SUM(SUMIFS(Table1[[FY 21/22 Recommended]:[FY 21/22 Recommended]],Table1[[Category]:[Category]],{"Materials &amp; Services","Personal Services","Debt Service","Transfers Out"},Table1[[Fund]:[Fund]],"="&amp;FundBalances_tbl!H$3))</f>
        <v>6750</v>
      </c>
      <c r="I30" s="27" cm="1">
        <f t="array" ref="I30">SUM(SUMIFS(Table1[[FY 21/22 Recommended]:[FY 21/22 Recommended]],Table1[[Category]:[Category]],{"Materials &amp; Services","Personal Services","Debt Service","Transfers Out"},Table1[[Fund]:[Fund]],"="&amp;FundBalances_tbl!I$3))</f>
        <v>0</v>
      </c>
      <c r="J30" s="27" cm="1">
        <f t="array" ref="J30">SUM(SUMIFS(Table1[[FY 21/22 Recommended]:[FY 21/22 Recommended]],Table1[[Category]:[Category]],{"Materials &amp; Services","Personal Services","Debt Service","Transfers Out"},Table1[[Fund]:[Fund]],"="&amp;FundBalances_tbl!J$3))</f>
        <v>5000</v>
      </c>
      <c r="K30" s="27" cm="1">
        <f t="array" ref="K30">SUM(SUMIFS(Table1[[FY 21/22 Recommended]:[FY 21/22 Recommended]],Table1[[Category]:[Category]],{"Materials &amp; Services","Personal Services","Debt Service","Transfers Out"},Table1[[Fund]:[Fund]],"="&amp;FundBalances_tbl!K$3))</f>
        <v>0</v>
      </c>
      <c r="L30" s="27" cm="1">
        <f t="array" ref="L30">SUM(SUMIFS(Table1[[FY 21/22 Recommended]:[FY 21/22 Recommended]],Table1[[Category]:[Category]],{"Materials &amp; Services","Personal Services","Debt Service","Transfers Out"},Table1[[Fund]:[Fund]],"="&amp;FundBalances_tbl!L$3))</f>
        <v>102446</v>
      </c>
      <c r="M30" s="27" cm="1">
        <f t="array" ref="M30">SUM(SUMIFS(Table1[[FY 21/22 Recommended]:[FY 21/22 Recommended]],Table1[[Category]:[Category]],{"Materials &amp; Services","Personal Services","Debt Service","Transfers Out"},Table1[[Fund]:[Fund]],"="&amp;FundBalances_tbl!M$3))</f>
        <v>53616</v>
      </c>
      <c r="N30" s="27" cm="1">
        <f t="array" ref="N30">SUM(SUMIFS(Table1[[FY 21/22 Recommended]:[FY 21/22 Recommended]],Table1[[Category]:[Category]],{"Materials &amp; Services","Personal Services","Debt Service","Transfers Out"},Table1[[Fund]:[Fund]],"="&amp;FundBalances_tbl!N$3))</f>
        <v>0</v>
      </c>
      <c r="O30" s="27" cm="1">
        <f t="array" ref="O30">SUM(SUMIFS(Table1[[FY 21/22 Recommended]:[FY 21/22 Recommended]],Table1[[Category]:[Category]],{"Materials &amp; Services","Personal Services","Debt Service","Transfers Out"},Table1[[Fund]:[Fund]],"="&amp;FundBalances_tbl!O$3))</f>
        <v>0</v>
      </c>
      <c r="P30" s="27" cm="1">
        <f t="array" ref="P30">SUM(SUMIFS(Table1[[FY 21/22 Recommended]:[FY 21/22 Recommended]],Table1[[Category]:[Category]],{"Materials &amp; Services","Personal Services","Debt Service","Transfers Out"},Table1[[Fund]:[Fund]],"="&amp;FundBalances_tbl!P$3))</f>
        <v>0</v>
      </c>
      <c r="Q30" s="27" cm="1">
        <f t="array" ref="Q30">SUM(SUMIFS(Table1[[FY 21/22 Recommended]:[FY 21/22 Recommended]],Table1[[Category]:[Category]],{"Materials &amp; Services","Personal Services","Debt Service","Transfers Out"},Table1[[Fund]:[Fund]],"="&amp;FundBalances_tbl!Q$3))</f>
        <v>0</v>
      </c>
      <c r="R30" s="27" cm="1">
        <f t="array" ref="R30">SUM(SUMIFS(Table1[[FY 21/22 Recommended]:[FY 21/22 Recommended]],Table1[[Category]:[Category]],{"Materials &amp; Services","Personal Services","Debt Service","Transfers Out"},Table1[[Fund]:[Fund]],"="&amp;FundBalances_tbl!R$3))</f>
        <v>0</v>
      </c>
    </row>
    <row r="31" spans="2:34" x14ac:dyDescent="0.3">
      <c r="C31" s="42"/>
    </row>
    <row r="32" spans="2:34" x14ac:dyDescent="0.3">
      <c r="B32" s="23" t="s">
        <v>2394</v>
      </c>
      <c r="C32" s="43">
        <f>IFERROR(C25/C30,0)</f>
        <v>-8.9707501538135281E-2</v>
      </c>
      <c r="D32" s="43">
        <f t="shared" ref="D32:R32" si="7">IFERROR(D25/D30,0)</f>
        <v>0.79968985486176736</v>
      </c>
      <c r="E32" s="43">
        <f t="shared" si="7"/>
        <v>0.16986877468887951</v>
      </c>
      <c r="F32" s="43">
        <f t="shared" si="7"/>
        <v>0.32429723816724904</v>
      </c>
      <c r="G32" s="43">
        <f t="shared" si="7"/>
        <v>0.58092258587496204</v>
      </c>
      <c r="H32" s="43">
        <f t="shared" si="7"/>
        <v>1.1548148148148147</v>
      </c>
      <c r="I32" s="43">
        <f t="shared" si="7"/>
        <v>0</v>
      </c>
      <c r="J32" s="43">
        <f t="shared" si="7"/>
        <v>2.742</v>
      </c>
      <c r="K32" s="43">
        <f t="shared" si="7"/>
        <v>0</v>
      </c>
      <c r="L32" s="43">
        <f t="shared" si="7"/>
        <v>2.7771313667688342</v>
      </c>
      <c r="M32" s="43">
        <f t="shared" si="7"/>
        <v>2.0365935541629363</v>
      </c>
      <c r="N32" s="43">
        <f t="shared" si="7"/>
        <v>0</v>
      </c>
      <c r="O32" s="43">
        <f t="shared" si="7"/>
        <v>0</v>
      </c>
      <c r="P32" s="43">
        <f t="shared" si="7"/>
        <v>0</v>
      </c>
      <c r="Q32" s="43">
        <f t="shared" si="7"/>
        <v>0</v>
      </c>
      <c r="R32" s="43">
        <f t="shared" si="7"/>
        <v>0</v>
      </c>
    </row>
    <row r="33" spans="3:3" x14ac:dyDescent="0.3">
      <c r="C33" s="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3023-32BA-481E-A225-0864F7FE06AD}">
  <dimension ref="B2:F23"/>
  <sheetViews>
    <sheetView workbookViewId="0"/>
  </sheetViews>
  <sheetFormatPr defaultRowHeight="16.5" x14ac:dyDescent="0.3"/>
  <cols>
    <col min="1" max="1" width="2.5" customWidth="1"/>
    <col min="2" max="2" width="25.25" bestFit="1" customWidth="1"/>
    <col min="3" max="3" width="19" bestFit="1" customWidth="1"/>
    <col min="4" max="4" width="18" bestFit="1" customWidth="1"/>
    <col min="5" max="5" width="10" bestFit="1" customWidth="1"/>
    <col min="6" max="6" width="15.625" customWidth="1"/>
    <col min="7" max="8" width="12.5" bestFit="1" customWidth="1"/>
    <col min="9" max="9" width="12.125" bestFit="1" customWidth="1"/>
  </cols>
  <sheetData>
    <row r="2" spans="2:6" x14ac:dyDescent="0.3">
      <c r="B2" s="31" t="s">
        <v>93</v>
      </c>
      <c r="C2" t="s">
        <v>94</v>
      </c>
    </row>
    <row r="3" spans="2:6" x14ac:dyDescent="0.3">
      <c r="B3" s="31" t="s">
        <v>281</v>
      </c>
      <c r="C3" t="s">
        <v>94</v>
      </c>
    </row>
    <row r="5" spans="2:6" s="29" customFormat="1" x14ac:dyDescent="0.3">
      <c r="B5" s="35" t="s">
        <v>2396</v>
      </c>
      <c r="D5" s="36" t="s">
        <v>105</v>
      </c>
      <c r="F5" s="14"/>
    </row>
    <row r="6" spans="2:6" s="13" customFormat="1" ht="33" x14ac:dyDescent="0.3">
      <c r="B6" s="35" t="s">
        <v>796</v>
      </c>
      <c r="C6" s="34" t="s">
        <v>30</v>
      </c>
      <c r="D6" s="13" t="s">
        <v>100</v>
      </c>
      <c r="E6" s="13" t="s">
        <v>101</v>
      </c>
      <c r="F6" s="14" t="s">
        <v>2397</v>
      </c>
    </row>
    <row r="7" spans="2:6" x14ac:dyDescent="0.3">
      <c r="B7">
        <v>110</v>
      </c>
      <c r="C7" t="s">
        <v>35</v>
      </c>
      <c r="D7" s="2">
        <v>2274435</v>
      </c>
      <c r="E7" s="2">
        <v>1864012</v>
      </c>
      <c r="F7" s="15">
        <f>E7-D7</f>
        <v>-410423</v>
      </c>
    </row>
    <row r="8" spans="2:6" x14ac:dyDescent="0.3">
      <c r="B8">
        <v>220</v>
      </c>
      <c r="C8" t="s">
        <v>48</v>
      </c>
      <c r="D8" s="2">
        <v>70105</v>
      </c>
      <c r="E8" s="2">
        <v>50250</v>
      </c>
      <c r="F8" s="15">
        <f t="shared" ref="F8:F22" si="0">E8-D8</f>
        <v>-19855</v>
      </c>
    </row>
    <row r="9" spans="2:6" x14ac:dyDescent="0.3">
      <c r="B9">
        <v>230</v>
      </c>
      <c r="C9" t="s">
        <v>39</v>
      </c>
      <c r="D9" s="2">
        <v>558894</v>
      </c>
      <c r="E9" s="2">
        <v>513340</v>
      </c>
      <c r="F9" s="15">
        <f t="shared" si="0"/>
        <v>-45554</v>
      </c>
    </row>
    <row r="10" spans="2:6" x14ac:dyDescent="0.3">
      <c r="B10">
        <v>240</v>
      </c>
      <c r="C10" t="s">
        <v>42</v>
      </c>
      <c r="D10" s="2">
        <v>653729</v>
      </c>
      <c r="E10" s="2">
        <v>438880</v>
      </c>
      <c r="F10" s="15">
        <f t="shared" si="0"/>
        <v>-214849</v>
      </c>
    </row>
    <row r="11" spans="2:6" x14ac:dyDescent="0.3">
      <c r="B11">
        <v>312</v>
      </c>
      <c r="C11" t="s">
        <v>55</v>
      </c>
      <c r="D11" s="2">
        <v>130960</v>
      </c>
      <c r="E11" s="2">
        <v>67249</v>
      </c>
      <c r="F11" s="15">
        <f t="shared" si="0"/>
        <v>-63711</v>
      </c>
    </row>
    <row r="12" spans="2:6" x14ac:dyDescent="0.3">
      <c r="B12">
        <v>314</v>
      </c>
      <c r="C12" t="s">
        <v>2002</v>
      </c>
      <c r="D12" s="2">
        <v>14545</v>
      </c>
      <c r="E12" s="2">
        <v>4000</v>
      </c>
      <c r="F12" s="15">
        <f t="shared" si="0"/>
        <v>-10545</v>
      </c>
    </row>
    <row r="13" spans="2:6" x14ac:dyDescent="0.3">
      <c r="B13">
        <v>410</v>
      </c>
      <c r="C13" t="s">
        <v>84</v>
      </c>
      <c r="D13" s="2">
        <v>72725</v>
      </c>
      <c r="E13" s="2">
        <v>14975</v>
      </c>
      <c r="F13" s="15">
        <f t="shared" si="0"/>
        <v>-57750</v>
      </c>
    </row>
    <row r="14" spans="2:6" x14ac:dyDescent="0.3">
      <c r="B14">
        <v>412</v>
      </c>
      <c r="C14" t="s">
        <v>2134</v>
      </c>
      <c r="D14" s="2">
        <v>58710</v>
      </c>
      <c r="E14" s="2">
        <v>9080</v>
      </c>
      <c r="F14" s="15">
        <f t="shared" si="0"/>
        <v>-49630</v>
      </c>
    </row>
    <row r="15" spans="2:6" x14ac:dyDescent="0.3">
      <c r="B15">
        <v>417</v>
      </c>
      <c r="C15" t="s">
        <v>2159</v>
      </c>
      <c r="D15" s="2">
        <v>0</v>
      </c>
      <c r="E15" s="2">
        <v>0</v>
      </c>
      <c r="F15" s="15">
        <f t="shared" si="0"/>
        <v>0</v>
      </c>
    </row>
    <row r="16" spans="2:6" x14ac:dyDescent="0.3">
      <c r="B16">
        <v>430</v>
      </c>
      <c r="C16" t="s">
        <v>65</v>
      </c>
      <c r="D16" s="2">
        <v>386952</v>
      </c>
      <c r="E16" s="2">
        <v>58450</v>
      </c>
      <c r="F16" s="15">
        <f t="shared" si="0"/>
        <v>-328502</v>
      </c>
    </row>
    <row r="17" spans="2:6" x14ac:dyDescent="0.3">
      <c r="B17">
        <v>440</v>
      </c>
      <c r="C17" t="s">
        <v>68</v>
      </c>
      <c r="D17" s="2">
        <v>162810</v>
      </c>
      <c r="E17" s="2">
        <v>17065</v>
      </c>
      <c r="F17" s="15">
        <f t="shared" si="0"/>
        <v>-145745</v>
      </c>
    </row>
    <row r="18" spans="2:6" x14ac:dyDescent="0.3">
      <c r="B18">
        <v>445</v>
      </c>
      <c r="C18" t="s">
        <v>82</v>
      </c>
      <c r="D18" s="2">
        <v>59008</v>
      </c>
      <c r="E18" s="2">
        <v>10730</v>
      </c>
      <c r="F18" s="15">
        <f t="shared" si="0"/>
        <v>-48278</v>
      </c>
    </row>
    <row r="19" spans="2:6" x14ac:dyDescent="0.3">
      <c r="B19">
        <v>520</v>
      </c>
      <c r="C19" t="s">
        <v>52</v>
      </c>
      <c r="D19" s="2">
        <v>39402</v>
      </c>
      <c r="E19" s="2">
        <v>4</v>
      </c>
      <c r="F19" s="15">
        <f t="shared" si="0"/>
        <v>-39398</v>
      </c>
    </row>
    <row r="20" spans="2:6" x14ac:dyDescent="0.3">
      <c r="B20">
        <v>521</v>
      </c>
      <c r="C20" t="s">
        <v>78</v>
      </c>
      <c r="D20" s="2">
        <v>15756</v>
      </c>
      <c r="E20" s="2">
        <v>2</v>
      </c>
      <c r="F20" s="15">
        <f t="shared" si="0"/>
        <v>-15754</v>
      </c>
    </row>
    <row r="21" spans="2:6" x14ac:dyDescent="0.3">
      <c r="B21">
        <v>550</v>
      </c>
      <c r="C21" t="s">
        <v>2318</v>
      </c>
      <c r="D21" s="2">
        <v>1</v>
      </c>
      <c r="E21" s="2">
        <v>0</v>
      </c>
      <c r="F21" s="15">
        <f t="shared" si="0"/>
        <v>-1</v>
      </c>
    </row>
    <row r="22" spans="2:6" x14ac:dyDescent="0.3">
      <c r="B22">
        <v>555</v>
      </c>
      <c r="C22" t="s">
        <v>2344</v>
      </c>
      <c r="D22" s="2">
        <v>0</v>
      </c>
      <c r="E22" s="2">
        <v>0</v>
      </c>
      <c r="F22" s="15">
        <f t="shared" si="0"/>
        <v>0</v>
      </c>
    </row>
    <row r="23" spans="2:6" x14ac:dyDescent="0.3">
      <c r="B23" t="s">
        <v>102</v>
      </c>
      <c r="D23" s="2">
        <v>4498032</v>
      </c>
      <c r="E23" s="2">
        <v>3048037</v>
      </c>
      <c r="F23" s="16">
        <f>SUM(F7:F22)</f>
        <v>-1449995</v>
      </c>
    </row>
  </sheetData>
  <pageMargins left="0.7" right="0.7" top="0.75" bottom="0.75" header="0.3" footer="0.3"/>
  <pageSetup scale="98"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40C4-3CA1-4865-89DB-404813D9E093}">
  <sheetPr>
    <pageSetUpPr fitToPage="1"/>
  </sheetPr>
  <dimension ref="A2:L63"/>
  <sheetViews>
    <sheetView workbookViewId="0"/>
  </sheetViews>
  <sheetFormatPr defaultColWidth="8.75" defaultRowHeight="14.25" x14ac:dyDescent="0.25"/>
  <cols>
    <col min="1" max="1" width="3" style="77" customWidth="1"/>
    <col min="2" max="2" width="23.75" style="77" bestFit="1" customWidth="1"/>
    <col min="3" max="6" width="12.125" style="109" customWidth="1"/>
    <col min="7" max="7" width="8.75" style="77"/>
    <col min="8" max="8" width="22.125" style="77" bestFit="1" customWidth="1"/>
    <col min="9" max="9" width="31.625" style="77" bestFit="1" customWidth="1"/>
    <col min="10" max="10" width="32.5" style="77" bestFit="1" customWidth="1"/>
    <col min="11" max="11" width="22.75" style="77" bestFit="1" customWidth="1"/>
    <col min="12" max="12" width="26.625" style="77" bestFit="1" customWidth="1"/>
    <col min="13" max="16384" width="8.75" style="77"/>
  </cols>
  <sheetData>
    <row r="2" spans="1:6" x14ac:dyDescent="0.25">
      <c r="B2" s="142" t="s">
        <v>2484</v>
      </c>
      <c r="C2" s="142"/>
      <c r="D2" s="142"/>
      <c r="E2" s="142"/>
      <c r="F2" s="142"/>
    </row>
    <row r="3" spans="1:6" x14ac:dyDescent="0.25">
      <c r="B3" s="142" t="s">
        <v>2747</v>
      </c>
      <c r="C3" s="142"/>
      <c r="D3" s="142"/>
      <c r="E3" s="142"/>
      <c r="F3" s="142"/>
    </row>
    <row r="4" spans="1:6" x14ac:dyDescent="0.25">
      <c r="B4" s="142" t="s">
        <v>2485</v>
      </c>
      <c r="C4" s="142"/>
      <c r="D4" s="142"/>
      <c r="E4" s="142"/>
      <c r="F4" s="142"/>
    </row>
    <row r="5" spans="1:6" ht="16.899999999999999" customHeight="1" x14ac:dyDescent="0.25">
      <c r="B5" s="142" t="s">
        <v>2743</v>
      </c>
      <c r="C5" s="142"/>
      <c r="D5" s="142"/>
      <c r="E5" s="142"/>
      <c r="F5" s="142"/>
    </row>
    <row r="6" spans="1:6" x14ac:dyDescent="0.25">
      <c r="B6" s="111" t="s">
        <v>2493</v>
      </c>
    </row>
    <row r="7" spans="1:6" s="108" customFormat="1" ht="28.5" x14ac:dyDescent="0.3">
      <c r="B7" s="112" t="s">
        <v>2486</v>
      </c>
      <c r="C7" s="113" t="s">
        <v>2488</v>
      </c>
      <c r="D7" s="113" t="s">
        <v>2489</v>
      </c>
      <c r="E7" s="113" t="s">
        <v>2490</v>
      </c>
      <c r="F7" s="113" t="s">
        <v>2491</v>
      </c>
    </row>
    <row r="8" spans="1:6" x14ac:dyDescent="0.25">
      <c r="B8" s="110" t="s">
        <v>35</v>
      </c>
    </row>
    <row r="9" spans="1:6" x14ac:dyDescent="0.25">
      <c r="A9" s="77">
        <v>1</v>
      </c>
      <c r="B9" s="115" t="str">
        <f>H25</f>
        <v>Administration</v>
      </c>
      <c r="C9" s="116">
        <f>I25</f>
        <v>101143</v>
      </c>
      <c r="D9" s="116">
        <f>F9-C9</f>
        <v>25400</v>
      </c>
      <c r="E9" s="116">
        <v>0</v>
      </c>
      <c r="F9" s="116">
        <f>J25</f>
        <v>126543</v>
      </c>
    </row>
    <row r="10" spans="1:6" x14ac:dyDescent="0.25">
      <c r="A10" s="77">
        <v>2</v>
      </c>
      <c r="B10" s="117" t="str">
        <f t="shared" ref="B10:B18" si="0">H26</f>
        <v>Code Enforcement</v>
      </c>
      <c r="C10" s="118">
        <f t="shared" ref="C10:C18" si="1">I26</f>
        <v>14080</v>
      </c>
      <c r="D10" s="118">
        <f t="shared" ref="D10:D18" si="2">F10-C10</f>
        <v>10000</v>
      </c>
      <c r="E10" s="118">
        <v>0</v>
      </c>
      <c r="F10" s="118">
        <f t="shared" ref="F10:F18" si="3">J26</f>
        <v>24080</v>
      </c>
    </row>
    <row r="11" spans="1:6" x14ac:dyDescent="0.25">
      <c r="A11" s="77">
        <v>3</v>
      </c>
      <c r="B11" s="117" t="str">
        <f t="shared" si="0"/>
        <v>Community Development</v>
      </c>
      <c r="C11" s="118">
        <f t="shared" si="1"/>
        <v>340990</v>
      </c>
      <c r="D11" s="118">
        <f t="shared" si="2"/>
        <v>77000</v>
      </c>
      <c r="E11" s="118">
        <v>0</v>
      </c>
      <c r="F11" s="118">
        <f t="shared" si="3"/>
        <v>417990</v>
      </c>
    </row>
    <row r="12" spans="1:6" x14ac:dyDescent="0.25">
      <c r="A12" s="77">
        <v>4</v>
      </c>
      <c r="B12" s="117" t="str">
        <f t="shared" si="0"/>
        <v>Debt Service</v>
      </c>
      <c r="C12" s="118">
        <f t="shared" si="1"/>
        <v>58348</v>
      </c>
      <c r="D12" s="118">
        <f t="shared" si="2"/>
        <v>0</v>
      </c>
      <c r="E12" s="118">
        <v>0</v>
      </c>
      <c r="F12" s="118">
        <f t="shared" si="3"/>
        <v>58348</v>
      </c>
    </row>
    <row r="13" spans="1:6" x14ac:dyDescent="0.25">
      <c r="A13" s="77">
        <v>5</v>
      </c>
      <c r="B13" s="117" t="str">
        <f t="shared" si="0"/>
        <v>Library</v>
      </c>
      <c r="C13" s="118">
        <f t="shared" si="1"/>
        <v>333763</v>
      </c>
      <c r="D13" s="118">
        <f t="shared" si="2"/>
        <v>0</v>
      </c>
      <c r="E13" s="118">
        <v>0</v>
      </c>
      <c r="F13" s="118">
        <f t="shared" si="3"/>
        <v>333763</v>
      </c>
    </row>
    <row r="14" spans="1:6" x14ac:dyDescent="0.25">
      <c r="A14" s="77">
        <v>6</v>
      </c>
      <c r="B14" s="117" t="str">
        <f t="shared" si="0"/>
        <v>Municipal Court</v>
      </c>
      <c r="C14" s="118">
        <f t="shared" si="1"/>
        <v>13996</v>
      </c>
      <c r="D14" s="118">
        <f t="shared" si="2"/>
        <v>1000</v>
      </c>
      <c r="E14" s="118">
        <v>0</v>
      </c>
      <c r="F14" s="118">
        <f t="shared" si="3"/>
        <v>14996</v>
      </c>
    </row>
    <row r="15" spans="1:6" x14ac:dyDescent="0.25">
      <c r="A15" s="77">
        <v>7</v>
      </c>
      <c r="B15" s="117" t="str">
        <f t="shared" si="0"/>
        <v>Other Requirements</v>
      </c>
      <c r="C15" s="118">
        <f t="shared" si="1"/>
        <v>97014</v>
      </c>
      <c r="D15" s="118">
        <f t="shared" si="2"/>
        <v>0</v>
      </c>
      <c r="E15" s="118">
        <v>0</v>
      </c>
      <c r="F15" s="118">
        <f t="shared" si="3"/>
        <v>97014</v>
      </c>
    </row>
    <row r="16" spans="1:6" x14ac:dyDescent="0.25">
      <c r="A16" s="77">
        <v>8</v>
      </c>
      <c r="B16" s="117" t="str">
        <f t="shared" si="0"/>
        <v>Parks &amp; Recreation</v>
      </c>
      <c r="C16" s="118">
        <f t="shared" si="1"/>
        <v>664228</v>
      </c>
      <c r="D16" s="118">
        <v>0</v>
      </c>
      <c r="E16" s="118">
        <f>F16-C16</f>
        <v>-115900</v>
      </c>
      <c r="F16" s="118">
        <f t="shared" si="3"/>
        <v>548328</v>
      </c>
    </row>
    <row r="17" spans="1:12" x14ac:dyDescent="0.25">
      <c r="A17" s="77">
        <v>9</v>
      </c>
      <c r="B17" s="117" t="str">
        <f t="shared" si="0"/>
        <v>Police</v>
      </c>
      <c r="C17" s="118">
        <f t="shared" si="1"/>
        <v>29530</v>
      </c>
      <c r="D17" s="118">
        <f t="shared" si="2"/>
        <v>2500</v>
      </c>
      <c r="E17" s="118">
        <v>0</v>
      </c>
      <c r="F17" s="118">
        <f t="shared" si="3"/>
        <v>32030</v>
      </c>
    </row>
    <row r="18" spans="1:12" x14ac:dyDescent="0.25">
      <c r="A18" s="77">
        <v>10</v>
      </c>
      <c r="B18" s="119" t="str">
        <f t="shared" si="0"/>
        <v>Tourism</v>
      </c>
      <c r="C18" s="120">
        <f t="shared" si="1"/>
        <v>10816</v>
      </c>
      <c r="D18" s="120">
        <f t="shared" si="2"/>
        <v>0</v>
      </c>
      <c r="E18" s="120">
        <v>0</v>
      </c>
      <c r="F18" s="120">
        <f t="shared" si="3"/>
        <v>10816</v>
      </c>
    </row>
    <row r="19" spans="1:12" ht="15" thickBot="1" x14ac:dyDescent="0.3">
      <c r="B19" s="114" t="s">
        <v>2492</v>
      </c>
      <c r="C19" s="135">
        <f>SUM(C9:C18)</f>
        <v>1663908</v>
      </c>
      <c r="D19" s="135">
        <f t="shared" ref="D19:F19" si="4">SUM(D9:D18)</f>
        <v>115900</v>
      </c>
      <c r="E19" s="135">
        <f t="shared" si="4"/>
        <v>-115900</v>
      </c>
      <c r="F19" s="135">
        <f t="shared" si="4"/>
        <v>1663908</v>
      </c>
    </row>
    <row r="20" spans="1:12" ht="15" thickTop="1" x14ac:dyDescent="0.25">
      <c r="C20" s="136"/>
      <c r="D20" s="136"/>
      <c r="E20" s="136"/>
      <c r="F20" s="136"/>
    </row>
    <row r="21" spans="1:12" ht="16.5" x14ac:dyDescent="0.3">
      <c r="C21" s="136"/>
      <c r="D21" s="136"/>
      <c r="E21" s="136"/>
      <c r="F21" s="136"/>
      <c r="H21" s="31" t="s">
        <v>796</v>
      </c>
      <c r="I21" s="39">
        <v>110</v>
      </c>
    </row>
    <row r="22" spans="1:12" ht="16.5" x14ac:dyDescent="0.3">
      <c r="H22" s="31" t="s">
        <v>105</v>
      </c>
      <c r="I22" t="s">
        <v>100</v>
      </c>
    </row>
    <row r="24" spans="1:12" ht="16.5" x14ac:dyDescent="0.3">
      <c r="H24" s="31" t="s">
        <v>95</v>
      </c>
      <c r="I24" t="s">
        <v>2744</v>
      </c>
      <c r="J24" t="s">
        <v>2483</v>
      </c>
      <c r="K24" t="s">
        <v>2745</v>
      </c>
      <c r="L24"/>
    </row>
    <row r="25" spans="1:12" ht="16.5" x14ac:dyDescent="0.3">
      <c r="H25" s="39" t="s">
        <v>1087</v>
      </c>
      <c r="I25" s="2">
        <v>101143</v>
      </c>
      <c r="J25" s="2">
        <v>126543</v>
      </c>
      <c r="K25" s="2">
        <v>25400</v>
      </c>
      <c r="L25"/>
    </row>
    <row r="26" spans="1:12" ht="16.5" x14ac:dyDescent="0.3">
      <c r="H26" s="39" t="s">
        <v>1029</v>
      </c>
      <c r="I26" s="2">
        <v>14080</v>
      </c>
      <c r="J26" s="2">
        <v>24080</v>
      </c>
      <c r="K26" s="2">
        <v>10000</v>
      </c>
      <c r="L26"/>
    </row>
    <row r="27" spans="1:12" ht="16.5" x14ac:dyDescent="0.3">
      <c r="H27" s="39" t="s">
        <v>993</v>
      </c>
      <c r="I27" s="2">
        <v>340990</v>
      </c>
      <c r="J27" s="2">
        <v>417990</v>
      </c>
      <c r="K27" s="2">
        <v>77000</v>
      </c>
      <c r="L27"/>
    </row>
    <row r="28" spans="1:12" ht="16.5" x14ac:dyDescent="0.3">
      <c r="H28" s="39" t="s">
        <v>823</v>
      </c>
      <c r="I28" s="2">
        <v>58348</v>
      </c>
      <c r="J28" s="2">
        <v>58348</v>
      </c>
      <c r="K28" s="2">
        <v>0</v>
      </c>
      <c r="L28"/>
    </row>
    <row r="29" spans="1:12" ht="16.5" x14ac:dyDescent="0.3">
      <c r="H29" s="39" t="s">
        <v>1271</v>
      </c>
      <c r="I29" s="2">
        <v>333763</v>
      </c>
      <c r="J29" s="2">
        <v>333763</v>
      </c>
      <c r="K29" s="2">
        <v>0</v>
      </c>
      <c r="L29"/>
    </row>
    <row r="30" spans="1:12" ht="16.5" x14ac:dyDescent="0.3">
      <c r="H30" s="39" t="s">
        <v>1050</v>
      </c>
      <c r="I30" s="2">
        <v>13996</v>
      </c>
      <c r="J30" s="2">
        <v>14996</v>
      </c>
      <c r="K30" s="2">
        <v>1000</v>
      </c>
      <c r="L30"/>
    </row>
    <row r="31" spans="1:12" ht="16.5" x14ac:dyDescent="0.3">
      <c r="H31" s="39" t="s">
        <v>1375</v>
      </c>
      <c r="I31" s="2">
        <v>97014</v>
      </c>
      <c r="J31" s="2">
        <v>97014</v>
      </c>
      <c r="K31" s="2">
        <v>0</v>
      </c>
      <c r="L31"/>
    </row>
    <row r="32" spans="1:12" ht="16.5" x14ac:dyDescent="0.3">
      <c r="H32" s="39" t="s">
        <v>1192</v>
      </c>
      <c r="I32" s="2">
        <v>664228</v>
      </c>
      <c r="J32" s="2">
        <v>548328</v>
      </c>
      <c r="K32" s="2">
        <v>-115900</v>
      </c>
      <c r="L32"/>
    </row>
    <row r="33" spans="8:12" ht="16.5" x14ac:dyDescent="0.3">
      <c r="H33" s="39" t="s">
        <v>1237</v>
      </c>
      <c r="I33" s="2">
        <v>29530</v>
      </c>
      <c r="J33" s="2">
        <v>32030</v>
      </c>
      <c r="K33" s="2">
        <v>2500</v>
      </c>
      <c r="L33"/>
    </row>
    <row r="34" spans="8:12" ht="16.5" x14ac:dyDescent="0.3">
      <c r="H34" s="39" t="s">
        <v>983</v>
      </c>
      <c r="I34" s="2">
        <v>10816</v>
      </c>
      <c r="J34" s="2">
        <v>10816</v>
      </c>
      <c r="K34" s="2">
        <v>0</v>
      </c>
      <c r="L34"/>
    </row>
    <row r="35" spans="8:12" ht="16.5" x14ac:dyDescent="0.3">
      <c r="H35" s="39" t="s">
        <v>102</v>
      </c>
      <c r="I35" s="2">
        <v>1663908</v>
      </c>
      <c r="J35" s="2">
        <v>1663908</v>
      </c>
      <c r="K35" s="2">
        <v>0</v>
      </c>
      <c r="L35"/>
    </row>
    <row r="36" spans="8:12" ht="16.5" x14ac:dyDescent="0.3">
      <c r="H36"/>
      <c r="I36"/>
      <c r="J36"/>
    </row>
    <row r="37" spans="8:12" ht="16.5" x14ac:dyDescent="0.3">
      <c r="H37"/>
      <c r="I37"/>
      <c r="J37"/>
    </row>
    <row r="38" spans="8:12" ht="16.5" x14ac:dyDescent="0.3">
      <c r="H38"/>
      <c r="I38"/>
      <c r="J38"/>
    </row>
    <row r="39" spans="8:12" ht="16.5" x14ac:dyDescent="0.3">
      <c r="H39"/>
      <c r="I39"/>
      <c r="J39"/>
    </row>
    <row r="40" spans="8:12" ht="16.5" x14ac:dyDescent="0.3">
      <c r="H40"/>
      <c r="I40"/>
      <c r="J40"/>
    </row>
    <row r="41" spans="8:12" ht="16.5" x14ac:dyDescent="0.3">
      <c r="H41"/>
      <c r="I41"/>
      <c r="J41"/>
    </row>
    <row r="42" spans="8:12" ht="16.5" x14ac:dyDescent="0.3">
      <c r="H42"/>
      <c r="I42"/>
      <c r="J42"/>
    </row>
    <row r="43" spans="8:12" ht="16.5" x14ac:dyDescent="0.3">
      <c r="H43"/>
      <c r="I43"/>
      <c r="J43"/>
    </row>
    <row r="44" spans="8:12" ht="16.5" x14ac:dyDescent="0.3">
      <c r="H44"/>
      <c r="I44"/>
      <c r="J44"/>
    </row>
    <row r="45" spans="8:12" ht="16.5" x14ac:dyDescent="0.3">
      <c r="H45"/>
      <c r="I45"/>
      <c r="J45"/>
    </row>
    <row r="46" spans="8:12" ht="16.5" x14ac:dyDescent="0.3">
      <c r="H46"/>
      <c r="I46"/>
      <c r="J46"/>
    </row>
    <row r="47" spans="8:12" ht="16.5" x14ac:dyDescent="0.3">
      <c r="H47"/>
      <c r="I47"/>
      <c r="J47"/>
    </row>
    <row r="48" spans="8:12" ht="16.5" x14ac:dyDescent="0.3">
      <c r="H48"/>
      <c r="I48"/>
      <c r="J48"/>
    </row>
    <row r="49" spans="8:10" ht="16.5" x14ac:dyDescent="0.3">
      <c r="H49"/>
      <c r="I49"/>
      <c r="J49"/>
    </row>
    <row r="50" spans="8:10" ht="16.5" x14ac:dyDescent="0.3">
      <c r="H50"/>
      <c r="I50"/>
      <c r="J50"/>
    </row>
    <row r="51" spans="8:10" ht="16.5" x14ac:dyDescent="0.3">
      <c r="H51"/>
      <c r="I51"/>
      <c r="J51"/>
    </row>
    <row r="52" spans="8:10" ht="16.5" x14ac:dyDescent="0.3">
      <c r="H52"/>
      <c r="I52"/>
      <c r="J52"/>
    </row>
    <row r="53" spans="8:10" ht="16.5" x14ac:dyDescent="0.3">
      <c r="H53"/>
      <c r="I53"/>
      <c r="J53"/>
    </row>
    <row r="54" spans="8:10" ht="16.5" x14ac:dyDescent="0.3">
      <c r="H54"/>
      <c r="I54"/>
      <c r="J54"/>
    </row>
    <row r="55" spans="8:10" ht="16.5" x14ac:dyDescent="0.3">
      <c r="H55"/>
      <c r="I55"/>
      <c r="J55"/>
    </row>
    <row r="56" spans="8:10" ht="16.5" x14ac:dyDescent="0.3">
      <c r="H56"/>
      <c r="I56"/>
      <c r="J56"/>
    </row>
    <row r="57" spans="8:10" ht="16.5" x14ac:dyDescent="0.3">
      <c r="H57"/>
      <c r="I57"/>
      <c r="J57"/>
    </row>
    <row r="58" spans="8:10" ht="16.5" x14ac:dyDescent="0.3">
      <c r="H58"/>
      <c r="I58"/>
      <c r="J58"/>
    </row>
    <row r="59" spans="8:10" ht="16.5" x14ac:dyDescent="0.3">
      <c r="H59"/>
      <c r="I59"/>
      <c r="J59"/>
    </row>
    <row r="60" spans="8:10" ht="16.5" x14ac:dyDescent="0.3">
      <c r="H60"/>
      <c r="I60"/>
      <c r="J60"/>
    </row>
    <row r="61" spans="8:10" ht="16.5" x14ac:dyDescent="0.3">
      <c r="H61"/>
      <c r="I61"/>
      <c r="J61"/>
    </row>
    <row r="62" spans="8:10" ht="16.5" x14ac:dyDescent="0.3">
      <c r="H62"/>
      <c r="I62"/>
      <c r="J62"/>
    </row>
    <row r="63" spans="8:10" ht="16.5" x14ac:dyDescent="0.3">
      <c r="H63"/>
      <c r="I63"/>
      <c r="J63"/>
    </row>
  </sheetData>
  <mergeCells count="4">
    <mergeCell ref="B2:F2"/>
    <mergeCell ref="B3:F3"/>
    <mergeCell ref="B4:F4"/>
    <mergeCell ref="B5:F5"/>
  </mergeCells>
  <pageMargins left="0.7" right="0.7" top="0.75" bottom="0.75" header="0.3" footer="0.3"/>
  <pageSetup orientation="portrait" verticalDpi="3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410D-D841-419E-90FE-C9AADCA75681}">
  <sheetPr>
    <pageSetUpPr fitToPage="1"/>
  </sheetPr>
  <dimension ref="A2:H29"/>
  <sheetViews>
    <sheetView workbookViewId="0"/>
  </sheetViews>
  <sheetFormatPr defaultColWidth="8.75" defaultRowHeight="14.25" x14ac:dyDescent="0.25"/>
  <cols>
    <col min="1" max="1" width="3" style="77" customWidth="1"/>
    <col min="2" max="2" width="23.75" style="77" bestFit="1" customWidth="1"/>
    <col min="3" max="3" width="19.5" style="77" customWidth="1"/>
    <col min="4" max="4" width="26.25" style="77" customWidth="1"/>
    <col min="5" max="8" width="12.125" style="109" customWidth="1"/>
    <col min="9" max="16384" width="8.75" style="77"/>
  </cols>
  <sheetData>
    <row r="2" spans="1:8" x14ac:dyDescent="0.25">
      <c r="B2" s="142" t="s">
        <v>2484</v>
      </c>
      <c r="C2" s="142"/>
      <c r="D2" s="142"/>
      <c r="E2" s="142"/>
      <c r="F2" s="142"/>
      <c r="G2" s="142"/>
      <c r="H2" s="142"/>
    </row>
    <row r="3" spans="1:8" x14ac:dyDescent="0.25">
      <c r="B3" s="142" t="s">
        <v>2746</v>
      </c>
      <c r="C3" s="142"/>
      <c r="D3" s="142"/>
      <c r="E3" s="142"/>
      <c r="F3" s="142"/>
      <c r="G3" s="142"/>
      <c r="H3" s="142"/>
    </row>
    <row r="4" spans="1:8" x14ac:dyDescent="0.25">
      <c r="B4" s="142" t="s">
        <v>2485</v>
      </c>
      <c r="C4" s="142"/>
      <c r="D4" s="142"/>
      <c r="E4" s="142"/>
      <c r="F4" s="142"/>
      <c r="G4" s="142"/>
      <c r="H4" s="142"/>
    </row>
    <row r="5" spans="1:8" ht="16.899999999999999" customHeight="1" x14ac:dyDescent="0.25">
      <c r="B5" s="142"/>
      <c r="C5" s="142"/>
      <c r="D5" s="142"/>
      <c r="E5" s="142"/>
      <c r="F5" s="142"/>
      <c r="G5" s="142"/>
      <c r="H5" s="142"/>
    </row>
    <row r="6" spans="1:8" x14ac:dyDescent="0.25">
      <c r="B6" s="111" t="s">
        <v>2493</v>
      </c>
    </row>
    <row r="7" spans="1:8" s="108" customFormat="1" ht="28.5" x14ac:dyDescent="0.3">
      <c r="B7" s="112" t="s">
        <v>2486</v>
      </c>
      <c r="C7" s="112" t="s">
        <v>2487</v>
      </c>
      <c r="D7" s="112" t="s">
        <v>31</v>
      </c>
      <c r="E7" s="113" t="s">
        <v>2488</v>
      </c>
      <c r="F7" s="113" t="s">
        <v>2489</v>
      </c>
      <c r="G7" s="113" t="s">
        <v>2490</v>
      </c>
      <c r="H7" s="113" t="s">
        <v>2491</v>
      </c>
    </row>
    <row r="8" spans="1:8" x14ac:dyDescent="0.25">
      <c r="B8" s="110" t="s">
        <v>35</v>
      </c>
    </row>
    <row r="9" spans="1:8" x14ac:dyDescent="0.25">
      <c r="A9" s="77">
        <v>1</v>
      </c>
      <c r="B9" s="115" t="s">
        <v>2494</v>
      </c>
      <c r="C9" s="115" t="s">
        <v>1233</v>
      </c>
      <c r="D9" s="115" t="s">
        <v>1234</v>
      </c>
      <c r="E9" s="116">
        <v>554986</v>
      </c>
      <c r="F9" s="116"/>
      <c r="G9" s="116">
        <v>-115900</v>
      </c>
      <c r="H9" s="116">
        <f>SUM(E9:G9)</f>
        <v>439086</v>
      </c>
    </row>
    <row r="10" spans="1:8" x14ac:dyDescent="0.25">
      <c r="A10" s="77">
        <v>2</v>
      </c>
      <c r="B10" s="117" t="s">
        <v>1087</v>
      </c>
      <c r="C10" s="117" t="s">
        <v>1101</v>
      </c>
      <c r="D10" s="117" t="s">
        <v>2497</v>
      </c>
      <c r="E10" s="118">
        <v>455</v>
      </c>
      <c r="F10" s="118">
        <v>1000</v>
      </c>
      <c r="G10" s="118"/>
      <c r="H10" s="116">
        <f t="shared" ref="H10:H27" si="0">SUM(E10:G10)</f>
        <v>1455</v>
      </c>
    </row>
    <row r="11" spans="1:8" x14ac:dyDescent="0.25">
      <c r="A11" s="77">
        <v>3</v>
      </c>
      <c r="B11" s="117" t="s">
        <v>1087</v>
      </c>
      <c r="C11" s="117" t="s">
        <v>1107</v>
      </c>
      <c r="D11" s="117" t="s">
        <v>1109</v>
      </c>
      <c r="E11" s="118">
        <v>3919</v>
      </c>
      <c r="F11" s="118">
        <v>2000</v>
      </c>
      <c r="G11" s="118"/>
      <c r="H11" s="116">
        <f t="shared" si="0"/>
        <v>5919</v>
      </c>
    </row>
    <row r="12" spans="1:8" x14ac:dyDescent="0.25">
      <c r="A12" s="77">
        <v>4</v>
      </c>
      <c r="B12" s="117" t="s">
        <v>1087</v>
      </c>
      <c r="C12" s="117" t="s">
        <v>1111</v>
      </c>
      <c r="D12" s="117" t="s">
        <v>1112</v>
      </c>
      <c r="E12" s="118">
        <v>2500</v>
      </c>
      <c r="F12" s="118">
        <v>2000</v>
      </c>
      <c r="G12" s="118"/>
      <c r="H12" s="116">
        <f t="shared" si="0"/>
        <v>4500</v>
      </c>
    </row>
    <row r="13" spans="1:8" x14ac:dyDescent="0.25">
      <c r="A13" s="77">
        <v>5</v>
      </c>
      <c r="B13" s="117" t="s">
        <v>1087</v>
      </c>
      <c r="C13" s="117" t="s">
        <v>1113</v>
      </c>
      <c r="D13" s="117" t="s">
        <v>1114</v>
      </c>
      <c r="E13" s="118">
        <v>5215</v>
      </c>
      <c r="F13" s="118">
        <v>1000</v>
      </c>
      <c r="G13" s="118"/>
      <c r="H13" s="116">
        <f t="shared" si="0"/>
        <v>6215</v>
      </c>
    </row>
    <row r="14" spans="1:8" x14ac:dyDescent="0.25">
      <c r="A14" s="77">
        <v>6</v>
      </c>
      <c r="B14" s="117" t="s">
        <v>1087</v>
      </c>
      <c r="C14" s="117" t="s">
        <v>1115</v>
      </c>
      <c r="D14" s="117" t="s">
        <v>1116</v>
      </c>
      <c r="E14" s="118">
        <v>6304</v>
      </c>
      <c r="F14" s="118">
        <v>10000</v>
      </c>
      <c r="G14" s="118"/>
      <c r="H14" s="116">
        <f t="shared" si="0"/>
        <v>16304</v>
      </c>
    </row>
    <row r="15" spans="1:8" x14ac:dyDescent="0.25">
      <c r="A15" s="77">
        <v>7</v>
      </c>
      <c r="B15" s="117" t="s">
        <v>1087</v>
      </c>
      <c r="C15" s="117" t="s">
        <v>1120</v>
      </c>
      <c r="D15" s="117" t="s">
        <v>1121</v>
      </c>
      <c r="E15" s="118">
        <v>12500</v>
      </c>
      <c r="F15" s="118">
        <v>1500</v>
      </c>
      <c r="G15" s="118"/>
      <c r="H15" s="116">
        <f t="shared" si="0"/>
        <v>14000</v>
      </c>
    </row>
    <row r="16" spans="1:8" x14ac:dyDescent="0.25">
      <c r="A16" s="77">
        <v>8</v>
      </c>
      <c r="B16" s="117" t="s">
        <v>1087</v>
      </c>
      <c r="C16" s="117" t="s">
        <v>1148</v>
      </c>
      <c r="D16" s="117" t="s">
        <v>2495</v>
      </c>
      <c r="E16" s="118">
        <v>2100</v>
      </c>
      <c r="F16" s="118">
        <v>4000</v>
      </c>
      <c r="G16" s="118"/>
      <c r="H16" s="116">
        <f t="shared" si="0"/>
        <v>6100</v>
      </c>
    </row>
    <row r="17" spans="1:8" x14ac:dyDescent="0.25">
      <c r="A17" s="77">
        <v>9</v>
      </c>
      <c r="B17" s="117" t="s">
        <v>1087</v>
      </c>
      <c r="C17" s="117" t="s">
        <v>1161</v>
      </c>
      <c r="D17" s="117" t="s">
        <v>1163</v>
      </c>
      <c r="E17" s="118">
        <v>1325</v>
      </c>
      <c r="F17" s="118">
        <v>500</v>
      </c>
      <c r="G17" s="118"/>
      <c r="H17" s="116">
        <f t="shared" si="0"/>
        <v>1825</v>
      </c>
    </row>
    <row r="18" spans="1:8" x14ac:dyDescent="0.25">
      <c r="A18" s="77">
        <v>10</v>
      </c>
      <c r="B18" s="117" t="s">
        <v>1087</v>
      </c>
      <c r="C18" s="117" t="s">
        <v>1164</v>
      </c>
      <c r="D18" s="117" t="s">
        <v>1165</v>
      </c>
      <c r="E18" s="118">
        <v>825</v>
      </c>
      <c r="F18" s="118">
        <v>1000</v>
      </c>
      <c r="G18" s="118"/>
      <c r="H18" s="116">
        <f t="shared" si="0"/>
        <v>1825</v>
      </c>
    </row>
    <row r="19" spans="1:8" x14ac:dyDescent="0.25">
      <c r="A19" s="77">
        <v>11</v>
      </c>
      <c r="B19" s="117" t="s">
        <v>1087</v>
      </c>
      <c r="C19" s="117" t="s">
        <v>1168</v>
      </c>
      <c r="D19" s="117" t="s">
        <v>1169</v>
      </c>
      <c r="E19" s="118">
        <v>685</v>
      </c>
      <c r="F19" s="118">
        <v>1500</v>
      </c>
      <c r="G19" s="118"/>
      <c r="H19" s="116">
        <f t="shared" si="0"/>
        <v>2185</v>
      </c>
    </row>
    <row r="20" spans="1:8" x14ac:dyDescent="0.25">
      <c r="A20" s="77">
        <v>12</v>
      </c>
      <c r="B20" s="117" t="s">
        <v>1087</v>
      </c>
      <c r="C20" s="117" t="s">
        <v>1170</v>
      </c>
      <c r="D20" s="117" t="s">
        <v>1171</v>
      </c>
      <c r="E20" s="118">
        <v>1875</v>
      </c>
      <c r="F20" s="118">
        <v>500</v>
      </c>
      <c r="G20" s="118"/>
      <c r="H20" s="116">
        <f t="shared" si="0"/>
        <v>2375</v>
      </c>
    </row>
    <row r="21" spans="1:8" x14ac:dyDescent="0.25">
      <c r="A21" s="77">
        <v>13</v>
      </c>
      <c r="B21" s="117" t="s">
        <v>1087</v>
      </c>
      <c r="C21" s="117" t="s">
        <v>1189</v>
      </c>
      <c r="D21" s="117" t="s">
        <v>2496</v>
      </c>
      <c r="E21" s="118">
        <v>0</v>
      </c>
      <c r="F21" s="118">
        <v>400</v>
      </c>
      <c r="G21" s="118"/>
      <c r="H21" s="116">
        <f t="shared" si="0"/>
        <v>400</v>
      </c>
    </row>
    <row r="22" spans="1:8" x14ac:dyDescent="0.25">
      <c r="A22" s="77">
        <v>14</v>
      </c>
      <c r="B22" s="117" t="s">
        <v>1237</v>
      </c>
      <c r="C22" s="117" t="s">
        <v>1236</v>
      </c>
      <c r="D22" s="117" t="s">
        <v>1239</v>
      </c>
      <c r="E22" s="118">
        <v>29530</v>
      </c>
      <c r="F22" s="118">
        <v>2500</v>
      </c>
      <c r="G22" s="118"/>
      <c r="H22" s="116">
        <f t="shared" si="0"/>
        <v>32030</v>
      </c>
    </row>
    <row r="23" spans="1:8" x14ac:dyDescent="0.25">
      <c r="A23" s="77">
        <v>15</v>
      </c>
      <c r="B23" s="117" t="s">
        <v>993</v>
      </c>
      <c r="C23" s="117" t="s">
        <v>1251</v>
      </c>
      <c r="D23" s="117" t="s">
        <v>1252</v>
      </c>
      <c r="E23" s="118">
        <v>1000</v>
      </c>
      <c r="F23" s="118">
        <v>60000</v>
      </c>
      <c r="G23" s="118"/>
      <c r="H23" s="116">
        <f t="shared" si="0"/>
        <v>61000</v>
      </c>
    </row>
    <row r="24" spans="1:8" x14ac:dyDescent="0.25">
      <c r="A24" s="77">
        <v>16</v>
      </c>
      <c r="B24" s="117" t="s">
        <v>993</v>
      </c>
      <c r="C24" s="117" t="s">
        <v>1254</v>
      </c>
      <c r="D24" s="117" t="s">
        <v>1121</v>
      </c>
      <c r="E24" s="118">
        <v>7500</v>
      </c>
      <c r="F24" s="118">
        <v>5000</v>
      </c>
      <c r="G24" s="118"/>
      <c r="H24" s="116">
        <f t="shared" si="0"/>
        <v>12500</v>
      </c>
    </row>
    <row r="25" spans="1:8" x14ac:dyDescent="0.25">
      <c r="A25" s="77">
        <v>17</v>
      </c>
      <c r="B25" s="117" t="s">
        <v>993</v>
      </c>
      <c r="C25" s="117" t="s">
        <v>1261</v>
      </c>
      <c r="D25" s="117" t="s">
        <v>2498</v>
      </c>
      <c r="E25" s="118">
        <v>15000</v>
      </c>
      <c r="F25" s="118">
        <v>12000</v>
      </c>
      <c r="G25" s="118"/>
      <c r="H25" s="116">
        <f t="shared" si="0"/>
        <v>27000</v>
      </c>
    </row>
    <row r="26" spans="1:8" x14ac:dyDescent="0.25">
      <c r="A26" s="77">
        <v>18</v>
      </c>
      <c r="B26" s="117" t="s">
        <v>1029</v>
      </c>
      <c r="C26" s="117" t="s">
        <v>1308</v>
      </c>
      <c r="D26" s="117" t="s">
        <v>1121</v>
      </c>
      <c r="E26" s="118">
        <v>1000</v>
      </c>
      <c r="F26" s="118">
        <v>10000</v>
      </c>
      <c r="G26" s="118"/>
      <c r="H26" s="116">
        <f t="shared" si="0"/>
        <v>11000</v>
      </c>
    </row>
    <row r="27" spans="1:8" x14ac:dyDescent="0.25">
      <c r="A27" s="77">
        <v>19</v>
      </c>
      <c r="B27" s="119" t="s">
        <v>1050</v>
      </c>
      <c r="C27" s="119" t="s">
        <v>1349</v>
      </c>
      <c r="D27" s="119" t="s">
        <v>1350</v>
      </c>
      <c r="E27" s="120">
        <v>500</v>
      </c>
      <c r="F27" s="120">
        <v>1000</v>
      </c>
      <c r="G27" s="120"/>
      <c r="H27" s="116">
        <f t="shared" si="0"/>
        <v>1500</v>
      </c>
    </row>
    <row r="28" spans="1:8" ht="15" thickBot="1" x14ac:dyDescent="0.3">
      <c r="D28" s="114" t="s">
        <v>2492</v>
      </c>
      <c r="E28" s="121">
        <f>SUM(E9:E27)</f>
        <v>647219</v>
      </c>
      <c r="F28" s="121">
        <f>SUM(F9:F27)</f>
        <v>115900</v>
      </c>
      <c r="G28" s="121">
        <f>SUM(G9:G27)</f>
        <v>-115900</v>
      </c>
      <c r="H28" s="121">
        <f t="shared" ref="H28" si="1">SUM(H9:H27)</f>
        <v>647219</v>
      </c>
    </row>
    <row r="29" spans="1:8" ht="15" thickTop="1" x14ac:dyDescent="0.25"/>
  </sheetData>
  <sortState xmlns:xlrd2="http://schemas.microsoft.com/office/spreadsheetml/2017/richdata2" ref="B10:F27">
    <sortCondition ref="C10:C27"/>
  </sortState>
  <mergeCells count="4">
    <mergeCell ref="B2:H2"/>
    <mergeCell ref="B3:H3"/>
    <mergeCell ref="B4:H4"/>
    <mergeCell ref="B5:H5"/>
  </mergeCells>
  <pageMargins left="0.7" right="0.7" top="0.75" bottom="0.75" header="0.3" footer="0.3"/>
  <pageSetup scale="95"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A596-C441-40E8-A796-0756DA2B748B}">
  <dimension ref="B1:Q103"/>
  <sheetViews>
    <sheetView workbookViewId="0"/>
  </sheetViews>
  <sheetFormatPr defaultRowHeight="16.5" x14ac:dyDescent="0.3"/>
  <cols>
    <col min="1" max="1" width="3.375" customWidth="1"/>
    <col min="2" max="2" width="2.875" bestFit="1" customWidth="1"/>
    <col min="3" max="3" width="53.25" bestFit="1" customWidth="1"/>
    <col min="4" max="4" width="12.75" style="2" bestFit="1" customWidth="1"/>
    <col min="5" max="5" width="9" bestFit="1" customWidth="1"/>
    <col min="7" max="7" width="23.625" customWidth="1"/>
    <col min="8" max="8" width="41.75" style="59" customWidth="1"/>
    <col min="9" max="10" width="14.25" style="59" customWidth="1"/>
    <col min="11" max="12" width="10.125" style="29" customWidth="1"/>
    <col min="13" max="13" width="23.625" customWidth="1"/>
    <col min="14" max="14" width="39.375" style="59" bestFit="1" customWidth="1"/>
    <col min="17" max="17" width="9.5" bestFit="1" customWidth="1"/>
  </cols>
  <sheetData>
    <row r="1" spans="2:12" customFormat="1" x14ac:dyDescent="0.3">
      <c r="D1" s="2"/>
      <c r="H1" s="59"/>
      <c r="I1" s="59"/>
      <c r="J1" s="59"/>
      <c r="K1" s="29"/>
      <c r="L1" s="29"/>
    </row>
    <row r="2" spans="2:12" customFormat="1" x14ac:dyDescent="0.3">
      <c r="D2" s="2"/>
      <c r="H2" s="59"/>
      <c r="I2" s="59"/>
      <c r="J2" s="59"/>
      <c r="K2" s="29"/>
      <c r="L2" s="29"/>
    </row>
    <row r="3" spans="2:12" customFormat="1" x14ac:dyDescent="0.3">
      <c r="B3">
        <v>1</v>
      </c>
      <c r="C3" t="s">
        <v>0</v>
      </c>
      <c r="D3" s="2">
        <f>MsgData_mi!E7</f>
        <v>4498032</v>
      </c>
      <c r="H3" s="59"/>
      <c r="I3" s="59"/>
      <c r="J3" s="59"/>
      <c r="K3" s="29"/>
      <c r="L3" s="29"/>
    </row>
    <row r="4" spans="2:12" customFormat="1" x14ac:dyDescent="0.3">
      <c r="B4">
        <v>2</v>
      </c>
      <c r="C4" t="s">
        <v>1</v>
      </c>
      <c r="D4" s="2">
        <f>MsgData_mi!F7</f>
        <v>0</v>
      </c>
      <c r="H4" s="59"/>
      <c r="I4" s="59"/>
      <c r="J4" s="59"/>
      <c r="K4" s="29"/>
      <c r="L4" s="29"/>
    </row>
    <row r="5" spans="2:12" customFormat="1" x14ac:dyDescent="0.3">
      <c r="B5">
        <v>3</v>
      </c>
      <c r="C5" t="s">
        <v>2</v>
      </c>
      <c r="D5" s="40">
        <f>MsgData_mi!G7</f>
        <v>0</v>
      </c>
      <c r="H5" s="59"/>
      <c r="I5" s="59"/>
      <c r="J5" s="59"/>
      <c r="K5" s="29"/>
      <c r="L5" s="29"/>
    </row>
    <row r="6" spans="2:12" customFormat="1" x14ac:dyDescent="0.3">
      <c r="B6">
        <v>4</v>
      </c>
      <c r="C6" t="s">
        <v>3</v>
      </c>
      <c r="D6" s="2">
        <f>MsgData_mi!E17</f>
        <v>4498032</v>
      </c>
      <c r="H6" s="59"/>
      <c r="I6" s="59"/>
      <c r="J6" s="59"/>
      <c r="K6" s="29"/>
      <c r="L6" s="29"/>
    </row>
    <row r="7" spans="2:12" customFormat="1" x14ac:dyDescent="0.3">
      <c r="B7">
        <v>5</v>
      </c>
      <c r="C7" t="s">
        <v>4</v>
      </c>
      <c r="D7" s="2">
        <f>MsgData_mi!F17</f>
        <v>-11566</v>
      </c>
      <c r="H7" s="59"/>
      <c r="I7" s="59"/>
      <c r="J7" s="59"/>
      <c r="K7" s="29"/>
      <c r="L7" s="29"/>
    </row>
    <row r="8" spans="2:12" customFormat="1" x14ac:dyDescent="0.3">
      <c r="B8">
        <v>6</v>
      </c>
      <c r="C8" t="s">
        <v>5</v>
      </c>
      <c r="D8" s="40">
        <f>MsgData_mi!G17</f>
        <v>-2.729666919745763E-3</v>
      </c>
      <c r="H8" s="59"/>
      <c r="I8" s="59"/>
      <c r="J8" s="59"/>
      <c r="K8" s="29"/>
      <c r="L8" s="29"/>
    </row>
    <row r="9" spans="2:12" customFormat="1" x14ac:dyDescent="0.3">
      <c r="B9">
        <v>7</v>
      </c>
      <c r="C9" t="s">
        <v>6</v>
      </c>
      <c r="D9" s="44">
        <f>D3</f>
        <v>4498032</v>
      </c>
      <c r="H9" s="59"/>
      <c r="I9" s="59"/>
      <c r="J9" s="59"/>
      <c r="K9" s="29"/>
      <c r="L9" s="29"/>
    </row>
    <row r="10" spans="2:12" customFormat="1" x14ac:dyDescent="0.3">
      <c r="B10">
        <v>8</v>
      </c>
      <c r="C10" t="s">
        <v>7</v>
      </c>
      <c r="D10" s="44">
        <v>4318193</v>
      </c>
      <c r="H10" s="59"/>
      <c r="I10" s="59"/>
      <c r="J10" s="59"/>
      <c r="K10" s="29"/>
      <c r="L10" s="29"/>
    </row>
    <row r="11" spans="2:12" customFormat="1" x14ac:dyDescent="0.3">
      <c r="B11">
        <v>9</v>
      </c>
      <c r="C11" t="s">
        <v>8</v>
      </c>
      <c r="D11" s="45">
        <f>D9-D10</f>
        <v>179839</v>
      </c>
      <c r="H11" s="59"/>
      <c r="I11" s="59"/>
      <c r="J11" s="59"/>
      <c r="K11" s="29"/>
      <c r="L11" s="29"/>
    </row>
    <row r="12" spans="2:12" customFormat="1" x14ac:dyDescent="0.3">
      <c r="B12">
        <v>10</v>
      </c>
      <c r="C12" t="s">
        <v>9</v>
      </c>
      <c r="D12" s="10">
        <f>ROUND(D11/D10,4)</f>
        <v>4.1599999999999998E-2</v>
      </c>
      <c r="H12" s="59"/>
      <c r="I12" s="59"/>
      <c r="J12" s="59"/>
      <c r="K12" s="29"/>
      <c r="L12" s="29"/>
    </row>
    <row r="13" spans="2:12" customFormat="1" x14ac:dyDescent="0.3">
      <c r="B13">
        <v>11</v>
      </c>
      <c r="C13" t="s">
        <v>10</v>
      </c>
      <c r="D13" s="46">
        <f>D6</f>
        <v>4498032</v>
      </c>
      <c r="H13" s="59"/>
      <c r="I13" s="59"/>
      <c r="J13" s="59"/>
      <c r="K13" s="29"/>
      <c r="L13" s="29"/>
    </row>
    <row r="14" spans="2:12" customFormat="1" x14ac:dyDescent="0.3">
      <c r="B14">
        <v>12</v>
      </c>
      <c r="C14" t="s">
        <v>11</v>
      </c>
      <c r="D14" s="48">
        <f>ROUNDUP(PropertyTax_mi!J31,0)</f>
        <v>155640</v>
      </c>
      <c r="H14" s="59"/>
      <c r="I14" s="59"/>
      <c r="J14" s="59"/>
      <c r="K14" s="29"/>
      <c r="L14" s="29"/>
    </row>
    <row r="15" spans="2:12" customFormat="1" x14ac:dyDescent="0.3">
      <c r="B15">
        <v>13</v>
      </c>
      <c r="C15" t="s">
        <v>12</v>
      </c>
      <c r="D15" s="2">
        <f>MsgData_mi!G34</f>
        <v>0</v>
      </c>
      <c r="H15" s="59"/>
      <c r="I15" s="59"/>
      <c r="J15" s="59"/>
      <c r="K15" s="29"/>
      <c r="L15" s="29"/>
    </row>
    <row r="16" spans="2:12" customFormat="1" x14ac:dyDescent="0.3">
      <c r="B16">
        <v>14</v>
      </c>
      <c r="C16" t="s">
        <v>13</v>
      </c>
      <c r="D16" s="44">
        <f>D14-D15</f>
        <v>155640</v>
      </c>
      <c r="H16" s="59"/>
      <c r="I16" s="59"/>
      <c r="J16" s="59"/>
      <c r="K16" s="29"/>
      <c r="L16" s="29"/>
    </row>
    <row r="17" spans="2:13" customFormat="1" x14ac:dyDescent="0.3">
      <c r="B17">
        <v>15</v>
      </c>
      <c r="C17" t="s">
        <v>14</v>
      </c>
      <c r="D17" s="44">
        <f>PropertyTax_mi!E16</f>
        <v>76172875.439999998</v>
      </c>
      <c r="H17" s="59"/>
      <c r="I17" s="59"/>
      <c r="J17" s="59"/>
      <c r="K17" s="29"/>
      <c r="L17" s="29"/>
    </row>
    <row r="18" spans="2:13" customFormat="1" x14ac:dyDescent="0.3">
      <c r="B18">
        <v>16</v>
      </c>
      <c r="C18" t="s">
        <v>8</v>
      </c>
      <c r="D18" s="44">
        <f>PropertyTax_mi!E16-PropertyTax_mi!E15</f>
        <v>2401635.4399999976</v>
      </c>
      <c r="H18" s="59"/>
      <c r="I18" s="59"/>
      <c r="J18" s="59"/>
      <c r="K18" s="29"/>
      <c r="L18" s="29"/>
    </row>
    <row r="19" spans="2:13" customFormat="1" x14ac:dyDescent="0.3">
      <c r="B19">
        <v>17</v>
      </c>
      <c r="C19" t="s">
        <v>15</v>
      </c>
      <c r="D19" s="44">
        <f>PropertyTax_mi!$P$43</f>
        <v>750014.75</v>
      </c>
      <c r="H19" s="59"/>
      <c r="I19" s="59"/>
      <c r="J19" s="59"/>
      <c r="K19" s="29"/>
      <c r="L19" s="29"/>
    </row>
    <row r="20" spans="2:13" customFormat="1" x14ac:dyDescent="0.3">
      <c r="B20">
        <v>18</v>
      </c>
      <c r="C20" t="s">
        <v>16</v>
      </c>
      <c r="D20" s="2">
        <f>PropertyTax_mi!$P$45</f>
        <v>4</v>
      </c>
      <c r="H20" s="59"/>
      <c r="I20" s="59"/>
      <c r="J20" s="59"/>
      <c r="K20" s="29"/>
      <c r="L20" s="29"/>
    </row>
    <row r="21" spans="2:13" customFormat="1" x14ac:dyDescent="0.3">
      <c r="B21">
        <v>19</v>
      </c>
      <c r="C21" t="s">
        <v>17</v>
      </c>
      <c r="D21" s="44">
        <f>PropertyTax_mi!$R$50</f>
        <v>12103.28</v>
      </c>
      <c r="H21" s="59"/>
      <c r="I21" s="59"/>
      <c r="J21" s="59"/>
      <c r="K21" s="29"/>
      <c r="L21" s="29"/>
    </row>
    <row r="22" spans="2:13" customFormat="1" x14ac:dyDescent="0.3">
      <c r="B22">
        <v>20</v>
      </c>
      <c r="C22" t="s">
        <v>18</v>
      </c>
      <c r="D22" s="44">
        <f>PropertyTax_mi!$T$53</f>
        <v>72011.80589838911</v>
      </c>
      <c r="H22" s="59"/>
      <c r="I22" s="59"/>
      <c r="J22" s="59"/>
      <c r="K22" s="29"/>
      <c r="L22" s="29"/>
    </row>
    <row r="23" spans="2:13" customFormat="1" x14ac:dyDescent="0.3">
      <c r="B23">
        <v>21</v>
      </c>
      <c r="C23" t="s">
        <v>19</v>
      </c>
      <c r="D23" s="44">
        <f>MsgData_mi!U226</f>
        <v>0</v>
      </c>
      <c r="H23" s="59"/>
      <c r="I23" s="59"/>
      <c r="J23" s="59"/>
      <c r="K23" s="29"/>
      <c r="L23" s="29"/>
      <c r="M23" s="6"/>
    </row>
    <row r="24" spans="2:13" customFormat="1" x14ac:dyDescent="0.3">
      <c r="C24" t="s">
        <v>20</v>
      </c>
      <c r="D24" s="2"/>
      <c r="H24" s="59"/>
      <c r="I24" s="59"/>
      <c r="J24" s="59"/>
      <c r="K24" s="29"/>
      <c r="L24" s="29"/>
      <c r="M24" s="6"/>
    </row>
    <row r="25" spans="2:13" customFormat="1" x14ac:dyDescent="0.3">
      <c r="B25">
        <v>22</v>
      </c>
      <c r="C25" t="str">
        <f>MsgData_mi!N208</f>
        <v>General Fund</v>
      </c>
      <c r="D25" s="44">
        <f>MsgData_mi!U208</f>
        <v>0</v>
      </c>
      <c r="H25" s="59"/>
      <c r="I25" s="59"/>
      <c r="J25" s="59"/>
      <c r="K25" s="29"/>
      <c r="L25" s="29"/>
    </row>
    <row r="26" spans="2:13" customFormat="1" x14ac:dyDescent="0.3">
      <c r="B26">
        <v>23</v>
      </c>
      <c r="C26" t="str">
        <f>MsgData_mi!N209</f>
        <v>Sewer Fund</v>
      </c>
      <c r="D26" s="44">
        <f>MsgData_mi!U209</f>
        <v>0</v>
      </c>
      <c r="H26" s="59"/>
      <c r="I26" s="59"/>
      <c r="J26" s="59"/>
      <c r="K26" s="29"/>
      <c r="L26" s="29"/>
    </row>
    <row r="27" spans="2:13" customFormat="1" x14ac:dyDescent="0.3">
      <c r="B27">
        <v>24</v>
      </c>
      <c r="C27" t="str">
        <f>MsgData_mi!N210</f>
        <v>Street Fund</v>
      </c>
      <c r="D27" s="44">
        <f>MsgData_mi!U210</f>
        <v>0</v>
      </c>
      <c r="H27" s="59"/>
      <c r="I27" s="59"/>
      <c r="J27" s="59"/>
      <c r="K27" s="29"/>
      <c r="L27" s="29"/>
    </row>
    <row r="28" spans="2:13" customFormat="1" x14ac:dyDescent="0.3">
      <c r="B28">
        <v>25</v>
      </c>
      <c r="C28" t="str">
        <f>MsgData_mi!N211</f>
        <v>Water Fund</v>
      </c>
      <c r="D28" s="44">
        <f>MsgData_mi!U211</f>
        <v>0</v>
      </c>
      <c r="H28" s="59"/>
      <c r="I28" s="59"/>
      <c r="J28" s="59"/>
      <c r="K28" s="29"/>
      <c r="L28" s="29"/>
    </row>
    <row r="29" spans="2:13" customFormat="1" x14ac:dyDescent="0.3">
      <c r="B29">
        <v>26</v>
      </c>
      <c r="C29" t="str">
        <f>MsgData_mi!N212</f>
        <v>Grand Total</v>
      </c>
      <c r="D29" s="44">
        <f>MsgData_mi!U212</f>
        <v>0</v>
      </c>
      <c r="H29" s="59"/>
      <c r="I29" s="59"/>
      <c r="J29" s="59"/>
      <c r="K29" s="29"/>
      <c r="L29" s="29"/>
    </row>
    <row r="30" spans="2:13" customFormat="1" x14ac:dyDescent="0.3">
      <c r="B30">
        <v>27</v>
      </c>
      <c r="C30">
        <f>MsgData_mi!N213</f>
        <v>0</v>
      </c>
      <c r="D30" s="44">
        <f>MsgData_mi!U213</f>
        <v>0</v>
      </c>
      <c r="H30" s="59"/>
      <c r="I30" s="59"/>
      <c r="J30" s="59"/>
      <c r="K30" s="29"/>
      <c r="L30" s="29"/>
    </row>
    <row r="31" spans="2:13" customFormat="1" x14ac:dyDescent="0.3">
      <c r="B31">
        <v>28</v>
      </c>
      <c r="C31">
        <f>MsgData_mi!N214</f>
        <v>0</v>
      </c>
      <c r="D31" s="44">
        <f>MsgData_mi!U214</f>
        <v>0</v>
      </c>
      <c r="H31" s="59"/>
      <c r="I31" s="59"/>
      <c r="J31" s="59"/>
      <c r="K31" s="29"/>
      <c r="L31" s="29"/>
    </row>
    <row r="32" spans="2:13" customFormat="1" x14ac:dyDescent="0.3">
      <c r="B32">
        <v>29</v>
      </c>
      <c r="C32">
        <f>MsgData_mi!N215</f>
        <v>0</v>
      </c>
      <c r="D32" s="44">
        <f>MsgData_mi!U215</f>
        <v>0</v>
      </c>
      <c r="H32" s="59"/>
      <c r="I32" s="59"/>
      <c r="J32" s="59"/>
      <c r="K32" s="29"/>
      <c r="L32" s="29"/>
    </row>
    <row r="33" spans="2:12" customFormat="1" x14ac:dyDescent="0.3">
      <c r="B33">
        <v>30</v>
      </c>
      <c r="C33">
        <f>MsgData_mi!N216</f>
        <v>0</v>
      </c>
      <c r="D33" s="44">
        <f>MsgData_mi!U216</f>
        <v>0</v>
      </c>
      <c r="H33" s="59"/>
      <c r="I33" s="59"/>
      <c r="J33" s="59"/>
      <c r="K33" s="29"/>
      <c r="L33" s="29"/>
    </row>
    <row r="34" spans="2:12" customFormat="1" x14ac:dyDescent="0.3">
      <c r="B34">
        <v>31</v>
      </c>
      <c r="C34">
        <f>MsgData_mi!N217</f>
        <v>0</v>
      </c>
      <c r="D34" s="44">
        <f>MsgData_mi!U217</f>
        <v>0</v>
      </c>
      <c r="H34" s="59"/>
      <c r="I34" s="59"/>
      <c r="J34" s="59"/>
      <c r="K34" s="29"/>
      <c r="L34" s="29"/>
    </row>
    <row r="35" spans="2:12" customFormat="1" x14ac:dyDescent="0.3">
      <c r="B35">
        <v>32</v>
      </c>
      <c r="C35">
        <f>MsgData_mi!N218</f>
        <v>0</v>
      </c>
      <c r="D35" s="44">
        <f>MsgData_mi!U218</f>
        <v>0</v>
      </c>
      <c r="H35" s="59"/>
      <c r="I35" s="59"/>
      <c r="J35" s="59"/>
      <c r="K35" s="29"/>
      <c r="L35" s="29"/>
    </row>
    <row r="36" spans="2:12" customFormat="1" x14ac:dyDescent="0.3">
      <c r="C36" t="s">
        <v>21</v>
      </c>
      <c r="D36" s="44">
        <f>SUM(D29:D30,D32:D35)</f>
        <v>0</v>
      </c>
      <c r="H36" s="59"/>
      <c r="I36" s="59"/>
      <c r="J36" s="59"/>
      <c r="K36" s="29"/>
      <c r="L36" s="29"/>
    </row>
    <row r="37" spans="2:12" customFormat="1" x14ac:dyDescent="0.3">
      <c r="D37" s="2"/>
      <c r="H37" s="59"/>
      <c r="I37" s="59"/>
      <c r="J37" s="59"/>
      <c r="K37" s="29"/>
      <c r="L37" s="29"/>
    </row>
    <row r="38" spans="2:12" customFormat="1" x14ac:dyDescent="0.3">
      <c r="B38">
        <v>33</v>
      </c>
      <c r="C38" t="s">
        <v>22</v>
      </c>
      <c r="D38" s="44">
        <f>MsgData_mi!AG235</f>
        <v>0</v>
      </c>
      <c r="E38" s="44">
        <f>MsgData_mi!AH235</f>
        <v>0</v>
      </c>
      <c r="F38" s="10"/>
      <c r="H38" s="59"/>
      <c r="I38" s="59"/>
      <c r="J38" s="59"/>
      <c r="K38" s="29"/>
      <c r="L38" s="29"/>
    </row>
    <row r="39" spans="2:12" customFormat="1" x14ac:dyDescent="0.3">
      <c r="B39">
        <v>34</v>
      </c>
      <c r="C39" t="s">
        <v>23</v>
      </c>
      <c r="D39" s="44">
        <f>MsgData_mi!AG236</f>
        <v>0</v>
      </c>
      <c r="E39" s="44">
        <f>MsgData_mi!AH236</f>
        <v>0</v>
      </c>
      <c r="F39" s="10"/>
      <c r="H39" s="59"/>
      <c r="I39" s="59"/>
      <c r="J39" s="59"/>
      <c r="K39" s="29"/>
      <c r="L39" s="29"/>
    </row>
    <row r="40" spans="2:12" customFormat="1" x14ac:dyDescent="0.3">
      <c r="B40">
        <v>35</v>
      </c>
      <c r="C40" t="s">
        <v>24</v>
      </c>
      <c r="D40" s="44">
        <f>SUM(D38:D39)</f>
        <v>0</v>
      </c>
      <c r="E40" s="44">
        <f>SUM(E38:E39)</f>
        <v>0</v>
      </c>
      <c r="H40" s="59"/>
      <c r="I40" s="59"/>
      <c r="J40" s="59"/>
      <c r="K40" s="29"/>
      <c r="L40" s="29"/>
    </row>
    <row r="41" spans="2:12" customFormat="1" x14ac:dyDescent="0.3">
      <c r="B41">
        <v>36</v>
      </c>
      <c r="C41" t="s">
        <v>25</v>
      </c>
      <c r="D41" s="44">
        <f>SUM(MsgData_mi!AG239:AG250)</f>
        <v>0</v>
      </c>
      <c r="H41" s="59"/>
      <c r="I41" s="59"/>
      <c r="J41" s="59"/>
      <c r="K41" s="29"/>
      <c r="L41" s="29"/>
    </row>
    <row r="42" spans="2:12" customFormat="1" x14ac:dyDescent="0.3">
      <c r="B42">
        <v>37</v>
      </c>
      <c r="C42" t="s">
        <v>26</v>
      </c>
      <c r="D42" s="2">
        <f>GETPIVOTDATA(" FY 21/22 Recommended",MsgData_mi!$Z$234)</f>
        <v>952220</v>
      </c>
      <c r="H42" s="59"/>
      <c r="I42" s="59"/>
      <c r="J42" s="59"/>
      <c r="K42" s="29"/>
      <c r="L42" s="29"/>
    </row>
    <row r="43" spans="2:12" customFormat="1" x14ac:dyDescent="0.3">
      <c r="B43">
        <v>38</v>
      </c>
      <c r="C43" t="s">
        <v>27</v>
      </c>
      <c r="D43" s="10">
        <f>D41/D42</f>
        <v>0</v>
      </c>
      <c r="H43" s="59"/>
      <c r="I43" s="59"/>
      <c r="J43" s="59"/>
      <c r="K43" s="29"/>
      <c r="L43" s="29"/>
    </row>
    <row r="44" spans="2:12" customFormat="1" x14ac:dyDescent="0.3">
      <c r="B44">
        <v>39</v>
      </c>
      <c r="C44" t="s">
        <v>28</v>
      </c>
      <c r="D44" s="44">
        <f>MsgData_mi!AY392</f>
        <v>0</v>
      </c>
      <c r="H44" s="59"/>
      <c r="I44" s="59"/>
      <c r="J44" s="59"/>
      <c r="K44" s="29"/>
      <c r="L44" s="29"/>
    </row>
    <row r="45" spans="2:12" customFormat="1" x14ac:dyDescent="0.3">
      <c r="B45">
        <v>40</v>
      </c>
      <c r="C45" t="s">
        <v>29</v>
      </c>
      <c r="D45" s="2"/>
      <c r="H45" s="59"/>
      <c r="I45" s="59"/>
      <c r="J45" s="59"/>
      <c r="K45" s="29"/>
      <c r="L45" s="29"/>
    </row>
    <row r="46" spans="2:12" customFormat="1" x14ac:dyDescent="0.3">
      <c r="D46" s="44"/>
      <c r="F46" s="2"/>
      <c r="H46" s="59"/>
      <c r="I46" s="59"/>
      <c r="J46" s="59"/>
      <c r="K46" s="29"/>
      <c r="L46" s="29"/>
    </row>
    <row r="47" spans="2:12" customFormat="1" x14ac:dyDescent="0.3">
      <c r="D47" s="44"/>
      <c r="H47" s="59"/>
      <c r="I47" s="59"/>
      <c r="J47" s="59"/>
      <c r="K47" s="29"/>
      <c r="L47" s="29"/>
    </row>
    <row r="48" spans="2:12" customFormat="1" ht="33" x14ac:dyDescent="0.3">
      <c r="D48" s="2"/>
      <c r="G48" s="57" t="s">
        <v>30</v>
      </c>
      <c r="H48" s="62" t="s">
        <v>31</v>
      </c>
      <c r="I48" s="64" t="s">
        <v>32</v>
      </c>
      <c r="J48" s="64" t="s">
        <v>33</v>
      </c>
      <c r="K48" s="61" t="s">
        <v>34</v>
      </c>
      <c r="L48" s="61"/>
    </row>
    <row r="49" spans="4:12" s="17" customFormat="1" ht="47.45" customHeight="1" x14ac:dyDescent="0.3">
      <c r="D49" s="55"/>
      <c r="G49" s="57" t="s">
        <v>35</v>
      </c>
      <c r="H49" s="62" t="s">
        <v>36</v>
      </c>
      <c r="I49" s="61">
        <f>MsgData_mi!BC400</f>
        <v>3048037</v>
      </c>
      <c r="J49" s="61">
        <f>MsgData_mi!BD400</f>
        <v>0</v>
      </c>
      <c r="K49" s="60">
        <f>MsgData_mi!$BE$400</f>
        <v>0</v>
      </c>
      <c r="L49" s="60"/>
    </row>
    <row r="50" spans="4:12" s="17" customFormat="1" ht="47.45" customHeight="1" x14ac:dyDescent="0.3">
      <c r="D50" s="55"/>
      <c r="G50" s="57" t="s">
        <v>35</v>
      </c>
      <c r="H50" s="62" t="s">
        <v>37</v>
      </c>
      <c r="I50" s="61">
        <f>MsgData_mi!BC401</f>
        <v>0</v>
      </c>
      <c r="J50" s="61">
        <f>MsgData_mi!BD401</f>
        <v>0</v>
      </c>
      <c r="K50" s="60">
        <f>MsgData_mi!$BE$401</f>
        <v>0</v>
      </c>
      <c r="L50" s="60"/>
    </row>
    <row r="51" spans="4:12" s="17" customFormat="1" ht="47.45" customHeight="1" x14ac:dyDescent="0.3">
      <c r="D51" s="55"/>
      <c r="G51" s="57" t="s">
        <v>35</v>
      </c>
      <c r="H51" s="62" t="s">
        <v>38</v>
      </c>
      <c r="I51" s="61">
        <f>MsgData_mi!BC402</f>
        <v>0</v>
      </c>
      <c r="J51" s="61">
        <f>MsgData_mi!BD402</f>
        <v>0</v>
      </c>
      <c r="K51" s="60">
        <f>MsgData_mi!$BE$402</f>
        <v>0</v>
      </c>
      <c r="L51" s="60"/>
    </row>
    <row r="52" spans="4:12" s="17" customFormat="1" ht="47.45" customHeight="1" x14ac:dyDescent="0.3">
      <c r="D52" s="55"/>
      <c r="G52" s="57" t="s">
        <v>39</v>
      </c>
      <c r="H52" s="62" t="s">
        <v>40</v>
      </c>
      <c r="I52" s="61">
        <f>MsgData_mi!BC403</f>
        <v>0</v>
      </c>
      <c r="J52" s="61">
        <f>MsgData_mi!BD403</f>
        <v>0</v>
      </c>
      <c r="K52" s="60">
        <f>MsgData_mi!$BE$403</f>
        <v>0</v>
      </c>
      <c r="L52" s="60"/>
    </row>
    <row r="53" spans="4:12" s="17" customFormat="1" ht="47.45" customHeight="1" x14ac:dyDescent="0.3">
      <c r="D53" s="58"/>
      <c r="G53" s="57" t="s">
        <v>35</v>
      </c>
      <c r="H53" s="63" t="s">
        <v>41</v>
      </c>
      <c r="I53" s="61">
        <f>MsgData_mi!BC404</f>
        <v>0</v>
      </c>
      <c r="J53" s="61">
        <f>MsgData_mi!BD404</f>
        <v>0</v>
      </c>
      <c r="K53" s="60">
        <f>MsgData_mi!BE404</f>
        <v>0</v>
      </c>
      <c r="L53" s="60"/>
    </row>
    <row r="54" spans="4:12" s="17" customFormat="1" ht="47.45" customHeight="1" x14ac:dyDescent="0.3">
      <c r="D54" s="58"/>
      <c r="G54" s="57" t="s">
        <v>42</v>
      </c>
      <c r="H54" s="63" t="s">
        <v>43</v>
      </c>
      <c r="I54" s="61">
        <f>MsgData_mi!BC405</f>
        <v>0</v>
      </c>
      <c r="J54" s="61">
        <f>MsgData_mi!BD405</f>
        <v>0</v>
      </c>
      <c r="K54" s="60">
        <f>MsgData_mi!BE405</f>
        <v>0</v>
      </c>
      <c r="L54" s="60"/>
    </row>
    <row r="55" spans="4:12" s="17" customFormat="1" ht="47.45" customHeight="1" x14ac:dyDescent="0.3">
      <c r="D55" s="55"/>
      <c r="G55" s="57" t="s">
        <v>42</v>
      </c>
      <c r="H55" s="63" t="s">
        <v>44</v>
      </c>
      <c r="I55" s="61">
        <f>MsgData_mi!BC406</f>
        <v>0</v>
      </c>
      <c r="J55" s="61">
        <f>MsgData_mi!BD406</f>
        <v>0</v>
      </c>
      <c r="K55" s="60">
        <f>MsgData_mi!BE406</f>
        <v>0</v>
      </c>
      <c r="L55" s="60"/>
    </row>
    <row r="56" spans="4:12" s="17" customFormat="1" ht="47.45" customHeight="1" x14ac:dyDescent="0.3">
      <c r="D56" s="55"/>
      <c r="G56" s="57" t="s">
        <v>39</v>
      </c>
      <c r="H56" s="63" t="s">
        <v>44</v>
      </c>
      <c r="I56" s="61">
        <f>MsgData_mi!BC407</f>
        <v>0</v>
      </c>
      <c r="J56" s="61">
        <f>MsgData_mi!BD407</f>
        <v>0</v>
      </c>
      <c r="K56" s="60">
        <f>MsgData_mi!BE407</f>
        <v>0</v>
      </c>
      <c r="L56" s="60"/>
    </row>
    <row r="57" spans="4:12" s="17" customFormat="1" ht="47.45" customHeight="1" x14ac:dyDescent="0.3">
      <c r="D57" s="55"/>
      <c r="G57" s="57" t="s">
        <v>39</v>
      </c>
      <c r="H57" s="63" t="s">
        <v>45</v>
      </c>
      <c r="I57" s="61">
        <f>MsgData_mi!BC408</f>
        <v>0</v>
      </c>
      <c r="J57" s="61">
        <f>MsgData_mi!BD408</f>
        <v>0</v>
      </c>
      <c r="K57" s="60">
        <f>MsgData_mi!BE408</f>
        <v>0</v>
      </c>
      <c r="L57" s="60"/>
    </row>
    <row r="58" spans="4:12" s="17" customFormat="1" ht="47.45" customHeight="1" x14ac:dyDescent="0.3">
      <c r="D58" s="55"/>
      <c r="G58" s="57" t="s">
        <v>35</v>
      </c>
      <c r="H58" s="63" t="s">
        <v>46</v>
      </c>
      <c r="I58" s="61">
        <f>MsgData_mi!BC409</f>
        <v>0</v>
      </c>
      <c r="J58" s="61">
        <f>MsgData_mi!BD409</f>
        <v>0</v>
      </c>
      <c r="K58" s="60">
        <f>MsgData_mi!BE409</f>
        <v>0</v>
      </c>
      <c r="L58" s="60"/>
    </row>
    <row r="59" spans="4:12" s="17" customFormat="1" ht="82.5" x14ac:dyDescent="0.3">
      <c r="D59" s="55"/>
      <c r="G59" s="57" t="s">
        <v>42</v>
      </c>
      <c r="H59" s="63" t="s">
        <v>47</v>
      </c>
      <c r="I59" s="65">
        <f>MsgData_mi!BH418</f>
        <v>3048037</v>
      </c>
      <c r="J59" s="65">
        <f>MsgData_mi!BI418</f>
        <v>0</v>
      </c>
      <c r="K59" s="60">
        <f>MsgData_mi!BJ418</f>
        <v>0</v>
      </c>
      <c r="L59" s="60"/>
    </row>
    <row r="60" spans="4:12" s="17" customFormat="1" ht="47.45" customHeight="1" x14ac:dyDescent="0.3">
      <c r="D60" s="55"/>
      <c r="G60" s="57" t="s">
        <v>39</v>
      </c>
      <c r="H60" s="63" t="s">
        <v>47</v>
      </c>
      <c r="I60" s="65">
        <f>MsgData_mi!BH419</f>
        <v>0</v>
      </c>
      <c r="J60" s="65">
        <f>MsgData_mi!BI419</f>
        <v>0</v>
      </c>
      <c r="K60" s="60">
        <f>MsgData_mi!BJ419</f>
        <v>0</v>
      </c>
      <c r="L60" s="60"/>
    </row>
    <row r="61" spans="4:12" s="17" customFormat="1" ht="47.45" customHeight="1" x14ac:dyDescent="0.3">
      <c r="D61" s="55"/>
      <c r="G61" s="57" t="s">
        <v>35</v>
      </c>
      <c r="H61" s="63" t="s">
        <v>47</v>
      </c>
      <c r="I61" s="65">
        <f>MsgData_mi!BH420</f>
        <v>0</v>
      </c>
      <c r="J61" s="65">
        <f>MsgData_mi!BI420</f>
        <v>0</v>
      </c>
      <c r="K61" s="60">
        <f>MsgData_mi!BJ420</f>
        <v>0</v>
      </c>
      <c r="L61" s="60"/>
    </row>
    <row r="62" spans="4:12" s="17" customFormat="1" ht="47.45" customHeight="1" x14ac:dyDescent="0.3">
      <c r="D62" s="55"/>
      <c r="G62" s="57" t="s">
        <v>48</v>
      </c>
      <c r="H62" s="63" t="s">
        <v>49</v>
      </c>
      <c r="I62" s="65">
        <f>MsgData_mi!BH421</f>
        <v>0</v>
      </c>
      <c r="J62" s="65">
        <f>MsgData_mi!BI421</f>
        <v>0</v>
      </c>
      <c r="K62" s="60">
        <f>MsgData_mi!BJ421</f>
        <v>0</v>
      </c>
      <c r="L62" s="60"/>
    </row>
    <row r="63" spans="4:12" s="17" customFormat="1" ht="47.45" customHeight="1" x14ac:dyDescent="0.3">
      <c r="D63" s="55"/>
      <c r="G63" s="57" t="s">
        <v>48</v>
      </c>
      <c r="H63" s="63" t="s">
        <v>50</v>
      </c>
      <c r="I63" s="65">
        <f>MsgData_mi!BH422</f>
        <v>0</v>
      </c>
      <c r="J63" s="65">
        <f>MsgData_mi!BI422</f>
        <v>0</v>
      </c>
      <c r="K63" s="60">
        <f>MsgData_mi!BJ422</f>
        <v>0</v>
      </c>
      <c r="L63" s="60"/>
    </row>
    <row r="64" spans="4:12" s="17" customFormat="1" ht="47.45" customHeight="1" x14ac:dyDescent="0.3">
      <c r="D64" s="55"/>
      <c r="G64" s="57" t="s">
        <v>35</v>
      </c>
      <c r="H64" s="63" t="s">
        <v>51</v>
      </c>
      <c r="I64" s="65">
        <f>MsgData_mi!BH423</f>
        <v>0</v>
      </c>
      <c r="J64" s="65">
        <f>MsgData_mi!BI423</f>
        <v>0</v>
      </c>
      <c r="K64" s="60">
        <f>MsgData_mi!BJ423</f>
        <v>0</v>
      </c>
      <c r="L64" s="60"/>
    </row>
    <row r="65" spans="4:17" s="17" customFormat="1" ht="47.45" customHeight="1" x14ac:dyDescent="0.3">
      <c r="D65" s="55"/>
      <c r="G65" s="57" t="s">
        <v>52</v>
      </c>
      <c r="H65" s="63" t="s">
        <v>53</v>
      </c>
      <c r="I65" s="65">
        <f>MsgData_mi!BH424</f>
        <v>0</v>
      </c>
      <c r="J65" s="65">
        <f>MsgData_mi!BI424</f>
        <v>0</v>
      </c>
      <c r="K65" s="60">
        <f>MsgData_mi!BJ424</f>
        <v>0</v>
      </c>
      <c r="L65" s="60"/>
    </row>
    <row r="66" spans="4:17" s="17" customFormat="1" ht="47.45" customHeight="1" x14ac:dyDescent="0.3">
      <c r="D66" s="55"/>
      <c r="G66" s="57" t="s">
        <v>35</v>
      </c>
      <c r="H66" s="63" t="s">
        <v>54</v>
      </c>
      <c r="I66" s="65">
        <f>MsgData_mi!BH425</f>
        <v>0</v>
      </c>
      <c r="J66" s="65">
        <f>MsgData_mi!BI425</f>
        <v>0</v>
      </c>
      <c r="K66" s="60">
        <f>MsgData_mi!BJ425</f>
        <v>0</v>
      </c>
      <c r="L66" s="60"/>
    </row>
    <row r="67" spans="4:17" s="17" customFormat="1" ht="47.45" customHeight="1" x14ac:dyDescent="0.3">
      <c r="D67" s="55"/>
      <c r="G67" s="57" t="s">
        <v>55</v>
      </c>
      <c r="H67" s="63" t="s">
        <v>56</v>
      </c>
      <c r="I67" s="65">
        <f>MsgData_mi!BH426</f>
        <v>0</v>
      </c>
      <c r="J67" s="65">
        <f>MsgData_mi!BI426</f>
        <v>0</v>
      </c>
      <c r="K67" s="60">
        <f>MsgData_mi!BJ426</f>
        <v>0</v>
      </c>
      <c r="L67" s="60"/>
    </row>
    <row r="68" spans="4:17" ht="40.15" customHeight="1" x14ac:dyDescent="0.3">
      <c r="G68" s="57" t="s">
        <v>39</v>
      </c>
      <c r="H68" s="63" t="s">
        <v>57</v>
      </c>
      <c r="I68" s="65">
        <f>MsgData_mi!BH427</f>
        <v>0</v>
      </c>
      <c r="J68" s="65">
        <f>MsgData_mi!BI427</f>
        <v>0</v>
      </c>
      <c r="K68" s="60">
        <f>MsgData_mi!BJ427</f>
        <v>0</v>
      </c>
      <c r="L68" s="60"/>
      <c r="N68"/>
    </row>
    <row r="69" spans="4:17" ht="40.15" customHeight="1" x14ac:dyDescent="0.3">
      <c r="G69" s="57" t="s">
        <v>55</v>
      </c>
      <c r="H69" s="63" t="s">
        <v>58</v>
      </c>
      <c r="I69" s="65">
        <f>MsgData_mi!BH428</f>
        <v>0</v>
      </c>
      <c r="J69" s="65">
        <f>MsgData_mi!BI428</f>
        <v>0</v>
      </c>
      <c r="K69" s="60">
        <f>MsgData_mi!BJ428</f>
        <v>0</v>
      </c>
      <c r="L69" s="60"/>
      <c r="N69"/>
    </row>
    <row r="70" spans="4:17" x14ac:dyDescent="0.3">
      <c r="H70" s="59" t="s">
        <v>59</v>
      </c>
      <c r="K70" s="60">
        <f>SUM(K49:K69)</f>
        <v>0</v>
      </c>
      <c r="L70" s="60"/>
      <c r="N70"/>
    </row>
    <row r="71" spans="4:17" x14ac:dyDescent="0.3">
      <c r="N71"/>
    </row>
    <row r="72" spans="4:17" x14ac:dyDescent="0.3">
      <c r="H72" s="59" t="s">
        <v>60</v>
      </c>
      <c r="K72" s="29">
        <v>-44769</v>
      </c>
      <c r="N72"/>
    </row>
    <row r="73" spans="4:17" x14ac:dyDescent="0.3">
      <c r="H73" s="59" t="s">
        <v>61</v>
      </c>
      <c r="K73" s="60">
        <f>SUM(K70:K72)</f>
        <v>-44769</v>
      </c>
      <c r="L73" s="60"/>
      <c r="N73"/>
    </row>
    <row r="74" spans="4:17" x14ac:dyDescent="0.3">
      <c r="N74"/>
    </row>
    <row r="75" spans="4:17" ht="49.5" x14ac:dyDescent="0.3">
      <c r="M75" s="57" t="s">
        <v>30</v>
      </c>
      <c r="N75" s="62" t="s">
        <v>31</v>
      </c>
      <c r="O75" s="64" t="s">
        <v>32</v>
      </c>
      <c r="P75" s="64" t="s">
        <v>33</v>
      </c>
      <c r="Q75" s="61" t="s">
        <v>34</v>
      </c>
    </row>
    <row r="76" spans="4:17" ht="49.15" customHeight="1" x14ac:dyDescent="0.3">
      <c r="M76" t="s">
        <v>35</v>
      </c>
      <c r="N76" s="59" t="s">
        <v>62</v>
      </c>
      <c r="O76" s="45">
        <f>MsgData_mi!BQ445</f>
        <v>3486965</v>
      </c>
      <c r="P76" s="45">
        <f>MsgData_mi!BR445</f>
        <v>4416</v>
      </c>
      <c r="Q76" s="45">
        <f>MsgData_mi!BS445</f>
        <v>0</v>
      </c>
    </row>
    <row r="77" spans="4:17" ht="49.15" customHeight="1" x14ac:dyDescent="0.3">
      <c r="M77" t="s">
        <v>35</v>
      </c>
      <c r="N77" s="59" t="s">
        <v>63</v>
      </c>
      <c r="O77" s="45">
        <f>MsgData_mi!BQ446</f>
        <v>0</v>
      </c>
      <c r="P77" s="45">
        <f>MsgData_mi!BR446</f>
        <v>0</v>
      </c>
      <c r="Q77" s="45">
        <f>MsgData_mi!BS446</f>
        <v>0</v>
      </c>
    </row>
    <row r="78" spans="4:17" ht="49.15" customHeight="1" x14ac:dyDescent="0.3">
      <c r="M78" t="s">
        <v>35</v>
      </c>
      <c r="N78" s="59" t="s">
        <v>64</v>
      </c>
      <c r="O78" s="45">
        <f>MsgData_mi!BQ447</f>
        <v>0</v>
      </c>
      <c r="P78" s="45">
        <f>MsgData_mi!BR447</f>
        <v>0</v>
      </c>
      <c r="Q78" s="45">
        <f>MsgData_mi!BS447</f>
        <v>0</v>
      </c>
    </row>
    <row r="79" spans="4:17" ht="49.15" customHeight="1" x14ac:dyDescent="0.3">
      <c r="M79" t="s">
        <v>65</v>
      </c>
      <c r="N79" s="59" t="s">
        <v>66</v>
      </c>
      <c r="O79" s="45">
        <f>MsgData_mi!BQ448</f>
        <v>0</v>
      </c>
      <c r="P79" s="45">
        <f>MsgData_mi!BR448</f>
        <v>0</v>
      </c>
      <c r="Q79" s="45">
        <f>MsgData_mi!BS448</f>
        <v>0</v>
      </c>
    </row>
    <row r="80" spans="4:17" ht="49.15" customHeight="1" x14ac:dyDescent="0.3">
      <c r="M80" t="s">
        <v>35</v>
      </c>
      <c r="N80" s="59" t="s">
        <v>67</v>
      </c>
      <c r="O80" s="45">
        <f>MsgData_mi!BQ449</f>
        <v>0</v>
      </c>
      <c r="P80" s="45">
        <f>MsgData_mi!BR449</f>
        <v>0</v>
      </c>
      <c r="Q80" s="45">
        <f>MsgData_mi!BS449</f>
        <v>0</v>
      </c>
    </row>
    <row r="81" spans="13:17" ht="49.15" customHeight="1" x14ac:dyDescent="0.3">
      <c r="M81" t="s">
        <v>68</v>
      </c>
      <c r="N81" s="59" t="s">
        <v>66</v>
      </c>
      <c r="O81" s="45">
        <f>MsgData_mi!BQ450</f>
        <v>0</v>
      </c>
      <c r="P81" s="45">
        <f>MsgData_mi!BR450</f>
        <v>0</v>
      </c>
      <c r="Q81" s="45">
        <f>MsgData_mi!BS450</f>
        <v>0</v>
      </c>
    </row>
    <row r="82" spans="13:17" ht="49.15" customHeight="1" x14ac:dyDescent="0.3">
      <c r="M82" t="s">
        <v>39</v>
      </c>
      <c r="N82" s="59" t="s">
        <v>69</v>
      </c>
      <c r="O82" s="45">
        <f>MsgData_mi!BQ451</f>
        <v>0</v>
      </c>
      <c r="P82" s="45">
        <f>MsgData_mi!BR451</f>
        <v>0</v>
      </c>
      <c r="Q82" s="45">
        <f>MsgData_mi!BS451</f>
        <v>0</v>
      </c>
    </row>
    <row r="83" spans="13:17" ht="49.15" customHeight="1" x14ac:dyDescent="0.3">
      <c r="M83" t="s">
        <v>35</v>
      </c>
      <c r="N83" s="59" t="s">
        <v>70</v>
      </c>
      <c r="O83" s="45">
        <f>MsgData_mi!BQ452</f>
        <v>0</v>
      </c>
      <c r="P83" s="45">
        <f>MsgData_mi!BR452</f>
        <v>0</v>
      </c>
      <c r="Q83" s="45">
        <f>MsgData_mi!BS452</f>
        <v>0</v>
      </c>
    </row>
    <row r="84" spans="13:17" ht="49.15" customHeight="1" x14ac:dyDescent="0.3">
      <c r="M84" t="s">
        <v>35</v>
      </c>
      <c r="N84" s="59" t="s">
        <v>71</v>
      </c>
      <c r="O84" s="45">
        <f>MsgData_mi!BQ453</f>
        <v>0</v>
      </c>
      <c r="P84" s="45">
        <f>MsgData_mi!BR453</f>
        <v>0</v>
      </c>
      <c r="Q84" s="45">
        <f>MsgData_mi!BS453</f>
        <v>0</v>
      </c>
    </row>
    <row r="85" spans="13:17" ht="36" customHeight="1" x14ac:dyDescent="0.3">
      <c r="M85" t="s">
        <v>35</v>
      </c>
      <c r="N85" s="59" t="s">
        <v>72</v>
      </c>
      <c r="O85" s="45">
        <f>MsgData_mi!BQ454</f>
        <v>0</v>
      </c>
      <c r="P85" s="45">
        <f>MsgData_mi!BR454</f>
        <v>0</v>
      </c>
      <c r="Q85" s="45">
        <f>MsgData_mi!BS454</f>
        <v>0</v>
      </c>
    </row>
    <row r="86" spans="13:17" ht="36" customHeight="1" x14ac:dyDescent="0.3">
      <c r="M86" t="s">
        <v>35</v>
      </c>
      <c r="N86" s="59" t="s">
        <v>73</v>
      </c>
      <c r="O86" s="45">
        <f>MsgData_mi!BV465</f>
        <v>3264923</v>
      </c>
      <c r="P86" s="45">
        <f>MsgData_mi!BW465</f>
        <v>4416</v>
      </c>
      <c r="Q86" s="45">
        <f>MsgData_mi!BX465</f>
        <v>0</v>
      </c>
    </row>
    <row r="87" spans="13:17" ht="36" customHeight="1" x14ac:dyDescent="0.3">
      <c r="M87" t="s">
        <v>42</v>
      </c>
      <c r="N87" s="59" t="s">
        <v>74</v>
      </c>
      <c r="O87" s="45">
        <f>MsgData_mi!BV466</f>
        <v>0</v>
      </c>
      <c r="P87" s="45">
        <f>MsgData_mi!BW466</f>
        <v>0</v>
      </c>
      <c r="Q87" s="45">
        <f>MsgData_mi!BX466</f>
        <v>0</v>
      </c>
    </row>
    <row r="88" spans="13:17" ht="36" customHeight="1" x14ac:dyDescent="0.3">
      <c r="M88" t="s">
        <v>75</v>
      </c>
      <c r="N88" s="59" t="s">
        <v>76</v>
      </c>
      <c r="O88" s="45">
        <f>MsgData_mi!BV467</f>
        <v>0</v>
      </c>
      <c r="P88" s="45">
        <f>MsgData_mi!BW467</f>
        <v>0</v>
      </c>
      <c r="Q88" s="45">
        <f>MsgData_mi!BX467</f>
        <v>0</v>
      </c>
    </row>
    <row r="89" spans="13:17" ht="36" customHeight="1" x14ac:dyDescent="0.3">
      <c r="M89" t="s">
        <v>39</v>
      </c>
      <c r="N89" s="59" t="s">
        <v>77</v>
      </c>
      <c r="O89" s="45">
        <f>MsgData_mi!BV468</f>
        <v>0</v>
      </c>
      <c r="P89" s="45">
        <f>MsgData_mi!BW468</f>
        <v>0</v>
      </c>
      <c r="Q89" s="45">
        <f>MsgData_mi!BX468</f>
        <v>0</v>
      </c>
    </row>
    <row r="90" spans="13:17" ht="36" customHeight="1" x14ac:dyDescent="0.3">
      <c r="M90" t="s">
        <v>78</v>
      </c>
      <c r="N90" s="59" t="s">
        <v>79</v>
      </c>
      <c r="O90" s="45">
        <f>MsgData_mi!BV469</f>
        <v>0</v>
      </c>
      <c r="P90" s="45">
        <f>MsgData_mi!BW469</f>
        <v>0</v>
      </c>
      <c r="Q90" s="45">
        <f>MsgData_mi!BX469</f>
        <v>0</v>
      </c>
    </row>
    <row r="91" spans="13:17" ht="36" customHeight="1" x14ac:dyDescent="0.3">
      <c r="M91" t="s">
        <v>42</v>
      </c>
      <c r="N91" s="59" t="s">
        <v>80</v>
      </c>
      <c r="O91" s="45">
        <f>MsgData_mi!BV470</f>
        <v>0</v>
      </c>
      <c r="P91" s="45">
        <f>MsgData_mi!BW470</f>
        <v>0</v>
      </c>
      <c r="Q91" s="45">
        <f>MsgData_mi!BX470</f>
        <v>0</v>
      </c>
    </row>
    <row r="92" spans="13:17" ht="36" customHeight="1" x14ac:dyDescent="0.3">
      <c r="M92" t="s">
        <v>39</v>
      </c>
      <c r="N92" s="59" t="s">
        <v>80</v>
      </c>
      <c r="O92" s="45">
        <f>MsgData_mi!BV471</f>
        <v>0</v>
      </c>
      <c r="P92" s="45">
        <f>MsgData_mi!BW471</f>
        <v>0</v>
      </c>
      <c r="Q92" s="45">
        <f>MsgData_mi!BX471</f>
        <v>0</v>
      </c>
    </row>
    <row r="93" spans="13:17" ht="36" customHeight="1" x14ac:dyDescent="0.3">
      <c r="M93" t="s">
        <v>52</v>
      </c>
      <c r="N93" s="59" t="s">
        <v>81</v>
      </c>
      <c r="O93" s="45">
        <f>MsgData_mi!BV472</f>
        <v>0</v>
      </c>
      <c r="P93" s="45">
        <f>MsgData_mi!BW472</f>
        <v>0</v>
      </c>
      <c r="Q93" s="45">
        <f>MsgData_mi!BX472</f>
        <v>0</v>
      </c>
    </row>
    <row r="94" spans="13:17" ht="36" customHeight="1" x14ac:dyDescent="0.3">
      <c r="M94" t="s">
        <v>82</v>
      </c>
      <c r="N94" s="59" t="s">
        <v>83</v>
      </c>
      <c r="O94" s="45">
        <f>MsgData_mi!BV473</f>
        <v>0</v>
      </c>
      <c r="P94" s="45">
        <f>MsgData_mi!BW473</f>
        <v>0</v>
      </c>
      <c r="Q94" s="45">
        <f>MsgData_mi!BX473</f>
        <v>0</v>
      </c>
    </row>
    <row r="95" spans="13:17" ht="36" customHeight="1" x14ac:dyDescent="0.3">
      <c r="M95" t="s">
        <v>84</v>
      </c>
      <c r="N95" s="59" t="s">
        <v>85</v>
      </c>
      <c r="O95" s="45">
        <f>MsgData_mi!BV474</f>
        <v>0</v>
      </c>
      <c r="P95" s="45">
        <f>MsgData_mi!BW474</f>
        <v>0</v>
      </c>
      <c r="Q95" s="45">
        <f>MsgData_mi!BX474</f>
        <v>0</v>
      </c>
    </row>
    <row r="96" spans="13:17" ht="36" customHeight="1" x14ac:dyDescent="0.3">
      <c r="M96" t="s">
        <v>68</v>
      </c>
      <c r="N96" s="59" t="s">
        <v>86</v>
      </c>
      <c r="O96" s="45">
        <f>MsgData_mi!BV475</f>
        <v>0</v>
      </c>
      <c r="P96" s="45">
        <f>MsgData_mi!BW475</f>
        <v>0</v>
      </c>
      <c r="Q96" s="45">
        <f>MsgData_mi!BX475</f>
        <v>0</v>
      </c>
    </row>
    <row r="97" spans="13:17" ht="36" customHeight="1" x14ac:dyDescent="0.3">
      <c r="M97" t="s">
        <v>39</v>
      </c>
      <c r="N97" s="59" t="s">
        <v>87</v>
      </c>
      <c r="O97" s="45">
        <f>MsgData_mi!BV476</f>
        <v>0</v>
      </c>
      <c r="P97" s="45">
        <f>MsgData_mi!BW476</f>
        <v>0</v>
      </c>
      <c r="Q97" s="45">
        <f>MsgData_mi!BX476</f>
        <v>0</v>
      </c>
    </row>
    <row r="98" spans="13:17" ht="36" customHeight="1" x14ac:dyDescent="0.3">
      <c r="M98" t="s">
        <v>65</v>
      </c>
      <c r="N98" s="59" t="s">
        <v>88</v>
      </c>
      <c r="O98" s="45">
        <f>MsgData_mi!BV477</f>
        <v>0</v>
      </c>
      <c r="P98" s="45">
        <f>MsgData_mi!BW477</f>
        <v>0</v>
      </c>
      <c r="Q98" s="45">
        <f>MsgData_mi!BX477</f>
        <v>0</v>
      </c>
    </row>
    <row r="99" spans="13:17" ht="36" customHeight="1" x14ac:dyDescent="0.3">
      <c r="M99" t="s">
        <v>55</v>
      </c>
      <c r="N99" s="59" t="s">
        <v>89</v>
      </c>
      <c r="O99" s="45">
        <f>MsgData_mi!BV478</f>
        <v>0</v>
      </c>
      <c r="P99" s="45">
        <f>MsgData_mi!BW478</f>
        <v>0</v>
      </c>
      <c r="Q99" s="45">
        <f>MsgData_mi!BX478</f>
        <v>0</v>
      </c>
    </row>
    <row r="100" spans="13:17" ht="36" customHeight="1" x14ac:dyDescent="0.3">
      <c r="N100" s="59" t="s">
        <v>59</v>
      </c>
      <c r="Q100" s="45">
        <f>SUM(Q76:Q99)</f>
        <v>0</v>
      </c>
    </row>
    <row r="102" spans="13:17" ht="33" x14ac:dyDescent="0.3">
      <c r="N102" s="59" t="s">
        <v>90</v>
      </c>
      <c r="Q102" s="45">
        <v>964402</v>
      </c>
    </row>
    <row r="103" spans="13:17" ht="33" x14ac:dyDescent="0.3">
      <c r="N103" s="59" t="s">
        <v>91</v>
      </c>
      <c r="Q103" s="45">
        <f>SUM(Q100:Q102)</f>
        <v>964402</v>
      </c>
    </row>
  </sheetData>
  <pageMargins left="0.7" right="0.7" top="0.75" bottom="0.75" header="0.3" footer="0.3"/>
  <pageSetup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4BF8-FABE-4010-B430-326FDFDF4157}">
  <dimension ref="B2:CE981"/>
  <sheetViews>
    <sheetView workbookViewId="0"/>
  </sheetViews>
  <sheetFormatPr defaultRowHeight="16.5" x14ac:dyDescent="0.3"/>
  <cols>
    <col min="1" max="1" width="2.375" customWidth="1"/>
    <col min="2" max="2" width="2.375" style="8" customWidth="1"/>
    <col min="3" max="3" width="13.5" bestFit="1" customWidth="1"/>
    <col min="4" max="4" width="17" bestFit="1" customWidth="1"/>
    <col min="5" max="5" width="24.625" bestFit="1" customWidth="1"/>
    <col min="6" max="6" width="10.5" bestFit="1" customWidth="1"/>
    <col min="7" max="7" width="11" bestFit="1" customWidth="1"/>
    <col min="8" max="8" width="10.5" bestFit="1" customWidth="1"/>
    <col min="9" max="9" width="11" bestFit="1" customWidth="1"/>
    <col min="10" max="10" width="10.25" bestFit="1" customWidth="1"/>
    <col min="11" max="11" width="10.75" bestFit="1" customWidth="1"/>
    <col min="12" max="13" width="2.75" customWidth="1"/>
    <col min="14" max="14" width="13.75" bestFit="1" customWidth="1"/>
    <col min="15" max="16" width="16" bestFit="1" customWidth="1"/>
    <col min="17" max="17" width="16.25" bestFit="1" customWidth="1"/>
    <col min="18" max="18" width="17" bestFit="1" customWidth="1"/>
    <col min="19" max="19" width="24.625" bestFit="1" customWidth="1"/>
    <col min="20" max="20" width="10.5" bestFit="1" customWidth="1"/>
    <col min="21" max="21" width="11" bestFit="1" customWidth="1"/>
    <col min="22" max="22" width="10.25" bestFit="1" customWidth="1"/>
    <col min="23" max="23" width="10.75" bestFit="1" customWidth="1"/>
    <col min="24" max="25" width="3.5" customWidth="1"/>
    <col min="26" max="26" width="13.75" bestFit="1" customWidth="1"/>
    <col min="27" max="28" width="16" bestFit="1" customWidth="1"/>
    <col min="29" max="29" width="16.25" bestFit="1" customWidth="1"/>
    <col min="30" max="30" width="17" bestFit="1" customWidth="1"/>
    <col min="31" max="31" width="24.625" bestFit="1" customWidth="1"/>
    <col min="32" max="32" width="10.5" bestFit="1" customWidth="1"/>
    <col min="33" max="33" width="11" bestFit="1" customWidth="1"/>
    <col min="34" max="34" width="10.25" bestFit="1" customWidth="1"/>
    <col min="35" max="35" width="10.75" bestFit="1" customWidth="1"/>
    <col min="36" max="36" width="3.125" customWidth="1"/>
    <col min="37" max="37" width="17" bestFit="1" customWidth="1"/>
    <col min="38" max="38" width="24.625" bestFit="1" customWidth="1"/>
    <col min="39" max="39" width="10.5" bestFit="1" customWidth="1"/>
    <col min="40" max="40" width="11" bestFit="1" customWidth="1"/>
    <col min="41" max="41" width="10.25" bestFit="1" customWidth="1"/>
    <col min="42" max="42" width="10.75" bestFit="1" customWidth="1"/>
    <col min="43" max="43" width="3" customWidth="1"/>
    <col min="44" max="44" width="28.5" bestFit="1" customWidth="1"/>
    <col min="45" max="45" width="17" bestFit="1" customWidth="1"/>
    <col min="46" max="46" width="24.625" bestFit="1" customWidth="1"/>
    <col min="47" max="47" width="10.5" bestFit="1" customWidth="1"/>
    <col min="48" max="48" width="11" bestFit="1" customWidth="1"/>
    <col min="49" max="49" width="10.75" bestFit="1" customWidth="1"/>
    <col min="50" max="50" width="5" customWidth="1"/>
    <col min="51" max="51" width="12.5" customWidth="1"/>
    <col min="52" max="52" width="19.25" bestFit="1" customWidth="1"/>
    <col min="53" max="53" width="4.625" customWidth="1"/>
    <col min="54" max="54" width="17" bestFit="1" customWidth="1"/>
    <col min="55" max="55" width="24.625" bestFit="1" customWidth="1"/>
    <col min="56" max="56" width="10.5" bestFit="1" customWidth="1"/>
    <col min="57" max="57" width="10.25" bestFit="1" customWidth="1"/>
    <col min="58" max="58" width="7.25" customWidth="1"/>
    <col min="59" max="59" width="17" bestFit="1" customWidth="1"/>
    <col min="60" max="60" width="24.625" bestFit="1" customWidth="1"/>
    <col min="61" max="61" width="10.5" bestFit="1" customWidth="1"/>
    <col min="62" max="62" width="10.25" bestFit="1" customWidth="1"/>
    <col min="64" max="64" width="17" bestFit="1" customWidth="1"/>
    <col min="65" max="65" width="24.625" bestFit="1" customWidth="1"/>
    <col min="66" max="66" width="10.5" bestFit="1" customWidth="1"/>
    <col min="67" max="67" width="9.625" bestFit="1" customWidth="1"/>
    <col min="68" max="68" width="17" bestFit="1" customWidth="1"/>
    <col min="69" max="69" width="24.625" bestFit="1" customWidth="1"/>
    <col min="70" max="70" width="10.5" bestFit="1" customWidth="1"/>
    <col min="71" max="71" width="10.25" bestFit="1" customWidth="1"/>
    <col min="73" max="73" width="17" bestFit="1" customWidth="1"/>
    <col min="74" max="74" width="24.625" bestFit="1" customWidth="1"/>
    <col min="75" max="76" width="10.5" bestFit="1" customWidth="1"/>
    <col min="78" max="78" width="17" bestFit="1" customWidth="1"/>
    <col min="79" max="79" width="24.625" bestFit="1" customWidth="1"/>
    <col min="80" max="80" width="10.5" bestFit="1" customWidth="1"/>
    <col min="81" max="81" width="10.25" bestFit="1" customWidth="1"/>
  </cols>
  <sheetData>
    <row r="2" spans="2:7" x14ac:dyDescent="0.3">
      <c r="B2" s="8">
        <v>1</v>
      </c>
      <c r="C2" s="8" t="s">
        <v>92</v>
      </c>
    </row>
    <row r="4" spans="2:7" x14ac:dyDescent="0.3">
      <c r="C4" s="31" t="s">
        <v>93</v>
      </c>
      <c r="D4" t="s">
        <v>94</v>
      </c>
    </row>
    <row r="6" spans="2:7" x14ac:dyDescent="0.3">
      <c r="C6" s="31" t="s">
        <v>95</v>
      </c>
      <c r="D6" t="s">
        <v>96</v>
      </c>
      <c r="E6" t="s">
        <v>97</v>
      </c>
      <c r="F6" t="s">
        <v>98</v>
      </c>
      <c r="G6" t="s">
        <v>99</v>
      </c>
    </row>
    <row r="7" spans="2:7" x14ac:dyDescent="0.3">
      <c r="C7" s="39" t="s">
        <v>100</v>
      </c>
      <c r="D7" s="2">
        <v>4318193</v>
      </c>
      <c r="E7" s="2">
        <v>4498032</v>
      </c>
      <c r="F7" s="2">
        <v>0</v>
      </c>
      <c r="G7" s="40">
        <v>0</v>
      </c>
    </row>
    <row r="8" spans="2:7" x14ac:dyDescent="0.3">
      <c r="C8" s="39" t="s">
        <v>101</v>
      </c>
      <c r="D8" s="2">
        <v>3107042</v>
      </c>
      <c r="E8" s="2">
        <v>3048037</v>
      </c>
      <c r="F8" s="2">
        <v>0</v>
      </c>
      <c r="G8" s="40">
        <v>0</v>
      </c>
    </row>
    <row r="9" spans="2:7" x14ac:dyDescent="0.3">
      <c r="C9" s="39" t="s">
        <v>102</v>
      </c>
      <c r="D9" s="2">
        <v>7425235</v>
      </c>
      <c r="E9" s="2">
        <v>7546069</v>
      </c>
      <c r="F9" s="2">
        <v>0</v>
      </c>
      <c r="G9" s="40">
        <v>0</v>
      </c>
    </row>
    <row r="12" spans="2:7" x14ac:dyDescent="0.3">
      <c r="B12" s="8">
        <v>2</v>
      </c>
      <c r="C12" s="41" t="s">
        <v>10</v>
      </c>
    </row>
    <row r="14" spans="2:7" x14ac:dyDescent="0.3">
      <c r="C14" s="31" t="s">
        <v>93</v>
      </c>
      <c r="D14" t="s">
        <v>103</v>
      </c>
    </row>
    <row r="16" spans="2:7" x14ac:dyDescent="0.3">
      <c r="C16" s="31" t="s">
        <v>95</v>
      </c>
      <c r="D16" t="s">
        <v>96</v>
      </c>
      <c r="E16" t="s">
        <v>97</v>
      </c>
      <c r="F16" t="s">
        <v>98</v>
      </c>
      <c r="G16" t="s">
        <v>99</v>
      </c>
    </row>
    <row r="17" spans="2:11" x14ac:dyDescent="0.3">
      <c r="C17" s="39" t="s">
        <v>100</v>
      </c>
      <c r="D17" s="2">
        <v>4237147</v>
      </c>
      <c r="E17" s="2">
        <v>4498032</v>
      </c>
      <c r="F17" s="2">
        <v>-11566</v>
      </c>
      <c r="G17" s="40">
        <v>-2.729666919745763E-3</v>
      </c>
    </row>
    <row r="18" spans="2:11" x14ac:dyDescent="0.3">
      <c r="C18" s="39" t="s">
        <v>101</v>
      </c>
      <c r="D18" s="2">
        <v>3025996</v>
      </c>
      <c r="E18" s="2">
        <v>3048037</v>
      </c>
      <c r="F18" s="2">
        <v>0</v>
      </c>
      <c r="G18" s="40">
        <v>0</v>
      </c>
    </row>
    <row r="19" spans="2:11" x14ac:dyDescent="0.3">
      <c r="C19" s="39" t="s">
        <v>102</v>
      </c>
      <c r="D19" s="2">
        <v>7263143</v>
      </c>
      <c r="E19" s="2">
        <v>7546069</v>
      </c>
      <c r="F19" s="2">
        <v>-11566</v>
      </c>
      <c r="G19" s="40">
        <v>-1.5924235554772913E-3</v>
      </c>
    </row>
    <row r="20" spans="2:11" x14ac:dyDescent="0.3">
      <c r="C20" s="39"/>
      <c r="D20" s="2"/>
      <c r="E20" s="2"/>
      <c r="F20" s="2"/>
      <c r="G20" s="40"/>
    </row>
    <row r="21" spans="2:11" x14ac:dyDescent="0.3">
      <c r="C21" s="39"/>
      <c r="D21" s="2"/>
      <c r="E21" s="2"/>
      <c r="F21" s="2"/>
      <c r="G21" s="40"/>
    </row>
    <row r="22" spans="2:11" x14ac:dyDescent="0.3">
      <c r="B22" s="8">
        <v>3</v>
      </c>
      <c r="C22" s="41" t="s">
        <v>104</v>
      </c>
      <c r="D22" s="2"/>
      <c r="E22" s="2"/>
      <c r="F22" s="2"/>
      <c r="G22" s="40"/>
    </row>
    <row r="24" spans="2:11" x14ac:dyDescent="0.3">
      <c r="C24" s="31" t="s">
        <v>105</v>
      </c>
      <c r="D24" t="s">
        <v>101</v>
      </c>
    </row>
    <row r="25" spans="2:11" x14ac:dyDescent="0.3">
      <c r="C25" s="31" t="s">
        <v>93</v>
      </c>
      <c r="D25" t="s">
        <v>94</v>
      </c>
    </row>
    <row r="27" spans="2:11" s="1" customFormat="1" x14ac:dyDescent="0.3">
      <c r="B27" s="3"/>
      <c r="C27" s="1" t="s">
        <v>106</v>
      </c>
      <c r="D27" s="1" t="s">
        <v>107</v>
      </c>
      <c r="E27" s="1" t="s">
        <v>108</v>
      </c>
      <c r="F27" s="1" t="s">
        <v>96</v>
      </c>
      <c r="G27" s="1" t="s">
        <v>97</v>
      </c>
      <c r="H27" s="1" t="s">
        <v>98</v>
      </c>
      <c r="I27" s="1" t="s">
        <v>99</v>
      </c>
      <c r="J27"/>
      <c r="K27"/>
    </row>
    <row r="28" spans="2:11" x14ac:dyDescent="0.3">
      <c r="C28" s="2">
        <v>1221375</v>
      </c>
      <c r="D28" s="2">
        <v>2533091</v>
      </c>
      <c r="E28" s="2">
        <v>1346839</v>
      </c>
      <c r="F28" s="2">
        <v>3107042</v>
      </c>
      <c r="G28" s="2">
        <v>3048037</v>
      </c>
      <c r="H28" s="2">
        <v>0</v>
      </c>
      <c r="I28" s="40">
        <v>0</v>
      </c>
    </row>
    <row r="201" spans="13:21" x14ac:dyDescent="0.3">
      <c r="M201" s="8">
        <v>3</v>
      </c>
      <c r="N201" s="8" t="s">
        <v>280</v>
      </c>
    </row>
    <row r="203" spans="13:21" x14ac:dyDescent="0.3">
      <c r="N203" s="31" t="s">
        <v>105</v>
      </c>
      <c r="O203" t="s">
        <v>101</v>
      </c>
    </row>
    <row r="204" spans="13:21" x14ac:dyDescent="0.3">
      <c r="N204" s="31" t="s">
        <v>93</v>
      </c>
      <c r="O204" t="s">
        <v>94</v>
      </c>
    </row>
    <row r="205" spans="13:21" x14ac:dyDescent="0.3">
      <c r="N205" s="31" t="s">
        <v>281</v>
      </c>
      <c r="O205" t="s">
        <v>103</v>
      </c>
    </row>
    <row r="207" spans="13:21" x14ac:dyDescent="0.3">
      <c r="N207" s="31" t="s">
        <v>30</v>
      </c>
      <c r="O207" s="1" t="s">
        <v>106</v>
      </c>
      <c r="P207" s="1" t="s">
        <v>107</v>
      </c>
      <c r="Q207" s="1" t="s">
        <v>108</v>
      </c>
      <c r="R207" s="1" t="s">
        <v>96</v>
      </c>
      <c r="S207" s="1" t="s">
        <v>97</v>
      </c>
      <c r="T207" s="1" t="s">
        <v>98</v>
      </c>
      <c r="U207" s="1" t="s">
        <v>99</v>
      </c>
    </row>
    <row r="208" spans="13:21" x14ac:dyDescent="0.3">
      <c r="N208" t="s">
        <v>35</v>
      </c>
      <c r="O208" s="2">
        <v>46179</v>
      </c>
      <c r="P208" s="2">
        <v>50329</v>
      </c>
      <c r="Q208" s="2">
        <v>109274</v>
      </c>
      <c r="R208" s="2">
        <v>460782</v>
      </c>
      <c r="S208" s="2">
        <v>658107</v>
      </c>
      <c r="T208" s="2">
        <v>0</v>
      </c>
      <c r="U208" s="40">
        <v>0</v>
      </c>
    </row>
    <row r="209" spans="14:21" x14ac:dyDescent="0.3">
      <c r="N209" t="s">
        <v>42</v>
      </c>
      <c r="O209" s="2">
        <v>0</v>
      </c>
      <c r="P209" s="2">
        <v>0</v>
      </c>
      <c r="Q209" s="2">
        <v>0</v>
      </c>
      <c r="R209" s="2">
        <v>0</v>
      </c>
      <c r="S209" s="2">
        <v>20000</v>
      </c>
      <c r="T209" s="2">
        <v>0</v>
      </c>
      <c r="U209" s="40">
        <v>0</v>
      </c>
    </row>
    <row r="210" spans="14:21" x14ac:dyDescent="0.3">
      <c r="N210" t="s">
        <v>55</v>
      </c>
      <c r="O210" s="2">
        <v>67914</v>
      </c>
      <c r="P210" s="2">
        <v>78103</v>
      </c>
      <c r="Q210" s="2">
        <v>76643</v>
      </c>
      <c r="R210" s="2">
        <v>264212</v>
      </c>
      <c r="S210" s="2">
        <v>64212</v>
      </c>
      <c r="T210" s="2">
        <v>0</v>
      </c>
      <c r="U210" s="40">
        <v>0</v>
      </c>
    </row>
    <row r="211" spans="14:21" x14ac:dyDescent="0.3">
      <c r="N211" t="s">
        <v>39</v>
      </c>
      <c r="O211" s="2">
        <v>0</v>
      </c>
      <c r="P211" s="2">
        <v>0</v>
      </c>
      <c r="Q211" s="2">
        <v>0</v>
      </c>
      <c r="R211" s="2">
        <v>90000</v>
      </c>
      <c r="S211" s="2">
        <v>120000</v>
      </c>
      <c r="T211" s="2">
        <v>0</v>
      </c>
      <c r="U211" s="40">
        <v>0</v>
      </c>
    </row>
    <row r="212" spans="14:21" x14ac:dyDescent="0.3">
      <c r="N212" t="s">
        <v>102</v>
      </c>
      <c r="O212" s="2">
        <v>114093</v>
      </c>
      <c r="P212" s="2">
        <v>128432</v>
      </c>
      <c r="Q212" s="2">
        <v>185917</v>
      </c>
      <c r="R212" s="2">
        <v>814994</v>
      </c>
      <c r="S212" s="2">
        <v>862319</v>
      </c>
      <c r="T212" s="2">
        <v>0</v>
      </c>
      <c r="U212" s="40">
        <v>0</v>
      </c>
    </row>
    <row r="230" spans="26:33" x14ac:dyDescent="0.3">
      <c r="Z230" s="31" t="s">
        <v>105</v>
      </c>
      <c r="AA230" t="s">
        <v>101</v>
      </c>
    </row>
    <row r="231" spans="26:33" x14ac:dyDescent="0.3">
      <c r="Z231" s="31" t="s">
        <v>93</v>
      </c>
      <c r="AA231" t="s">
        <v>94</v>
      </c>
    </row>
    <row r="232" spans="26:33" x14ac:dyDescent="0.3">
      <c r="Z232" s="31" t="s">
        <v>281</v>
      </c>
      <c r="AA232" t="s">
        <v>94</v>
      </c>
    </row>
    <row r="234" spans="26:33" x14ac:dyDescent="0.3">
      <c r="Z234" s="31" t="s">
        <v>30</v>
      </c>
      <c r="AA234" s="1" t="s">
        <v>106</v>
      </c>
      <c r="AB234" s="1" t="s">
        <v>107</v>
      </c>
      <c r="AC234" s="1" t="s">
        <v>108</v>
      </c>
      <c r="AD234" s="1" t="s">
        <v>96</v>
      </c>
      <c r="AE234" s="1" t="s">
        <v>97</v>
      </c>
      <c r="AF234" s="1" t="s">
        <v>98</v>
      </c>
      <c r="AG234" s="1" t="s">
        <v>99</v>
      </c>
    </row>
    <row r="235" spans="26:33" x14ac:dyDescent="0.3">
      <c r="Z235" t="s">
        <v>42</v>
      </c>
      <c r="AA235" s="2">
        <v>401141</v>
      </c>
      <c r="AB235" s="2">
        <v>379955</v>
      </c>
      <c r="AC235" s="2">
        <v>384239</v>
      </c>
      <c r="AD235" s="2">
        <v>409267</v>
      </c>
      <c r="AE235" s="2">
        <v>438880</v>
      </c>
      <c r="AF235" s="2">
        <v>0</v>
      </c>
      <c r="AG235" s="40">
        <v>0</v>
      </c>
    </row>
    <row r="236" spans="26:33" x14ac:dyDescent="0.3">
      <c r="Z236" t="s">
        <v>39</v>
      </c>
      <c r="AA236" s="2">
        <v>316280</v>
      </c>
      <c r="AB236" s="2">
        <v>328354</v>
      </c>
      <c r="AC236" s="2">
        <v>333094</v>
      </c>
      <c r="AD236" s="2">
        <v>723563</v>
      </c>
      <c r="AE236" s="2">
        <v>513340</v>
      </c>
      <c r="AF236" s="2">
        <v>0</v>
      </c>
      <c r="AG236" s="40">
        <v>0</v>
      </c>
    </row>
    <row r="237" spans="26:33" x14ac:dyDescent="0.3">
      <c r="Z237" t="s">
        <v>102</v>
      </c>
      <c r="AA237" s="2">
        <v>717421</v>
      </c>
      <c r="AB237" s="2">
        <v>708309</v>
      </c>
      <c r="AC237" s="2">
        <v>717333</v>
      </c>
      <c r="AD237" s="2">
        <v>1132830</v>
      </c>
      <c r="AE237" s="2">
        <v>952220</v>
      </c>
      <c r="AF237" s="2">
        <v>0</v>
      </c>
      <c r="AG237" s="40">
        <v>0</v>
      </c>
    </row>
    <row r="281" spans="37:40" x14ac:dyDescent="0.3">
      <c r="AK281" s="31" t="s">
        <v>105</v>
      </c>
      <c r="AL281" t="s">
        <v>101</v>
      </c>
    </row>
    <row r="282" spans="37:40" x14ac:dyDescent="0.3">
      <c r="AK282" s="31" t="s">
        <v>93</v>
      </c>
      <c r="AL282" t="s">
        <v>94</v>
      </c>
    </row>
    <row r="283" spans="37:40" x14ac:dyDescent="0.3">
      <c r="AK283" s="31" t="s">
        <v>281</v>
      </c>
      <c r="AL283" t="s">
        <v>94</v>
      </c>
    </row>
    <row r="285" spans="37:40" x14ac:dyDescent="0.3">
      <c r="AK285" s="1" t="s">
        <v>96</v>
      </c>
      <c r="AL285" s="1" t="s">
        <v>97</v>
      </c>
      <c r="AM285" s="1" t="s">
        <v>98</v>
      </c>
      <c r="AN285" s="1" t="s">
        <v>99</v>
      </c>
    </row>
    <row r="286" spans="37:40" x14ac:dyDescent="0.3">
      <c r="AK286" s="2">
        <v>3107042</v>
      </c>
      <c r="AL286" s="2">
        <v>3048037</v>
      </c>
      <c r="AM286" s="2">
        <v>0</v>
      </c>
      <c r="AN286" s="40">
        <v>0</v>
      </c>
    </row>
    <row r="365" spans="44:45" x14ac:dyDescent="0.3">
      <c r="AR365" s="8" t="s">
        <v>283</v>
      </c>
    </row>
    <row r="368" spans="44:45" x14ac:dyDescent="0.3">
      <c r="AR368" s="31" t="s">
        <v>105</v>
      </c>
      <c r="AS368" t="s">
        <v>100</v>
      </c>
    </row>
    <row r="369" spans="44:48" x14ac:dyDescent="0.3">
      <c r="AR369" s="31" t="s">
        <v>281</v>
      </c>
      <c r="AS369" t="s">
        <v>103</v>
      </c>
    </row>
    <row r="371" spans="44:48" x14ac:dyDescent="0.3">
      <c r="AR371" s="31" t="s">
        <v>93</v>
      </c>
      <c r="AS371" s="1" t="s">
        <v>96</v>
      </c>
      <c r="AT371" s="1" t="s">
        <v>97</v>
      </c>
      <c r="AU371" s="1" t="s">
        <v>98</v>
      </c>
      <c r="AV371" s="1" t="s">
        <v>99</v>
      </c>
    </row>
    <row r="372" spans="44:48" x14ac:dyDescent="0.3">
      <c r="AR372" t="s">
        <v>284</v>
      </c>
      <c r="AS372" s="2">
        <v>90000</v>
      </c>
      <c r="AT372" s="2">
        <v>89253</v>
      </c>
      <c r="AU372" s="2">
        <v>0</v>
      </c>
      <c r="AV372" s="40">
        <v>0</v>
      </c>
    </row>
    <row r="373" spans="44:48" x14ac:dyDescent="0.3">
      <c r="AR373" t="s">
        <v>285</v>
      </c>
      <c r="AS373" s="2">
        <v>55500</v>
      </c>
      <c r="AT373" s="2">
        <v>58276</v>
      </c>
      <c r="AU373" s="2">
        <v>0</v>
      </c>
      <c r="AV373" s="40">
        <v>0</v>
      </c>
    </row>
    <row r="374" spans="44:48" x14ac:dyDescent="0.3">
      <c r="AR374" t="s">
        <v>286</v>
      </c>
      <c r="AS374" s="2">
        <v>0</v>
      </c>
      <c r="AT374" s="2">
        <v>0</v>
      </c>
      <c r="AU374" s="2">
        <v>0</v>
      </c>
      <c r="AV374" s="40">
        <v>0</v>
      </c>
    </row>
    <row r="375" spans="44:48" x14ac:dyDescent="0.3">
      <c r="AR375" t="s">
        <v>287</v>
      </c>
      <c r="AS375" s="2">
        <v>0</v>
      </c>
      <c r="AT375" s="2">
        <v>0</v>
      </c>
      <c r="AU375" s="2">
        <v>0</v>
      </c>
      <c r="AV375" s="40">
        <v>0</v>
      </c>
    </row>
    <row r="376" spans="44:48" x14ac:dyDescent="0.3">
      <c r="AR376" t="s">
        <v>288</v>
      </c>
      <c r="AS376" s="2">
        <v>79738</v>
      </c>
      <c r="AT376" s="2">
        <v>82980</v>
      </c>
      <c r="AU376" s="2">
        <v>0</v>
      </c>
      <c r="AV376" s="40">
        <v>0</v>
      </c>
    </row>
    <row r="377" spans="44:48" x14ac:dyDescent="0.3">
      <c r="AR377" t="s">
        <v>289</v>
      </c>
      <c r="AS377" s="2">
        <v>12480</v>
      </c>
      <c r="AT377" s="2">
        <v>16380</v>
      </c>
      <c r="AU377" s="2">
        <v>0</v>
      </c>
      <c r="AV377" s="40">
        <v>0</v>
      </c>
    </row>
    <row r="378" spans="44:48" x14ac:dyDescent="0.3">
      <c r="AR378" t="s">
        <v>290</v>
      </c>
      <c r="AS378" s="2">
        <v>19911</v>
      </c>
      <c r="AT378" s="2">
        <v>21951</v>
      </c>
      <c r="AU378" s="2">
        <v>0</v>
      </c>
      <c r="AV378" s="40">
        <v>0</v>
      </c>
    </row>
    <row r="379" spans="44:48" x14ac:dyDescent="0.3">
      <c r="AR379" t="s">
        <v>291</v>
      </c>
      <c r="AS379" s="2">
        <v>14215</v>
      </c>
      <c r="AT379" s="2">
        <v>15416</v>
      </c>
      <c r="AU379" s="2">
        <v>0</v>
      </c>
      <c r="AV379" s="40">
        <v>0</v>
      </c>
    </row>
    <row r="380" spans="44:48" x14ac:dyDescent="0.3">
      <c r="AR380" t="s">
        <v>292</v>
      </c>
      <c r="AS380" s="2">
        <v>61091</v>
      </c>
      <c r="AT380" s="2">
        <v>74106</v>
      </c>
      <c r="AU380" s="2">
        <v>0</v>
      </c>
      <c r="AV380" s="40">
        <v>0</v>
      </c>
    </row>
    <row r="381" spans="44:48" x14ac:dyDescent="0.3">
      <c r="AR381" t="s">
        <v>293</v>
      </c>
      <c r="AS381" s="2">
        <v>72345</v>
      </c>
      <c r="AT381" s="2">
        <v>75962</v>
      </c>
      <c r="AU381" s="2">
        <v>0</v>
      </c>
      <c r="AV381" s="40">
        <v>0</v>
      </c>
    </row>
    <row r="382" spans="44:48" x14ac:dyDescent="0.3">
      <c r="AR382" t="s">
        <v>294</v>
      </c>
      <c r="AS382" s="2">
        <v>27015</v>
      </c>
      <c r="AT382" s="2">
        <v>28558</v>
      </c>
      <c r="AU382" s="2">
        <v>0</v>
      </c>
      <c r="AV382" s="40">
        <v>0</v>
      </c>
    </row>
    <row r="383" spans="44:48" x14ac:dyDescent="0.3">
      <c r="AR383" t="s">
        <v>295</v>
      </c>
      <c r="AS383" s="2">
        <v>2884</v>
      </c>
      <c r="AT383" s="2">
        <v>3028</v>
      </c>
      <c r="AU383" s="2">
        <v>0</v>
      </c>
      <c r="AV383" s="40">
        <v>0</v>
      </c>
    </row>
    <row r="384" spans="44:48" x14ac:dyDescent="0.3">
      <c r="AR384" t="s">
        <v>296</v>
      </c>
      <c r="AS384" s="2">
        <v>2883</v>
      </c>
      <c r="AT384" s="2">
        <v>3028</v>
      </c>
      <c r="AU384" s="2">
        <v>0</v>
      </c>
      <c r="AV384" s="40">
        <v>0</v>
      </c>
    </row>
    <row r="385" spans="44:56" x14ac:dyDescent="0.3">
      <c r="AR385" t="s">
        <v>297</v>
      </c>
      <c r="AS385" s="2">
        <v>24250</v>
      </c>
      <c r="AT385" s="2">
        <v>29391</v>
      </c>
      <c r="AU385" s="2">
        <v>0</v>
      </c>
      <c r="AV385" s="40">
        <v>0</v>
      </c>
    </row>
    <row r="386" spans="44:56" x14ac:dyDescent="0.3">
      <c r="AR386" t="s">
        <v>298</v>
      </c>
      <c r="AS386" s="2">
        <v>83384</v>
      </c>
      <c r="AT386" s="2">
        <v>45508</v>
      </c>
      <c r="AU386" s="2">
        <v>0</v>
      </c>
      <c r="AV386" s="40">
        <v>0</v>
      </c>
    </row>
    <row r="387" spans="44:56" x14ac:dyDescent="0.3">
      <c r="AR387" t="s">
        <v>299</v>
      </c>
      <c r="AS387" s="2">
        <v>0</v>
      </c>
      <c r="AT387" s="2">
        <v>45508</v>
      </c>
      <c r="AU387" s="2">
        <v>0</v>
      </c>
      <c r="AV387" s="40">
        <v>0</v>
      </c>
    </row>
    <row r="388" spans="44:56" x14ac:dyDescent="0.3">
      <c r="AR388" t="s">
        <v>300</v>
      </c>
      <c r="AS388" s="2">
        <v>5715</v>
      </c>
      <c r="AT388" s="2">
        <v>16247</v>
      </c>
      <c r="AU388" s="2">
        <v>0</v>
      </c>
      <c r="AV388" s="40">
        <v>0</v>
      </c>
    </row>
    <row r="389" spans="44:56" x14ac:dyDescent="0.3">
      <c r="AR389" t="s">
        <v>102</v>
      </c>
      <c r="AS389" s="2">
        <v>551411</v>
      </c>
      <c r="AT389" s="2">
        <v>605592</v>
      </c>
      <c r="AU389" s="2">
        <v>0</v>
      </c>
      <c r="AV389" s="40">
        <v>0</v>
      </c>
    </row>
    <row r="390" spans="44:56" x14ac:dyDescent="0.3">
      <c r="AS390" s="2"/>
      <c r="AT390" s="2"/>
      <c r="AU390" s="2"/>
      <c r="AV390" s="2"/>
      <c r="AW390" s="40"/>
      <c r="AZ390" s="5"/>
      <c r="BA390" s="5"/>
    </row>
    <row r="391" spans="44:56" x14ac:dyDescent="0.3">
      <c r="AY391" s="44">
        <f>SUM(GETPIVOTDATA(" FY 21/22 Recommended",$AR$371,"Account Title","City Administrator"),GETPIVOTDATA(" FY 21/22 Recommended",$AR$371,"Account Title","City Clerk"),GETPIVOTDATA(" FY 21/22 Recommended",$AR$371,"Account Title","Librarian/Special Events"),GETPIVOTDATA(" FY 21/22 Recommended",$AR$371,"Account Title","Maintenance Worker I"),GETPIVOTDATA(" FY 21/22 Recommended",$AR$371,"Account Title","Public Works Director"),GETPIVOTDATA(" FY 21/22 Recommended",$AR$371,"Account Title","Utility Worker I"),GETPIVOTDATA(" FY 21/22 Recommended",$AR$371,"Account Title","Utility Worker II"))</f>
        <v>352838</v>
      </c>
      <c r="AZ391" t="s">
        <v>301</v>
      </c>
    </row>
    <row r="392" spans="44:56" x14ac:dyDescent="0.3">
      <c r="AY392" s="44">
        <f>SUM(GETPIVOTDATA(" $ Change",$AR$371,"Account Title","City Administrator"),GETPIVOTDATA(" $ Change",$AR$371,"Account Title","City Clerk"),GETPIVOTDATA(" $ Change",$AR$371,"Account Title","Maintenance Worker I"),GETPIVOTDATA(" $ Change",$AR$371,"Account Title","Public Works Director"),GETPIVOTDATA(" $ Change",$AR$371,"Account Title","Utility Worker I"),GETPIVOTDATA(" $ Change",$AR$371,"Account Title","Utility Worker II"),GETPIVOTDATA(" $ Change",$AR$371,"Account Title","Maintenance Worker I"))</f>
        <v>0</v>
      </c>
      <c r="AZ392" t="s">
        <v>302</v>
      </c>
    </row>
    <row r="395" spans="44:56" x14ac:dyDescent="0.3">
      <c r="BB395" s="31" t="s">
        <v>105</v>
      </c>
      <c r="BC395" t="s">
        <v>101</v>
      </c>
    </row>
    <row r="396" spans="44:56" x14ac:dyDescent="0.3">
      <c r="BB396" s="31" t="s">
        <v>281</v>
      </c>
      <c r="BC396" t="s">
        <v>94</v>
      </c>
    </row>
    <row r="397" spans="44:56" x14ac:dyDescent="0.3">
      <c r="BB397" s="31" t="s">
        <v>30</v>
      </c>
      <c r="BC397" t="s">
        <v>94</v>
      </c>
    </row>
    <row r="399" spans="44:56" x14ac:dyDescent="0.3">
      <c r="BB399" s="1" t="s">
        <v>96</v>
      </c>
      <c r="BC399" s="1" t="s">
        <v>97</v>
      </c>
      <c r="BD399" s="1" t="s">
        <v>98</v>
      </c>
    </row>
    <row r="400" spans="44:56" x14ac:dyDescent="0.3">
      <c r="BB400" s="2">
        <v>3107042</v>
      </c>
      <c r="BC400" s="2">
        <v>3048037</v>
      </c>
      <c r="BD400" s="2">
        <v>0</v>
      </c>
    </row>
    <row r="413" spans="59:60" x14ac:dyDescent="0.3">
      <c r="BG413" s="31" t="s">
        <v>105</v>
      </c>
      <c r="BH413" t="s">
        <v>101</v>
      </c>
    </row>
    <row r="414" spans="59:60" x14ac:dyDescent="0.3">
      <c r="BG414" s="31" t="s">
        <v>281</v>
      </c>
      <c r="BH414" t="s">
        <v>94</v>
      </c>
    </row>
    <row r="415" spans="59:60" x14ac:dyDescent="0.3">
      <c r="BG415" s="31" t="s">
        <v>30</v>
      </c>
      <c r="BH415" t="s">
        <v>94</v>
      </c>
    </row>
    <row r="417" spans="59:65" x14ac:dyDescent="0.3">
      <c r="BG417" s="1" t="s">
        <v>96</v>
      </c>
      <c r="BH417" s="1" t="s">
        <v>97</v>
      </c>
      <c r="BI417" s="1" t="s">
        <v>98</v>
      </c>
    </row>
    <row r="418" spans="59:65" x14ac:dyDescent="0.3">
      <c r="BG418" s="2">
        <v>3107042</v>
      </c>
      <c r="BH418" s="2">
        <v>3048037</v>
      </c>
      <c r="BI418" s="2">
        <v>0</v>
      </c>
    </row>
    <row r="432" spans="59:65" x14ac:dyDescent="0.3">
      <c r="BL432" s="31" t="s">
        <v>105</v>
      </c>
      <c r="BM432" t="s">
        <v>101</v>
      </c>
    </row>
    <row r="433" spans="64:70" x14ac:dyDescent="0.3">
      <c r="BL433" s="31" t="s">
        <v>281</v>
      </c>
      <c r="BM433" t="s">
        <v>94</v>
      </c>
    </row>
    <row r="434" spans="64:70" x14ac:dyDescent="0.3">
      <c r="BL434" s="31" t="s">
        <v>30</v>
      </c>
      <c r="BM434" t="s">
        <v>94</v>
      </c>
    </row>
    <row r="436" spans="64:70" x14ac:dyDescent="0.3">
      <c r="BL436" s="1" t="s">
        <v>96</v>
      </c>
      <c r="BM436" s="1" t="s">
        <v>97</v>
      </c>
      <c r="BN436" s="1" t="s">
        <v>98</v>
      </c>
    </row>
    <row r="437" spans="64:70" x14ac:dyDescent="0.3">
      <c r="BL437" s="2">
        <v>3107042</v>
      </c>
      <c r="BM437" s="2">
        <v>3048037</v>
      </c>
      <c r="BN437" s="2">
        <v>0</v>
      </c>
    </row>
    <row r="440" spans="64:70" x14ac:dyDescent="0.3">
      <c r="BP440" s="31" t="s">
        <v>105</v>
      </c>
      <c r="BQ440" t="s">
        <v>100</v>
      </c>
    </row>
    <row r="441" spans="64:70" x14ac:dyDescent="0.3">
      <c r="BP441" s="31" t="s">
        <v>30</v>
      </c>
      <c r="BQ441" t="s">
        <v>94</v>
      </c>
    </row>
    <row r="442" spans="64:70" x14ac:dyDescent="0.3">
      <c r="BP442" s="31" t="s">
        <v>93</v>
      </c>
      <c r="BQ442" t="s">
        <v>103</v>
      </c>
    </row>
    <row r="444" spans="64:70" x14ac:dyDescent="0.3">
      <c r="BP444" s="1" t="s">
        <v>96</v>
      </c>
      <c r="BQ444" s="1" t="s">
        <v>97</v>
      </c>
      <c r="BR444" s="1" t="s">
        <v>98</v>
      </c>
    </row>
    <row r="445" spans="64:70" x14ac:dyDescent="0.3">
      <c r="BP445" s="2">
        <v>4318193</v>
      </c>
      <c r="BQ445" s="2">
        <v>3486965</v>
      </c>
      <c r="BR445" s="2">
        <v>4416</v>
      </c>
    </row>
    <row r="460" spans="73:75" x14ac:dyDescent="0.3">
      <c r="BU460" s="31" t="s">
        <v>105</v>
      </c>
      <c r="BV460" t="s">
        <v>100</v>
      </c>
    </row>
    <row r="461" spans="73:75" x14ac:dyDescent="0.3">
      <c r="BU461" s="31" t="s">
        <v>30</v>
      </c>
      <c r="BV461" t="s">
        <v>94</v>
      </c>
    </row>
    <row r="462" spans="73:75" x14ac:dyDescent="0.3">
      <c r="BU462" s="31" t="s">
        <v>93</v>
      </c>
      <c r="BV462" t="s">
        <v>103</v>
      </c>
    </row>
    <row r="464" spans="73:75" x14ac:dyDescent="0.3">
      <c r="BU464" s="1" t="s">
        <v>96</v>
      </c>
      <c r="BV464" s="1" t="s">
        <v>97</v>
      </c>
      <c r="BW464" s="1" t="s">
        <v>98</v>
      </c>
    </row>
    <row r="465" spans="73:75" x14ac:dyDescent="0.3">
      <c r="BU465" s="2">
        <v>3928221</v>
      </c>
      <c r="BV465" s="2">
        <v>3264923</v>
      </c>
      <c r="BW465" s="2">
        <v>4416</v>
      </c>
    </row>
    <row r="482" spans="78:80" x14ac:dyDescent="0.3">
      <c r="BZ482" s="31" t="s">
        <v>105</v>
      </c>
      <c r="CA482" t="s">
        <v>100</v>
      </c>
    </row>
    <row r="483" spans="78:80" x14ac:dyDescent="0.3">
      <c r="BZ483" s="31" t="s">
        <v>30</v>
      </c>
      <c r="CA483" t="s">
        <v>94</v>
      </c>
    </row>
    <row r="484" spans="78:80" x14ac:dyDescent="0.3">
      <c r="BZ484" s="31" t="s">
        <v>93</v>
      </c>
      <c r="CA484" t="s">
        <v>94</v>
      </c>
    </row>
    <row r="486" spans="78:80" x14ac:dyDescent="0.3">
      <c r="BZ486" s="1" t="s">
        <v>96</v>
      </c>
      <c r="CA486" s="1" t="s">
        <v>97</v>
      </c>
      <c r="CB486" s="1" t="s">
        <v>98</v>
      </c>
    </row>
    <row r="487" spans="78:80" x14ac:dyDescent="0.3">
      <c r="BZ487" s="2">
        <v>4318193</v>
      </c>
      <c r="CA487" s="2">
        <v>4498032</v>
      </c>
      <c r="CB487" s="2">
        <v>0</v>
      </c>
    </row>
    <row r="981" spans="83:83" x14ac:dyDescent="0.3">
      <c r="CE981" s="45">
        <f>CC979+(Msg_p!Q100*-1)</f>
        <v>0</v>
      </c>
    </row>
  </sheetData>
  <pageMargins left="0.7" right="0.7" top="0.75" bottom="0.75" header="0.3" footer="0.3"/>
  <pageSetup orientation="portrait"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A8A5-13FC-4B17-9B0A-335796E6D6AF}">
  <dimension ref="B1:J703"/>
  <sheetViews>
    <sheetView workbookViewId="0"/>
  </sheetViews>
  <sheetFormatPr defaultColWidth="8.75" defaultRowHeight="14.25" x14ac:dyDescent="0.25"/>
  <cols>
    <col min="1" max="1" width="8.75" style="77"/>
    <col min="2" max="2" width="16.375" style="80" bestFit="1" customWidth="1"/>
    <col min="3" max="3" width="34.75" style="80" bestFit="1" customWidth="1"/>
    <col min="4" max="4" width="8.875" style="80" bestFit="1" customWidth="1"/>
    <col min="5" max="5" width="8.5" style="80" bestFit="1" customWidth="1"/>
    <col min="6" max="6" width="8.875" style="80" bestFit="1" customWidth="1"/>
    <col min="7" max="7" width="12.75" style="80" customWidth="1"/>
    <col min="8" max="8" width="8.875" style="81" bestFit="1" customWidth="1"/>
    <col min="9" max="9" width="7" style="77" bestFit="1" customWidth="1"/>
    <col min="10" max="10" width="7.875" style="77" bestFit="1" customWidth="1"/>
    <col min="11" max="11" width="10.125" style="77" bestFit="1" customWidth="1"/>
    <col min="12" max="16384" width="8.75" style="77"/>
  </cols>
  <sheetData>
    <row r="1" spans="2:10" x14ac:dyDescent="0.25">
      <c r="B1" s="76" t="s">
        <v>105</v>
      </c>
      <c r="C1" s="77" t="s">
        <v>103</v>
      </c>
      <c r="D1" s="77"/>
      <c r="E1" s="77"/>
      <c r="F1" s="77"/>
      <c r="G1" s="77"/>
      <c r="H1" s="77"/>
    </row>
    <row r="2" spans="2:10" x14ac:dyDescent="0.25">
      <c r="B2" s="76" t="s">
        <v>796</v>
      </c>
      <c r="C2" s="77" t="s">
        <v>94</v>
      </c>
      <c r="D2" s="77"/>
      <c r="E2" s="77"/>
      <c r="F2" s="77"/>
      <c r="G2" s="77"/>
      <c r="H2" s="77"/>
    </row>
    <row r="3" spans="2:10" x14ac:dyDescent="0.25">
      <c r="B3" s="76" t="s">
        <v>830</v>
      </c>
      <c r="C3" s="77" t="s">
        <v>94</v>
      </c>
      <c r="D3" s="77"/>
      <c r="E3" s="77"/>
      <c r="F3" s="77"/>
      <c r="G3" s="77"/>
      <c r="H3" s="77"/>
    </row>
    <row r="4" spans="2:10" s="79" customFormat="1" ht="16.5" x14ac:dyDescent="0.3">
      <c r="B4" s="76" t="s">
        <v>281</v>
      </c>
      <c r="C4" s="77" t="s">
        <v>103</v>
      </c>
      <c r="D4"/>
      <c r="E4"/>
      <c r="F4"/>
      <c r="G4"/>
      <c r="H4"/>
      <c r="I4"/>
      <c r="J4"/>
    </row>
    <row r="5" spans="2:10" ht="16.5" x14ac:dyDescent="0.3">
      <c r="B5"/>
      <c r="C5"/>
      <c r="D5"/>
      <c r="E5"/>
      <c r="F5"/>
      <c r="G5"/>
      <c r="H5"/>
      <c r="I5"/>
      <c r="J5"/>
    </row>
    <row r="6" spans="2:10" ht="28.5" x14ac:dyDescent="0.3">
      <c r="B6" s="78" t="s">
        <v>30</v>
      </c>
      <c r="C6" s="76" t="s">
        <v>282</v>
      </c>
      <c r="D6" s="79" t="s">
        <v>799</v>
      </c>
      <c r="E6" s="79" t="s">
        <v>800</v>
      </c>
      <c r="F6" s="79" t="s">
        <v>801</v>
      </c>
      <c r="G6" s="79" t="s">
        <v>97</v>
      </c>
      <c r="H6" s="79" t="s">
        <v>2739</v>
      </c>
      <c r="I6" s="79" t="s">
        <v>2382</v>
      </c>
      <c r="J6"/>
    </row>
    <row r="7" spans="2:10" ht="16.5" x14ac:dyDescent="0.3">
      <c r="B7" s="77" t="s">
        <v>35</v>
      </c>
      <c r="C7" s="77"/>
      <c r="D7" s="80">
        <v>1427374</v>
      </c>
      <c r="E7" s="80">
        <v>716251</v>
      </c>
      <c r="F7" s="80">
        <v>1285908</v>
      </c>
      <c r="G7" s="80">
        <v>2274435</v>
      </c>
      <c r="H7" s="80">
        <v>2274435</v>
      </c>
      <c r="I7" s="80">
        <v>0</v>
      </c>
      <c r="J7"/>
    </row>
    <row r="8" spans="2:10" ht="16.5" x14ac:dyDescent="0.3">
      <c r="B8" s="77"/>
      <c r="C8" s="77" t="s">
        <v>2540</v>
      </c>
      <c r="D8" s="80">
        <v>225395</v>
      </c>
      <c r="E8" s="80">
        <v>297503</v>
      </c>
      <c r="F8" s="80">
        <v>209615</v>
      </c>
      <c r="G8" s="80">
        <v>410423</v>
      </c>
      <c r="H8" s="80">
        <v>410423</v>
      </c>
      <c r="I8" s="80">
        <v>0</v>
      </c>
      <c r="J8"/>
    </row>
    <row r="9" spans="2:10" ht="16.5" x14ac:dyDescent="0.3">
      <c r="B9" s="77"/>
      <c r="C9" s="77" t="s">
        <v>115</v>
      </c>
      <c r="D9" s="80">
        <v>142083</v>
      </c>
      <c r="E9" s="80">
        <v>148109</v>
      </c>
      <c r="F9" s="80">
        <v>147051</v>
      </c>
      <c r="G9" s="80">
        <v>153139</v>
      </c>
      <c r="H9" s="80">
        <v>153139</v>
      </c>
      <c r="I9" s="80">
        <v>0</v>
      </c>
      <c r="J9"/>
    </row>
    <row r="10" spans="2:10" ht="16.5" x14ac:dyDescent="0.3">
      <c r="B10" s="77"/>
      <c r="C10" s="77" t="s">
        <v>147</v>
      </c>
      <c r="D10" s="80">
        <v>5486</v>
      </c>
      <c r="E10" s="80">
        <v>2622</v>
      </c>
      <c r="F10" s="80">
        <v>3223</v>
      </c>
      <c r="G10" s="80">
        <v>2600</v>
      </c>
      <c r="H10" s="80">
        <v>2600</v>
      </c>
      <c r="I10" s="80">
        <v>0</v>
      </c>
      <c r="J10"/>
    </row>
    <row r="11" spans="2:10" ht="16.5" x14ac:dyDescent="0.3">
      <c r="B11" s="77"/>
      <c r="C11" s="77" t="s">
        <v>148</v>
      </c>
      <c r="D11" s="80">
        <v>9438</v>
      </c>
      <c r="E11" s="80">
        <v>5069</v>
      </c>
      <c r="F11" s="80">
        <v>5826</v>
      </c>
      <c r="G11" s="80">
        <v>2500</v>
      </c>
      <c r="H11" s="80">
        <v>2500</v>
      </c>
      <c r="I11" s="80">
        <v>0</v>
      </c>
      <c r="J11"/>
    </row>
    <row r="12" spans="2:10" ht="16.5" x14ac:dyDescent="0.3">
      <c r="B12" s="77"/>
      <c r="C12" s="77" t="s">
        <v>130</v>
      </c>
      <c r="D12" s="80">
        <v>9511</v>
      </c>
      <c r="E12" s="80">
        <v>10386</v>
      </c>
      <c r="F12" s="80">
        <v>10917</v>
      </c>
      <c r="G12" s="80">
        <v>11000</v>
      </c>
      <c r="H12" s="80">
        <v>11000</v>
      </c>
      <c r="I12" s="80">
        <v>0</v>
      </c>
      <c r="J12"/>
    </row>
    <row r="13" spans="2:10" ht="16.5" x14ac:dyDescent="0.3">
      <c r="B13" s="77"/>
      <c r="C13" s="77" t="s">
        <v>143</v>
      </c>
      <c r="D13" s="80">
        <v>1231</v>
      </c>
      <c r="E13" s="80">
        <v>1200</v>
      </c>
      <c r="F13" s="80">
        <v>1341</v>
      </c>
      <c r="G13" s="80">
        <v>3407</v>
      </c>
      <c r="H13" s="80">
        <v>3407</v>
      </c>
      <c r="I13" s="80">
        <v>0</v>
      </c>
      <c r="J13"/>
    </row>
    <row r="14" spans="2:10" ht="16.5" x14ac:dyDescent="0.3">
      <c r="B14" s="77"/>
      <c r="C14" s="77" t="s">
        <v>123</v>
      </c>
      <c r="D14" s="80">
        <v>17359</v>
      </c>
      <c r="E14" s="80">
        <v>18930</v>
      </c>
      <c r="F14" s="80">
        <v>20292</v>
      </c>
      <c r="G14" s="80">
        <v>22000</v>
      </c>
      <c r="H14" s="80">
        <v>22000</v>
      </c>
      <c r="I14" s="80">
        <v>0</v>
      </c>
      <c r="J14"/>
    </row>
    <row r="15" spans="2:10" ht="16.5" x14ac:dyDescent="0.3">
      <c r="B15" s="77"/>
      <c r="C15" s="77" t="s">
        <v>226</v>
      </c>
      <c r="D15" s="80">
        <v>0</v>
      </c>
      <c r="E15" s="80">
        <v>5</v>
      </c>
      <c r="F15" s="80">
        <v>0</v>
      </c>
      <c r="G15" s="80">
        <v>0</v>
      </c>
      <c r="H15" s="80">
        <v>0</v>
      </c>
      <c r="I15" s="80">
        <v>0</v>
      </c>
      <c r="J15"/>
    </row>
    <row r="16" spans="2:10" ht="16.5" x14ac:dyDescent="0.3">
      <c r="B16" s="77"/>
      <c r="C16" s="77" t="s">
        <v>138</v>
      </c>
      <c r="D16" s="80">
        <v>5589</v>
      </c>
      <c r="E16" s="80">
        <v>6616</v>
      </c>
      <c r="F16" s="80">
        <v>4386</v>
      </c>
      <c r="G16" s="80">
        <v>6000</v>
      </c>
      <c r="H16" s="80">
        <v>6000</v>
      </c>
      <c r="I16" s="80">
        <v>0</v>
      </c>
      <c r="J16"/>
    </row>
    <row r="17" spans="2:10" ht="16.5" x14ac:dyDescent="0.3">
      <c r="B17" s="77"/>
      <c r="C17" s="77" t="s">
        <v>116</v>
      </c>
      <c r="D17" s="80">
        <v>5000</v>
      </c>
      <c r="E17" s="80">
        <v>0</v>
      </c>
      <c r="F17" s="80">
        <v>214243</v>
      </c>
      <c r="G17" s="80">
        <v>140000</v>
      </c>
      <c r="H17" s="80">
        <v>140000</v>
      </c>
      <c r="I17" s="80">
        <v>0</v>
      </c>
      <c r="J17"/>
    </row>
    <row r="18" spans="2:10" ht="16.5" x14ac:dyDescent="0.3">
      <c r="B18" s="77"/>
      <c r="C18" s="77" t="s">
        <v>131</v>
      </c>
      <c r="D18" s="80">
        <v>9639</v>
      </c>
      <c r="E18" s="80">
        <v>10137</v>
      </c>
      <c r="F18" s="80">
        <v>7603</v>
      </c>
      <c r="G18" s="80">
        <v>10200</v>
      </c>
      <c r="H18" s="80">
        <v>10200</v>
      </c>
      <c r="I18" s="80">
        <v>0</v>
      </c>
      <c r="J18"/>
    </row>
    <row r="19" spans="2:10" ht="16.5" x14ac:dyDescent="0.3">
      <c r="B19" s="77"/>
      <c r="C19" s="77" t="s">
        <v>202</v>
      </c>
      <c r="D19" s="80">
        <v>2000</v>
      </c>
      <c r="E19" s="80">
        <v>0</v>
      </c>
      <c r="F19" s="80">
        <v>1000</v>
      </c>
      <c r="G19" s="80">
        <v>0</v>
      </c>
      <c r="H19" s="80">
        <v>0</v>
      </c>
      <c r="I19" s="80">
        <v>0</v>
      </c>
      <c r="J19"/>
    </row>
    <row r="20" spans="2:10" ht="16.5" x14ac:dyDescent="0.3">
      <c r="B20" s="77"/>
      <c r="C20" s="77" t="s">
        <v>114</v>
      </c>
      <c r="D20" s="80">
        <v>0</v>
      </c>
      <c r="E20" s="80">
        <v>0</v>
      </c>
      <c r="F20" s="80">
        <v>200000</v>
      </c>
      <c r="G20" s="80">
        <v>225500</v>
      </c>
      <c r="H20" s="80">
        <v>225500</v>
      </c>
      <c r="I20" s="80">
        <v>0</v>
      </c>
      <c r="J20"/>
    </row>
    <row r="21" spans="2:10" ht="16.5" x14ac:dyDescent="0.3">
      <c r="B21" s="77"/>
      <c r="C21" s="77" t="s">
        <v>215</v>
      </c>
      <c r="D21" s="80">
        <v>0</v>
      </c>
      <c r="E21" s="80">
        <v>30000</v>
      </c>
      <c r="F21" s="80">
        <v>1000</v>
      </c>
      <c r="G21" s="80">
        <v>0</v>
      </c>
      <c r="H21" s="80">
        <v>0</v>
      </c>
      <c r="I21" s="80">
        <v>0</v>
      </c>
      <c r="J21"/>
    </row>
    <row r="22" spans="2:10" ht="16.5" x14ac:dyDescent="0.3">
      <c r="B22" s="77"/>
      <c r="C22" s="77" t="s">
        <v>113</v>
      </c>
      <c r="D22" s="80">
        <v>0</v>
      </c>
      <c r="E22" s="80">
        <v>32000</v>
      </c>
      <c r="F22" s="80">
        <v>0</v>
      </c>
      <c r="G22" s="80">
        <v>240000</v>
      </c>
      <c r="H22" s="80">
        <v>240000</v>
      </c>
      <c r="I22" s="80">
        <v>0</v>
      </c>
      <c r="J22"/>
    </row>
    <row r="23" spans="2:10" ht="16.5" x14ac:dyDescent="0.3">
      <c r="B23" s="77"/>
      <c r="C23" s="77" t="s">
        <v>139</v>
      </c>
      <c r="D23" s="80">
        <v>4391</v>
      </c>
      <c r="E23" s="80">
        <v>5853</v>
      </c>
      <c r="F23" s="80">
        <v>5938</v>
      </c>
      <c r="G23" s="80">
        <v>5900</v>
      </c>
      <c r="H23" s="80">
        <v>5900</v>
      </c>
      <c r="I23" s="80">
        <v>0</v>
      </c>
      <c r="J23"/>
    </row>
    <row r="24" spans="2:10" ht="16.5" x14ac:dyDescent="0.3">
      <c r="B24" s="77"/>
      <c r="C24" s="77" t="s">
        <v>120</v>
      </c>
      <c r="D24" s="80">
        <v>45920</v>
      </c>
      <c r="E24" s="80">
        <v>47619</v>
      </c>
      <c r="F24" s="80">
        <v>49048</v>
      </c>
      <c r="G24" s="80">
        <v>53000</v>
      </c>
      <c r="H24" s="80">
        <v>53000</v>
      </c>
      <c r="I24" s="80">
        <v>0</v>
      </c>
      <c r="J24"/>
    </row>
    <row r="25" spans="2:10" ht="16.5" x14ac:dyDescent="0.3">
      <c r="B25" s="77"/>
      <c r="C25" s="77" t="s">
        <v>179</v>
      </c>
      <c r="D25" s="80">
        <v>0</v>
      </c>
      <c r="E25" s="80">
        <v>0</v>
      </c>
      <c r="F25" s="80">
        <v>4000</v>
      </c>
      <c r="G25" s="80">
        <v>0</v>
      </c>
      <c r="H25" s="80">
        <v>0</v>
      </c>
      <c r="I25" s="80">
        <v>0</v>
      </c>
      <c r="J25"/>
    </row>
    <row r="26" spans="2:10" ht="16.5" x14ac:dyDescent="0.3">
      <c r="B26" s="77"/>
      <c r="C26" s="77" t="s">
        <v>145</v>
      </c>
      <c r="D26" s="80">
        <v>1895</v>
      </c>
      <c r="E26" s="80">
        <v>9455</v>
      </c>
      <c r="F26" s="80">
        <v>1650</v>
      </c>
      <c r="G26" s="80">
        <v>3000</v>
      </c>
      <c r="H26" s="80">
        <v>3000</v>
      </c>
      <c r="I26" s="80">
        <v>0</v>
      </c>
      <c r="J26"/>
    </row>
    <row r="27" spans="2:10" ht="16.5" x14ac:dyDescent="0.3">
      <c r="B27" s="77"/>
      <c r="C27" s="77" t="s">
        <v>126</v>
      </c>
      <c r="D27" s="80">
        <v>0</v>
      </c>
      <c r="E27" s="80">
        <v>0</v>
      </c>
      <c r="F27" s="80">
        <v>17776</v>
      </c>
      <c r="G27" s="80">
        <v>18500</v>
      </c>
      <c r="H27" s="80">
        <v>18500</v>
      </c>
      <c r="I27" s="80">
        <v>0</v>
      </c>
      <c r="J27"/>
    </row>
    <row r="28" spans="2:10" ht="16.5" x14ac:dyDescent="0.3">
      <c r="B28" s="77"/>
      <c r="C28" s="77" t="s">
        <v>124</v>
      </c>
      <c r="D28" s="80">
        <v>0</v>
      </c>
      <c r="E28" s="80">
        <v>0</v>
      </c>
      <c r="F28" s="80">
        <v>19344</v>
      </c>
      <c r="G28" s="80">
        <v>20335</v>
      </c>
      <c r="H28" s="80">
        <v>20335</v>
      </c>
      <c r="I28" s="80">
        <v>0</v>
      </c>
      <c r="J28"/>
    </row>
    <row r="29" spans="2:10" ht="16.5" x14ac:dyDescent="0.3">
      <c r="B29" s="77"/>
      <c r="C29" s="77" t="s">
        <v>128</v>
      </c>
      <c r="D29" s="80">
        <v>5354</v>
      </c>
      <c r="E29" s="80">
        <v>35768</v>
      </c>
      <c r="F29" s="80">
        <v>15000</v>
      </c>
      <c r="G29" s="80">
        <v>15000</v>
      </c>
      <c r="H29" s="80">
        <v>15000</v>
      </c>
      <c r="I29" s="80">
        <v>0</v>
      </c>
      <c r="J29"/>
    </row>
    <row r="30" spans="2:10" ht="16.5" x14ac:dyDescent="0.3">
      <c r="B30" s="77"/>
      <c r="C30" s="77" t="s">
        <v>166</v>
      </c>
      <c r="D30" s="80">
        <v>440</v>
      </c>
      <c r="E30" s="80">
        <v>480</v>
      </c>
      <c r="F30" s="80">
        <v>275</v>
      </c>
      <c r="G30" s="80">
        <v>275</v>
      </c>
      <c r="H30" s="80">
        <v>275</v>
      </c>
      <c r="I30" s="80">
        <v>0</v>
      </c>
      <c r="J30"/>
    </row>
    <row r="31" spans="2:10" ht="16.5" x14ac:dyDescent="0.3">
      <c r="B31" s="77"/>
      <c r="C31" s="77" t="s">
        <v>216</v>
      </c>
      <c r="D31" s="80">
        <v>151940</v>
      </c>
      <c r="E31" s="80">
        <v>31408</v>
      </c>
      <c r="F31" s="80">
        <v>0</v>
      </c>
      <c r="G31" s="80">
        <v>0</v>
      </c>
      <c r="H31" s="80">
        <v>0</v>
      </c>
      <c r="I31" s="80">
        <v>0</v>
      </c>
      <c r="J31"/>
    </row>
    <row r="32" spans="2:10" ht="16.5" x14ac:dyDescent="0.3">
      <c r="B32" s="77"/>
      <c r="C32" s="77" t="s">
        <v>279</v>
      </c>
      <c r="D32" s="80">
        <v>17893</v>
      </c>
      <c r="E32" s="80">
        <v>5461</v>
      </c>
      <c r="F32" s="80">
        <v>0</v>
      </c>
      <c r="G32" s="80">
        <v>0</v>
      </c>
      <c r="H32" s="80">
        <v>0</v>
      </c>
      <c r="I32" s="80">
        <v>0</v>
      </c>
      <c r="J32"/>
    </row>
    <row r="33" spans="2:10" ht="16.5" x14ac:dyDescent="0.3">
      <c r="B33" s="77"/>
      <c r="C33" s="77" t="s">
        <v>160</v>
      </c>
      <c r="D33" s="80">
        <v>806</v>
      </c>
      <c r="E33" s="80">
        <v>876</v>
      </c>
      <c r="F33" s="80">
        <v>876</v>
      </c>
      <c r="G33" s="80">
        <v>800</v>
      </c>
      <c r="H33" s="80">
        <v>800</v>
      </c>
      <c r="I33" s="80">
        <v>0</v>
      </c>
      <c r="J33"/>
    </row>
    <row r="34" spans="2:10" ht="16.5" x14ac:dyDescent="0.3">
      <c r="B34" s="77"/>
      <c r="C34" s="77" t="s">
        <v>157</v>
      </c>
      <c r="D34" s="80">
        <v>332</v>
      </c>
      <c r="E34" s="80">
        <v>1104</v>
      </c>
      <c r="F34" s="80">
        <v>1030</v>
      </c>
      <c r="G34" s="80">
        <v>1030</v>
      </c>
      <c r="H34" s="80">
        <v>1030</v>
      </c>
      <c r="I34" s="80">
        <v>0</v>
      </c>
      <c r="J34"/>
    </row>
    <row r="35" spans="2:10" ht="16.5" x14ac:dyDescent="0.3">
      <c r="B35" s="77"/>
      <c r="C35" s="77" t="s">
        <v>181</v>
      </c>
      <c r="D35" s="80">
        <v>0</v>
      </c>
      <c r="E35" s="80">
        <v>0</v>
      </c>
      <c r="F35" s="80">
        <v>1250</v>
      </c>
      <c r="G35" s="80">
        <v>0</v>
      </c>
      <c r="H35" s="80">
        <v>0</v>
      </c>
      <c r="I35" s="80">
        <v>0</v>
      </c>
      <c r="J35"/>
    </row>
    <row r="36" spans="2:10" ht="16.5" x14ac:dyDescent="0.3">
      <c r="B36" s="77"/>
      <c r="C36" s="77" t="s">
        <v>167</v>
      </c>
      <c r="D36" s="80">
        <v>339</v>
      </c>
      <c r="E36" s="80">
        <v>0</v>
      </c>
      <c r="F36" s="80">
        <v>250</v>
      </c>
      <c r="G36" s="80">
        <v>250</v>
      </c>
      <c r="H36" s="80">
        <v>250</v>
      </c>
      <c r="I36" s="80">
        <v>0</v>
      </c>
      <c r="J36"/>
    </row>
    <row r="37" spans="2:10" ht="16.5" x14ac:dyDescent="0.3">
      <c r="B37" s="77"/>
      <c r="C37" s="77" t="s">
        <v>163</v>
      </c>
      <c r="D37" s="80">
        <v>740</v>
      </c>
      <c r="E37" s="80">
        <v>580</v>
      </c>
      <c r="F37" s="80">
        <v>515</v>
      </c>
      <c r="G37" s="80">
        <v>515</v>
      </c>
      <c r="H37" s="80">
        <v>515</v>
      </c>
      <c r="I37" s="80">
        <v>0</v>
      </c>
      <c r="J37"/>
    </row>
    <row r="38" spans="2:10" ht="16.5" x14ac:dyDescent="0.3">
      <c r="B38" s="77"/>
      <c r="C38" s="77" t="s">
        <v>171</v>
      </c>
      <c r="D38" s="80">
        <v>50</v>
      </c>
      <c r="E38" s="80">
        <v>0</v>
      </c>
      <c r="F38" s="80">
        <v>50</v>
      </c>
      <c r="G38" s="80">
        <v>100</v>
      </c>
      <c r="H38" s="80">
        <v>100</v>
      </c>
      <c r="I38" s="80">
        <v>0</v>
      </c>
      <c r="J38"/>
    </row>
    <row r="39" spans="2:10" ht="16.5" x14ac:dyDescent="0.3">
      <c r="B39" s="77"/>
      <c r="C39" s="77" t="s">
        <v>141</v>
      </c>
      <c r="D39" s="80">
        <v>4790</v>
      </c>
      <c r="E39" s="80">
        <v>3214</v>
      </c>
      <c r="F39" s="80">
        <v>4005</v>
      </c>
      <c r="G39" s="80">
        <v>4005</v>
      </c>
      <c r="H39" s="80">
        <v>4005</v>
      </c>
      <c r="I39" s="80">
        <v>0</v>
      </c>
      <c r="J39"/>
    </row>
    <row r="40" spans="2:10" ht="16.5" x14ac:dyDescent="0.3">
      <c r="B40" s="77"/>
      <c r="C40" s="77" t="s">
        <v>170</v>
      </c>
      <c r="D40" s="80">
        <v>0</v>
      </c>
      <c r="E40" s="80">
        <v>209</v>
      </c>
      <c r="F40" s="80">
        <v>125</v>
      </c>
      <c r="G40" s="80">
        <v>125</v>
      </c>
      <c r="H40" s="80">
        <v>125</v>
      </c>
      <c r="I40" s="80">
        <v>0</v>
      </c>
      <c r="J40"/>
    </row>
    <row r="41" spans="2:10" ht="16.5" x14ac:dyDescent="0.3">
      <c r="B41" s="77"/>
      <c r="C41" s="77" t="s">
        <v>161</v>
      </c>
      <c r="D41" s="80">
        <v>376</v>
      </c>
      <c r="E41" s="80">
        <v>376</v>
      </c>
      <c r="F41" s="80">
        <v>735</v>
      </c>
      <c r="G41" s="80">
        <v>735</v>
      </c>
      <c r="H41" s="80">
        <v>735</v>
      </c>
      <c r="I41" s="80">
        <v>0</v>
      </c>
      <c r="J41"/>
    </row>
    <row r="42" spans="2:10" ht="16.5" x14ac:dyDescent="0.3">
      <c r="B42" s="77"/>
      <c r="C42" s="77" t="s">
        <v>144</v>
      </c>
      <c r="D42" s="80">
        <v>1940</v>
      </c>
      <c r="E42" s="80">
        <v>2824</v>
      </c>
      <c r="F42" s="80">
        <v>2500</v>
      </c>
      <c r="G42" s="80">
        <v>3146</v>
      </c>
      <c r="H42" s="80">
        <v>3146</v>
      </c>
      <c r="I42" s="80">
        <v>0</v>
      </c>
      <c r="J42"/>
    </row>
    <row r="43" spans="2:10" ht="16.5" x14ac:dyDescent="0.3">
      <c r="B43" s="77"/>
      <c r="C43" s="77" t="s">
        <v>109</v>
      </c>
      <c r="D43" s="80">
        <v>530000</v>
      </c>
      <c r="E43" s="80">
        <v>0</v>
      </c>
      <c r="F43" s="80">
        <v>240743</v>
      </c>
      <c r="G43" s="80">
        <v>500000</v>
      </c>
      <c r="H43" s="80">
        <v>500000</v>
      </c>
      <c r="I43" s="80">
        <v>0</v>
      </c>
      <c r="J43"/>
    </row>
    <row r="44" spans="2:10" ht="16.5" x14ac:dyDescent="0.3">
      <c r="B44" s="77"/>
      <c r="C44" s="77" t="s">
        <v>193</v>
      </c>
      <c r="D44" s="80">
        <v>0</v>
      </c>
      <c r="E44" s="80">
        <v>0</v>
      </c>
      <c r="F44" s="80">
        <v>0</v>
      </c>
      <c r="G44" s="80">
        <v>0</v>
      </c>
      <c r="H44" s="80">
        <v>0</v>
      </c>
      <c r="I44" s="80">
        <v>0</v>
      </c>
      <c r="J44"/>
    </row>
    <row r="45" spans="2:10" ht="16.5" x14ac:dyDescent="0.3">
      <c r="B45" s="77"/>
      <c r="C45" s="77" t="s">
        <v>240</v>
      </c>
      <c r="D45" s="80">
        <v>0</v>
      </c>
      <c r="E45" s="80">
        <v>0</v>
      </c>
      <c r="F45" s="80">
        <v>0</v>
      </c>
      <c r="G45" s="80">
        <v>0</v>
      </c>
      <c r="H45" s="80">
        <v>0</v>
      </c>
      <c r="I45" s="80">
        <v>0</v>
      </c>
      <c r="J45"/>
    </row>
    <row r="46" spans="2:10" ht="16.5" x14ac:dyDescent="0.3">
      <c r="B46" s="77"/>
      <c r="C46" s="77" t="s">
        <v>187</v>
      </c>
      <c r="D46" s="80">
        <v>0</v>
      </c>
      <c r="E46" s="80">
        <v>0</v>
      </c>
      <c r="F46" s="80">
        <v>0</v>
      </c>
      <c r="G46" s="80">
        <v>0</v>
      </c>
      <c r="H46" s="80">
        <v>0</v>
      </c>
      <c r="I46" s="80">
        <v>0</v>
      </c>
      <c r="J46"/>
    </row>
    <row r="47" spans="2:10" ht="16.5" x14ac:dyDescent="0.3">
      <c r="B47" s="77"/>
      <c r="C47" s="77" t="s">
        <v>239</v>
      </c>
      <c r="D47" s="80">
        <v>0</v>
      </c>
      <c r="E47" s="80">
        <v>85</v>
      </c>
      <c r="F47" s="80">
        <v>0</v>
      </c>
      <c r="G47" s="80">
        <v>0</v>
      </c>
      <c r="H47" s="80">
        <v>0</v>
      </c>
      <c r="I47" s="80">
        <v>0</v>
      </c>
      <c r="J47"/>
    </row>
    <row r="48" spans="2:10" ht="16.5" x14ac:dyDescent="0.3">
      <c r="B48" s="77"/>
      <c r="C48" s="77" t="s">
        <v>257</v>
      </c>
      <c r="D48" s="80">
        <v>0</v>
      </c>
      <c r="E48" s="80">
        <v>0</v>
      </c>
      <c r="F48" s="80">
        <v>1000</v>
      </c>
      <c r="G48" s="80">
        <v>0</v>
      </c>
      <c r="H48" s="80">
        <v>0</v>
      </c>
      <c r="I48" s="80">
        <v>0</v>
      </c>
      <c r="J48"/>
    </row>
    <row r="49" spans="2:10" ht="16.5" x14ac:dyDescent="0.3">
      <c r="B49" s="77"/>
      <c r="C49" s="77" t="s">
        <v>110</v>
      </c>
      <c r="D49" s="80">
        <v>0</v>
      </c>
      <c r="E49" s="80">
        <v>0</v>
      </c>
      <c r="F49" s="80">
        <v>75000</v>
      </c>
      <c r="G49" s="80">
        <v>418700</v>
      </c>
      <c r="H49" s="80">
        <v>418700</v>
      </c>
      <c r="I49" s="80">
        <v>0</v>
      </c>
      <c r="J49"/>
    </row>
    <row r="50" spans="2:10" ht="16.5" x14ac:dyDescent="0.3">
      <c r="B50" s="77"/>
      <c r="C50" s="77" t="s">
        <v>261</v>
      </c>
      <c r="D50" s="80">
        <v>0</v>
      </c>
      <c r="E50" s="80">
        <v>0</v>
      </c>
      <c r="F50" s="80">
        <v>0</v>
      </c>
      <c r="G50" s="80">
        <v>0</v>
      </c>
      <c r="H50" s="80">
        <v>0</v>
      </c>
      <c r="I50" s="80">
        <v>0</v>
      </c>
      <c r="J50"/>
    </row>
    <row r="51" spans="2:10" ht="16.5" x14ac:dyDescent="0.3">
      <c r="B51" s="77"/>
      <c r="C51" s="77" t="s">
        <v>264</v>
      </c>
      <c r="D51" s="80">
        <v>0</v>
      </c>
      <c r="E51" s="80">
        <v>6100</v>
      </c>
      <c r="F51" s="80">
        <v>10000</v>
      </c>
      <c r="G51" s="80">
        <v>0</v>
      </c>
      <c r="H51" s="80">
        <v>0</v>
      </c>
      <c r="I51" s="80">
        <v>0</v>
      </c>
      <c r="J51"/>
    </row>
    <row r="52" spans="2:10" ht="16.5" x14ac:dyDescent="0.3">
      <c r="B52" s="77"/>
      <c r="C52" s="77" t="s">
        <v>223</v>
      </c>
      <c r="D52" s="80">
        <v>0</v>
      </c>
      <c r="E52" s="80">
        <v>0</v>
      </c>
      <c r="F52" s="80">
        <v>0</v>
      </c>
      <c r="G52" s="80">
        <v>0</v>
      </c>
      <c r="H52" s="80">
        <v>0</v>
      </c>
      <c r="I52" s="80">
        <v>0</v>
      </c>
      <c r="J52"/>
    </row>
    <row r="53" spans="2:10" ht="16.5" x14ac:dyDescent="0.3">
      <c r="B53" s="77"/>
      <c r="C53" s="77" t="s">
        <v>149</v>
      </c>
      <c r="D53" s="80">
        <v>227437</v>
      </c>
      <c r="E53" s="80">
        <v>2262</v>
      </c>
      <c r="F53" s="80">
        <v>2250</v>
      </c>
      <c r="G53" s="80">
        <v>2250</v>
      </c>
      <c r="H53" s="80">
        <v>2250</v>
      </c>
      <c r="I53" s="80">
        <v>0</v>
      </c>
      <c r="J53"/>
    </row>
    <row r="54" spans="2:10" ht="16.5" x14ac:dyDescent="0.3">
      <c r="B54" s="77"/>
      <c r="C54" s="77" t="s">
        <v>188</v>
      </c>
      <c r="D54" s="80">
        <v>0</v>
      </c>
      <c r="E54" s="80">
        <v>0</v>
      </c>
      <c r="F54" s="80">
        <v>0</v>
      </c>
      <c r="G54" s="80">
        <v>0</v>
      </c>
      <c r="H54" s="80">
        <v>0</v>
      </c>
      <c r="I54" s="80">
        <v>0</v>
      </c>
      <c r="J54"/>
    </row>
    <row r="55" spans="2:10" ht="16.5" x14ac:dyDescent="0.3">
      <c r="B55" s="77"/>
      <c r="C55" s="77" t="s">
        <v>200</v>
      </c>
      <c r="D55" s="80">
        <v>0</v>
      </c>
      <c r="E55" s="80">
        <v>0</v>
      </c>
      <c r="F55" s="80">
        <v>0</v>
      </c>
      <c r="G55" s="80">
        <v>0</v>
      </c>
      <c r="H55" s="80">
        <v>0</v>
      </c>
      <c r="I55" s="80">
        <v>0</v>
      </c>
      <c r="J55"/>
    </row>
    <row r="56" spans="2:10" ht="16.5" x14ac:dyDescent="0.3">
      <c r="B56" s="77"/>
      <c r="C56" s="77" t="s">
        <v>208</v>
      </c>
      <c r="D56" s="80">
        <v>0</v>
      </c>
      <c r="E56" s="80">
        <v>0</v>
      </c>
      <c r="F56" s="80">
        <v>0</v>
      </c>
      <c r="G56" s="80">
        <v>0</v>
      </c>
      <c r="H56" s="80">
        <v>0</v>
      </c>
      <c r="I56" s="80">
        <v>0</v>
      </c>
      <c r="J56"/>
    </row>
    <row r="57" spans="2:10" ht="16.5" x14ac:dyDescent="0.3">
      <c r="B57" s="77"/>
      <c r="C57" s="77" t="s">
        <v>210</v>
      </c>
      <c r="D57" s="80">
        <v>0</v>
      </c>
      <c r="E57" s="80">
        <v>0</v>
      </c>
      <c r="F57" s="80">
        <v>6051</v>
      </c>
      <c r="G57" s="80">
        <v>0</v>
      </c>
      <c r="H57" s="80">
        <v>0</v>
      </c>
      <c r="I57" s="80">
        <v>0</v>
      </c>
      <c r="J57"/>
    </row>
    <row r="58" spans="2:10" ht="16.5" x14ac:dyDescent="0.3">
      <c r="B58" s="77"/>
      <c r="C58" s="77"/>
      <c r="H58" s="80"/>
      <c r="I58" s="80"/>
      <c r="J58"/>
    </row>
    <row r="59" spans="2:10" ht="16.5" x14ac:dyDescent="0.3">
      <c r="B59" s="77" t="s">
        <v>48</v>
      </c>
      <c r="C59" s="77"/>
      <c r="D59" s="80">
        <v>0</v>
      </c>
      <c r="E59" s="80">
        <v>0</v>
      </c>
      <c r="F59" s="80">
        <v>104082</v>
      </c>
      <c r="G59" s="80">
        <v>70104</v>
      </c>
      <c r="H59" s="80">
        <v>70105</v>
      </c>
      <c r="I59" s="80">
        <v>1</v>
      </c>
      <c r="J59"/>
    </row>
    <row r="60" spans="2:10" ht="16.5" x14ac:dyDescent="0.3">
      <c r="B60" s="77"/>
      <c r="C60" s="77" t="s">
        <v>2563</v>
      </c>
      <c r="D60" s="80">
        <v>0</v>
      </c>
      <c r="E60" s="80">
        <v>0</v>
      </c>
      <c r="F60" s="80">
        <v>0</v>
      </c>
      <c r="G60" s="80">
        <v>19854</v>
      </c>
      <c r="H60" s="80">
        <v>19855</v>
      </c>
      <c r="I60" s="80">
        <v>1</v>
      </c>
      <c r="J60"/>
    </row>
    <row r="61" spans="2:10" ht="16.5" x14ac:dyDescent="0.3">
      <c r="B61" s="77"/>
      <c r="C61" s="77" t="s">
        <v>214</v>
      </c>
      <c r="D61" s="80">
        <v>0</v>
      </c>
      <c r="E61" s="80">
        <v>0</v>
      </c>
      <c r="F61" s="80">
        <v>150</v>
      </c>
      <c r="G61" s="80">
        <v>0</v>
      </c>
      <c r="H61" s="80">
        <v>0</v>
      </c>
      <c r="I61" s="80">
        <v>0</v>
      </c>
      <c r="J61"/>
    </row>
    <row r="62" spans="2:10" ht="16.5" x14ac:dyDescent="0.3">
      <c r="B62" s="77"/>
      <c r="C62" s="77" t="s">
        <v>121</v>
      </c>
      <c r="D62" s="80">
        <v>0</v>
      </c>
      <c r="E62" s="80">
        <v>0</v>
      </c>
      <c r="F62" s="80">
        <v>57160</v>
      </c>
      <c r="G62" s="80">
        <v>45000</v>
      </c>
      <c r="H62" s="80">
        <v>45000</v>
      </c>
      <c r="I62" s="80">
        <v>0</v>
      </c>
      <c r="J62"/>
    </row>
    <row r="63" spans="2:10" ht="16.5" x14ac:dyDescent="0.3">
      <c r="B63" s="77"/>
      <c r="C63" s="77" t="s">
        <v>134</v>
      </c>
      <c r="D63" s="80">
        <v>0</v>
      </c>
      <c r="E63" s="80">
        <v>0</v>
      </c>
      <c r="F63" s="80">
        <v>9472</v>
      </c>
      <c r="G63" s="80">
        <v>5250</v>
      </c>
      <c r="H63" s="80">
        <v>5250</v>
      </c>
      <c r="I63" s="80">
        <v>0</v>
      </c>
      <c r="J63"/>
    </row>
    <row r="64" spans="2:10" ht="16.5" x14ac:dyDescent="0.3">
      <c r="B64" s="77"/>
      <c r="C64" s="77" t="s">
        <v>248</v>
      </c>
      <c r="D64" s="80">
        <v>0</v>
      </c>
      <c r="E64" s="80">
        <v>0</v>
      </c>
      <c r="F64" s="80">
        <v>0</v>
      </c>
      <c r="G64" s="80">
        <v>0</v>
      </c>
      <c r="H64" s="80">
        <v>0</v>
      </c>
      <c r="I64" s="80">
        <v>0</v>
      </c>
      <c r="J64"/>
    </row>
    <row r="65" spans="2:10" ht="16.5" x14ac:dyDescent="0.3">
      <c r="B65" s="77"/>
      <c r="C65" s="77" t="s">
        <v>197</v>
      </c>
      <c r="D65" s="80">
        <v>0</v>
      </c>
      <c r="E65" s="80">
        <v>0</v>
      </c>
      <c r="F65" s="80">
        <v>100</v>
      </c>
      <c r="G65" s="80">
        <v>0</v>
      </c>
      <c r="H65" s="80">
        <v>0</v>
      </c>
      <c r="I65" s="80">
        <v>0</v>
      </c>
      <c r="J65"/>
    </row>
    <row r="66" spans="2:10" ht="16.5" x14ac:dyDescent="0.3">
      <c r="B66" s="77"/>
      <c r="C66" s="77" t="s">
        <v>122</v>
      </c>
      <c r="D66" s="80">
        <v>0</v>
      </c>
      <c r="E66" s="80">
        <v>0</v>
      </c>
      <c r="F66" s="80">
        <v>37200</v>
      </c>
      <c r="G66" s="80">
        <v>0</v>
      </c>
      <c r="H66" s="80">
        <v>0</v>
      </c>
      <c r="I66" s="80">
        <v>0</v>
      </c>
      <c r="J66"/>
    </row>
    <row r="67" spans="2:10" ht="16.5" x14ac:dyDescent="0.3">
      <c r="B67" s="77"/>
      <c r="C67" s="77"/>
      <c r="H67" s="80"/>
      <c r="I67" s="80"/>
      <c r="J67"/>
    </row>
    <row r="68" spans="2:10" ht="16.5" x14ac:dyDescent="0.3">
      <c r="B68" s="77" t="s">
        <v>39</v>
      </c>
      <c r="C68" s="77"/>
      <c r="D68" s="80">
        <v>467463</v>
      </c>
      <c r="E68" s="80">
        <v>473422</v>
      </c>
      <c r="F68" s="80">
        <v>863744</v>
      </c>
      <c r="G68" s="80">
        <v>558895</v>
      </c>
      <c r="H68" s="80">
        <v>558894</v>
      </c>
      <c r="I68" s="80">
        <v>-1</v>
      </c>
      <c r="J68"/>
    </row>
    <row r="69" spans="2:10" ht="16.5" x14ac:dyDescent="0.3">
      <c r="B69" s="77"/>
      <c r="C69" s="77" t="s">
        <v>2596</v>
      </c>
      <c r="D69" s="80">
        <v>139109</v>
      </c>
      <c r="E69" s="80">
        <v>140328</v>
      </c>
      <c r="F69" s="80">
        <v>140181</v>
      </c>
      <c r="G69" s="80">
        <v>45555</v>
      </c>
      <c r="H69" s="80">
        <v>45554</v>
      </c>
      <c r="I69" s="80">
        <v>-1</v>
      </c>
      <c r="J69"/>
    </row>
    <row r="70" spans="2:10" ht="16.5" x14ac:dyDescent="0.3">
      <c r="B70" s="77"/>
      <c r="C70" s="77" t="s">
        <v>151</v>
      </c>
      <c r="D70" s="80">
        <v>248</v>
      </c>
      <c r="E70" s="80">
        <v>1978</v>
      </c>
      <c r="F70" s="80">
        <v>2200</v>
      </c>
      <c r="G70" s="80">
        <v>2200</v>
      </c>
      <c r="H70" s="80">
        <v>2200</v>
      </c>
      <c r="I70" s="80">
        <v>0</v>
      </c>
      <c r="J70"/>
    </row>
    <row r="71" spans="2:10" ht="16.5" x14ac:dyDescent="0.3">
      <c r="B71" s="77"/>
      <c r="C71" s="77" t="s">
        <v>117</v>
      </c>
      <c r="D71" s="80">
        <v>0</v>
      </c>
      <c r="E71" s="80">
        <v>0</v>
      </c>
      <c r="F71" s="80">
        <v>90000</v>
      </c>
      <c r="G71" s="80">
        <v>120000</v>
      </c>
      <c r="H71" s="80">
        <v>120000</v>
      </c>
      <c r="I71" s="80">
        <v>0</v>
      </c>
      <c r="J71"/>
    </row>
    <row r="72" spans="2:10" ht="16.5" x14ac:dyDescent="0.3">
      <c r="B72" s="77"/>
      <c r="C72" s="77" t="s">
        <v>243</v>
      </c>
      <c r="D72" s="80">
        <v>0</v>
      </c>
      <c r="E72" s="80">
        <v>0</v>
      </c>
      <c r="F72" s="80">
        <v>0</v>
      </c>
      <c r="G72" s="80">
        <v>0</v>
      </c>
      <c r="H72" s="80">
        <v>0</v>
      </c>
      <c r="I72" s="80">
        <v>0</v>
      </c>
      <c r="J72"/>
    </row>
    <row r="73" spans="2:10" ht="16.5" x14ac:dyDescent="0.3">
      <c r="B73" s="77"/>
      <c r="C73" s="77" t="s">
        <v>146</v>
      </c>
      <c r="D73" s="80">
        <v>4165</v>
      </c>
      <c r="E73" s="80">
        <v>1250</v>
      </c>
      <c r="F73" s="80">
        <v>5250</v>
      </c>
      <c r="G73" s="80">
        <v>2750</v>
      </c>
      <c r="H73" s="80">
        <v>2750</v>
      </c>
      <c r="I73" s="80">
        <v>0</v>
      </c>
      <c r="J73"/>
    </row>
    <row r="74" spans="2:10" ht="16.5" x14ac:dyDescent="0.3">
      <c r="B74" s="77"/>
      <c r="C74" s="77" t="s">
        <v>112</v>
      </c>
      <c r="D74" s="80">
        <v>300281</v>
      </c>
      <c r="E74" s="80">
        <v>314970</v>
      </c>
      <c r="F74" s="80">
        <v>350275</v>
      </c>
      <c r="G74" s="80">
        <v>364700</v>
      </c>
      <c r="H74" s="80">
        <v>364700</v>
      </c>
      <c r="I74" s="80">
        <v>0</v>
      </c>
      <c r="J74"/>
    </row>
    <row r="75" spans="2:10" ht="16.5" x14ac:dyDescent="0.3">
      <c r="B75" s="77"/>
      <c r="C75" s="77" t="s">
        <v>133</v>
      </c>
      <c r="D75" s="80">
        <v>566</v>
      </c>
      <c r="E75" s="80">
        <v>0</v>
      </c>
      <c r="F75" s="80">
        <v>500</v>
      </c>
      <c r="G75" s="80">
        <v>10000</v>
      </c>
      <c r="H75" s="80">
        <v>10000</v>
      </c>
      <c r="I75" s="80">
        <v>0</v>
      </c>
      <c r="J75"/>
    </row>
    <row r="76" spans="2:10" ht="16.5" x14ac:dyDescent="0.3">
      <c r="B76" s="77"/>
      <c r="C76" s="77" t="s">
        <v>263</v>
      </c>
      <c r="D76" s="80">
        <v>0</v>
      </c>
      <c r="E76" s="80">
        <v>0</v>
      </c>
      <c r="F76" s="80">
        <v>0</v>
      </c>
      <c r="G76" s="80">
        <v>0</v>
      </c>
      <c r="H76" s="80">
        <v>0</v>
      </c>
      <c r="I76" s="80">
        <v>0</v>
      </c>
      <c r="J76"/>
    </row>
    <row r="77" spans="2:10" ht="16.5" x14ac:dyDescent="0.3">
      <c r="B77" s="77"/>
      <c r="C77" s="77" t="s">
        <v>140</v>
      </c>
      <c r="D77" s="80">
        <v>4136</v>
      </c>
      <c r="E77" s="80">
        <v>3874</v>
      </c>
      <c r="F77" s="80">
        <v>4750</v>
      </c>
      <c r="G77" s="80">
        <v>4240</v>
      </c>
      <c r="H77" s="80">
        <v>4240</v>
      </c>
      <c r="I77" s="80">
        <v>0</v>
      </c>
      <c r="J77"/>
    </row>
    <row r="78" spans="2:10" ht="16.5" x14ac:dyDescent="0.3">
      <c r="B78" s="77"/>
      <c r="C78" s="77" t="s">
        <v>154</v>
      </c>
      <c r="D78" s="80">
        <v>100</v>
      </c>
      <c r="E78" s="80">
        <v>2194</v>
      </c>
      <c r="F78" s="80">
        <v>3012</v>
      </c>
      <c r="G78" s="80">
        <v>1500</v>
      </c>
      <c r="H78" s="80">
        <v>1500</v>
      </c>
      <c r="I78" s="80">
        <v>0</v>
      </c>
      <c r="J78"/>
    </row>
    <row r="79" spans="2:10" ht="16.5" x14ac:dyDescent="0.3">
      <c r="B79" s="77"/>
      <c r="C79" s="77" t="s">
        <v>136</v>
      </c>
      <c r="D79" s="80">
        <v>13410</v>
      </c>
      <c r="E79" s="80">
        <v>7823</v>
      </c>
      <c r="F79" s="80">
        <v>11175</v>
      </c>
      <c r="G79" s="80">
        <v>7450</v>
      </c>
      <c r="H79" s="80">
        <v>7450</v>
      </c>
      <c r="I79" s="80">
        <v>0</v>
      </c>
      <c r="J79"/>
    </row>
    <row r="80" spans="2:10" ht="16.5" x14ac:dyDescent="0.3">
      <c r="B80" s="77"/>
      <c r="C80" s="77" t="s">
        <v>176</v>
      </c>
      <c r="D80" s="80">
        <v>0</v>
      </c>
      <c r="E80" s="80">
        <v>0</v>
      </c>
      <c r="F80" s="80">
        <v>0</v>
      </c>
      <c r="G80" s="80">
        <v>0</v>
      </c>
      <c r="H80" s="80">
        <v>0</v>
      </c>
      <c r="I80" s="80">
        <v>0</v>
      </c>
      <c r="J80"/>
    </row>
    <row r="81" spans="2:10" ht="16.5" x14ac:dyDescent="0.3">
      <c r="B81" s="77"/>
      <c r="C81" s="77" t="s">
        <v>178</v>
      </c>
      <c r="D81" s="80">
        <v>0</v>
      </c>
      <c r="E81" s="80">
        <v>0</v>
      </c>
      <c r="F81" s="80">
        <v>0</v>
      </c>
      <c r="G81" s="80">
        <v>0</v>
      </c>
      <c r="H81" s="80">
        <v>0</v>
      </c>
      <c r="I81" s="80">
        <v>0</v>
      </c>
      <c r="J81"/>
    </row>
    <row r="82" spans="2:10" ht="16.5" x14ac:dyDescent="0.3">
      <c r="B82" s="77"/>
      <c r="C82" s="77" t="s">
        <v>180</v>
      </c>
      <c r="D82" s="80">
        <v>0</v>
      </c>
      <c r="E82" s="80">
        <v>0</v>
      </c>
      <c r="F82" s="80">
        <v>250000</v>
      </c>
      <c r="G82" s="80">
        <v>0</v>
      </c>
      <c r="H82" s="80">
        <v>0</v>
      </c>
      <c r="I82" s="80">
        <v>0</v>
      </c>
      <c r="J82"/>
    </row>
    <row r="83" spans="2:10" ht="16.5" x14ac:dyDescent="0.3">
      <c r="B83" s="77"/>
      <c r="C83" s="77" t="s">
        <v>182</v>
      </c>
      <c r="D83" s="80">
        <v>35</v>
      </c>
      <c r="E83" s="80">
        <v>0</v>
      </c>
      <c r="F83" s="80">
        <v>0</v>
      </c>
      <c r="G83" s="80">
        <v>0</v>
      </c>
      <c r="H83" s="80">
        <v>0</v>
      </c>
      <c r="I83" s="80">
        <v>0</v>
      </c>
      <c r="J83"/>
    </row>
    <row r="84" spans="2:10" ht="16.5" x14ac:dyDescent="0.3">
      <c r="B84" s="77"/>
      <c r="C84" s="77" t="s">
        <v>184</v>
      </c>
      <c r="D84" s="80">
        <v>0</v>
      </c>
      <c r="E84" s="80">
        <v>0</v>
      </c>
      <c r="F84" s="80">
        <v>0</v>
      </c>
      <c r="G84" s="80">
        <v>0</v>
      </c>
      <c r="H84" s="80">
        <v>0</v>
      </c>
      <c r="I84" s="80">
        <v>0</v>
      </c>
      <c r="J84"/>
    </row>
    <row r="85" spans="2:10" ht="16.5" x14ac:dyDescent="0.3">
      <c r="B85" s="77"/>
      <c r="C85" s="77" t="s">
        <v>186</v>
      </c>
      <c r="D85" s="80">
        <v>0</v>
      </c>
      <c r="E85" s="80">
        <v>800</v>
      </c>
      <c r="F85" s="80">
        <v>0</v>
      </c>
      <c r="G85" s="80">
        <v>0</v>
      </c>
      <c r="H85" s="80">
        <v>0</v>
      </c>
      <c r="I85" s="80">
        <v>0</v>
      </c>
      <c r="J85"/>
    </row>
    <row r="86" spans="2:10" ht="16.5" x14ac:dyDescent="0.3">
      <c r="B86" s="77"/>
      <c r="C86" s="77" t="s">
        <v>165</v>
      </c>
      <c r="D86" s="80">
        <v>5413</v>
      </c>
      <c r="E86" s="80">
        <v>205</v>
      </c>
      <c r="F86" s="80">
        <v>350</v>
      </c>
      <c r="G86" s="80">
        <v>500</v>
      </c>
      <c r="H86" s="80">
        <v>500</v>
      </c>
      <c r="I86" s="80">
        <v>0</v>
      </c>
      <c r="J86"/>
    </row>
    <row r="87" spans="2:10" ht="16.5" x14ac:dyDescent="0.3">
      <c r="B87" s="77"/>
      <c r="C87" s="77" t="s">
        <v>190</v>
      </c>
      <c r="D87" s="80">
        <v>0</v>
      </c>
      <c r="E87" s="80">
        <v>0</v>
      </c>
      <c r="F87" s="80">
        <v>0</v>
      </c>
      <c r="G87" s="80">
        <v>0</v>
      </c>
      <c r="H87" s="80">
        <v>0</v>
      </c>
      <c r="I87" s="80">
        <v>0</v>
      </c>
      <c r="J87"/>
    </row>
    <row r="88" spans="2:10" ht="16.5" x14ac:dyDescent="0.3">
      <c r="B88" s="77"/>
      <c r="C88" s="77" t="s">
        <v>192</v>
      </c>
      <c r="D88" s="80">
        <v>0</v>
      </c>
      <c r="E88" s="80">
        <v>0</v>
      </c>
      <c r="F88" s="80">
        <v>0</v>
      </c>
      <c r="G88" s="80">
        <v>0</v>
      </c>
      <c r="H88" s="80">
        <v>0</v>
      </c>
      <c r="I88" s="80">
        <v>0</v>
      </c>
      <c r="J88"/>
    </row>
    <row r="89" spans="2:10" ht="16.5" x14ac:dyDescent="0.3">
      <c r="B89" s="77"/>
      <c r="C89" s="77" t="s">
        <v>194</v>
      </c>
      <c r="D89" s="80">
        <v>0</v>
      </c>
      <c r="E89" s="80">
        <v>0</v>
      </c>
      <c r="F89" s="80">
        <v>0</v>
      </c>
      <c r="G89" s="80">
        <v>0</v>
      </c>
      <c r="H89" s="80">
        <v>0</v>
      </c>
      <c r="I89" s="80">
        <v>0</v>
      </c>
      <c r="J89"/>
    </row>
    <row r="90" spans="2:10" ht="16.5" x14ac:dyDescent="0.3">
      <c r="B90" s="77"/>
      <c r="C90" s="77" t="s">
        <v>196</v>
      </c>
      <c r="D90" s="80">
        <v>0</v>
      </c>
      <c r="E90" s="80">
        <v>0</v>
      </c>
      <c r="F90" s="80">
        <v>6051</v>
      </c>
      <c r="G90" s="80">
        <v>0</v>
      </c>
      <c r="H90" s="80">
        <v>0</v>
      </c>
      <c r="I90" s="80">
        <v>0</v>
      </c>
      <c r="J90"/>
    </row>
    <row r="91" spans="2:10" ht="16.5" x14ac:dyDescent="0.3">
      <c r="B91" s="77"/>
      <c r="C91" s="77" t="s">
        <v>198</v>
      </c>
      <c r="D91" s="80">
        <v>0</v>
      </c>
      <c r="E91" s="80">
        <v>0</v>
      </c>
      <c r="F91" s="80">
        <v>0</v>
      </c>
      <c r="G91" s="80">
        <v>0</v>
      </c>
      <c r="H91" s="80">
        <v>0</v>
      </c>
      <c r="I91" s="80">
        <v>0</v>
      </c>
      <c r="J91"/>
    </row>
    <row r="92" spans="2:10" ht="16.5" x14ac:dyDescent="0.3">
      <c r="B92" s="77"/>
      <c r="C92" s="77"/>
      <c r="H92" s="80"/>
      <c r="I92" s="80"/>
      <c r="J92"/>
    </row>
    <row r="93" spans="2:10" ht="16.5" x14ac:dyDescent="0.3">
      <c r="B93" s="77" t="s">
        <v>42</v>
      </c>
      <c r="C93" s="77"/>
      <c r="D93" s="80">
        <v>501574</v>
      </c>
      <c r="E93" s="80">
        <v>560387</v>
      </c>
      <c r="F93" s="80">
        <v>541418</v>
      </c>
      <c r="G93" s="80">
        <v>653729</v>
      </c>
      <c r="H93" s="80">
        <v>653729</v>
      </c>
      <c r="I93" s="80">
        <v>0</v>
      </c>
      <c r="J93"/>
    </row>
    <row r="94" spans="2:10" ht="16.5" x14ac:dyDescent="0.3">
      <c r="B94" s="77"/>
      <c r="C94" s="77" t="s">
        <v>2628</v>
      </c>
      <c r="D94" s="80">
        <v>121619</v>
      </c>
      <c r="E94" s="80">
        <v>176148</v>
      </c>
      <c r="F94" s="80">
        <v>132151</v>
      </c>
      <c r="G94" s="80">
        <v>214849</v>
      </c>
      <c r="H94" s="80">
        <v>214849</v>
      </c>
      <c r="I94" s="80">
        <v>0</v>
      </c>
      <c r="J94"/>
    </row>
    <row r="95" spans="2:10" ht="16.5" x14ac:dyDescent="0.3">
      <c r="B95" s="77"/>
      <c r="C95" s="77" t="s">
        <v>152</v>
      </c>
      <c r="D95" s="80">
        <v>4655</v>
      </c>
      <c r="E95" s="80">
        <v>1899</v>
      </c>
      <c r="F95" s="80">
        <v>2150</v>
      </c>
      <c r="G95" s="80">
        <v>2150</v>
      </c>
      <c r="H95" s="80">
        <v>2150</v>
      </c>
      <c r="I95" s="80">
        <v>0</v>
      </c>
      <c r="J95"/>
    </row>
    <row r="96" spans="2:10" ht="16.5" x14ac:dyDescent="0.3">
      <c r="B96" s="77"/>
      <c r="C96" s="77" t="s">
        <v>125</v>
      </c>
      <c r="D96" s="80">
        <v>0</v>
      </c>
      <c r="E96" s="80">
        <v>0</v>
      </c>
      <c r="F96" s="80">
        <v>0</v>
      </c>
      <c r="G96" s="80">
        <v>20000</v>
      </c>
      <c r="H96" s="80">
        <v>20000</v>
      </c>
      <c r="I96" s="80">
        <v>0</v>
      </c>
      <c r="J96"/>
    </row>
    <row r="97" spans="2:10" ht="16.5" x14ac:dyDescent="0.3">
      <c r="B97" s="77"/>
      <c r="C97" s="77" t="s">
        <v>204</v>
      </c>
      <c r="D97" s="80">
        <v>0</v>
      </c>
      <c r="E97" s="80">
        <v>0</v>
      </c>
      <c r="F97" s="80">
        <v>0</v>
      </c>
      <c r="G97" s="80">
        <v>0</v>
      </c>
      <c r="H97" s="80">
        <v>0</v>
      </c>
      <c r="I97" s="80">
        <v>0</v>
      </c>
      <c r="J97"/>
    </row>
    <row r="98" spans="2:10" ht="16.5" x14ac:dyDescent="0.3">
      <c r="B98" s="77"/>
      <c r="C98" s="77" t="s">
        <v>206</v>
      </c>
      <c r="D98" s="80">
        <v>0</v>
      </c>
      <c r="E98" s="80">
        <v>0</v>
      </c>
      <c r="F98" s="80">
        <v>0</v>
      </c>
      <c r="G98" s="80">
        <v>0</v>
      </c>
      <c r="H98" s="80">
        <v>0</v>
      </c>
      <c r="I98" s="80">
        <v>0</v>
      </c>
      <c r="J98"/>
    </row>
    <row r="99" spans="2:10" ht="16.5" x14ac:dyDescent="0.3">
      <c r="B99" s="77"/>
      <c r="C99" s="77" t="s">
        <v>156</v>
      </c>
      <c r="D99" s="80">
        <v>1610</v>
      </c>
      <c r="E99" s="80">
        <v>805</v>
      </c>
      <c r="F99" s="80">
        <v>2250</v>
      </c>
      <c r="G99" s="80">
        <v>1150</v>
      </c>
      <c r="H99" s="80">
        <v>1150</v>
      </c>
      <c r="I99" s="80">
        <v>0</v>
      </c>
      <c r="J99"/>
    </row>
    <row r="100" spans="2:10" ht="16.5" x14ac:dyDescent="0.3">
      <c r="B100" s="77"/>
      <c r="C100" s="77" t="s">
        <v>111</v>
      </c>
      <c r="D100" s="80">
        <v>342844</v>
      </c>
      <c r="E100" s="80">
        <v>361249</v>
      </c>
      <c r="F100" s="80">
        <v>386875</v>
      </c>
      <c r="G100" s="80">
        <v>406700</v>
      </c>
      <c r="H100" s="80">
        <v>406700</v>
      </c>
      <c r="I100" s="80">
        <v>0</v>
      </c>
      <c r="J100"/>
    </row>
    <row r="101" spans="2:10" ht="16.5" x14ac:dyDescent="0.3">
      <c r="B101" s="77"/>
      <c r="C101" s="77" t="s">
        <v>212</v>
      </c>
      <c r="D101" s="80">
        <v>0</v>
      </c>
      <c r="E101" s="80">
        <v>0</v>
      </c>
      <c r="F101" s="80">
        <v>0</v>
      </c>
      <c r="G101" s="80">
        <v>0</v>
      </c>
      <c r="H101" s="80">
        <v>0</v>
      </c>
      <c r="I101" s="80">
        <v>0</v>
      </c>
      <c r="J101"/>
    </row>
    <row r="102" spans="2:10" ht="16.5" x14ac:dyDescent="0.3">
      <c r="B102" s="77"/>
      <c r="C102" s="77" t="s">
        <v>150</v>
      </c>
      <c r="D102" s="80">
        <v>108</v>
      </c>
      <c r="E102" s="80">
        <v>2071</v>
      </c>
      <c r="F102" s="80">
        <v>2321</v>
      </c>
      <c r="G102" s="80">
        <v>2200</v>
      </c>
      <c r="H102" s="80">
        <v>2200</v>
      </c>
      <c r="I102" s="80">
        <v>0</v>
      </c>
      <c r="J102"/>
    </row>
    <row r="103" spans="2:10" ht="16.5" x14ac:dyDescent="0.3">
      <c r="B103" s="77"/>
      <c r="C103" s="77" t="s">
        <v>137</v>
      </c>
      <c r="D103" s="80">
        <v>6891</v>
      </c>
      <c r="E103" s="80">
        <v>5241</v>
      </c>
      <c r="F103" s="80">
        <v>9270</v>
      </c>
      <c r="G103" s="80">
        <v>6180</v>
      </c>
      <c r="H103" s="80">
        <v>6180</v>
      </c>
      <c r="I103" s="80">
        <v>0</v>
      </c>
      <c r="J103"/>
    </row>
    <row r="104" spans="2:10" ht="16.5" x14ac:dyDescent="0.3">
      <c r="B104" s="77"/>
      <c r="C104" s="77" t="s">
        <v>218</v>
      </c>
      <c r="D104" s="80">
        <v>0</v>
      </c>
      <c r="E104" s="80">
        <v>0</v>
      </c>
      <c r="F104" s="80">
        <v>0</v>
      </c>
      <c r="G104" s="80">
        <v>0</v>
      </c>
      <c r="H104" s="80">
        <v>0</v>
      </c>
      <c r="I104" s="80">
        <v>0</v>
      </c>
      <c r="J104"/>
    </row>
    <row r="105" spans="2:10" ht="16.5" x14ac:dyDescent="0.3">
      <c r="B105" s="77"/>
      <c r="C105" s="77" t="s">
        <v>220</v>
      </c>
      <c r="D105" s="80">
        <v>0</v>
      </c>
      <c r="E105" s="80">
        <v>0</v>
      </c>
      <c r="F105" s="80">
        <v>0</v>
      </c>
      <c r="G105" s="80">
        <v>0</v>
      </c>
      <c r="H105" s="80">
        <v>0</v>
      </c>
      <c r="I105" s="80">
        <v>0</v>
      </c>
      <c r="J105"/>
    </row>
    <row r="106" spans="2:10" ht="16.5" x14ac:dyDescent="0.3">
      <c r="B106" s="77"/>
      <c r="C106" s="77" t="s">
        <v>222</v>
      </c>
      <c r="D106" s="80">
        <v>0</v>
      </c>
      <c r="E106" s="80">
        <v>0</v>
      </c>
      <c r="F106" s="80">
        <v>0</v>
      </c>
      <c r="G106" s="80">
        <v>0</v>
      </c>
      <c r="H106" s="80">
        <v>0</v>
      </c>
      <c r="I106" s="80">
        <v>0</v>
      </c>
      <c r="J106"/>
    </row>
    <row r="107" spans="2:10" ht="16.5" x14ac:dyDescent="0.3">
      <c r="B107" s="77"/>
      <c r="C107" s="77" t="s">
        <v>224</v>
      </c>
      <c r="D107" s="80">
        <v>0</v>
      </c>
      <c r="E107" s="80">
        <v>0</v>
      </c>
      <c r="F107" s="80">
        <v>0</v>
      </c>
      <c r="G107" s="80">
        <v>0</v>
      </c>
      <c r="H107" s="80">
        <v>0</v>
      </c>
      <c r="I107" s="80">
        <v>0</v>
      </c>
      <c r="J107"/>
    </row>
    <row r="108" spans="2:10" ht="16.5" x14ac:dyDescent="0.3">
      <c r="B108" s="77"/>
      <c r="C108" s="77" t="s">
        <v>164</v>
      </c>
      <c r="D108" s="80">
        <v>8102</v>
      </c>
      <c r="E108" s="80">
        <v>116</v>
      </c>
      <c r="F108" s="80">
        <v>350</v>
      </c>
      <c r="G108" s="80">
        <v>500</v>
      </c>
      <c r="H108" s="80">
        <v>500</v>
      </c>
      <c r="I108" s="80">
        <v>0</v>
      </c>
      <c r="J108"/>
    </row>
    <row r="109" spans="2:10" ht="16.5" x14ac:dyDescent="0.3">
      <c r="B109" s="77"/>
      <c r="C109" s="77" t="s">
        <v>228</v>
      </c>
      <c r="D109" s="80">
        <v>0</v>
      </c>
      <c r="E109" s="80">
        <v>0</v>
      </c>
      <c r="F109" s="80">
        <v>0</v>
      </c>
      <c r="G109" s="80">
        <v>0</v>
      </c>
      <c r="H109" s="80">
        <v>0</v>
      </c>
      <c r="I109" s="80">
        <v>0</v>
      </c>
      <c r="J109"/>
    </row>
    <row r="110" spans="2:10" ht="16.5" x14ac:dyDescent="0.3">
      <c r="B110" s="77"/>
      <c r="C110" s="77" t="s">
        <v>230</v>
      </c>
      <c r="D110" s="80">
        <v>0</v>
      </c>
      <c r="E110" s="80">
        <v>0</v>
      </c>
      <c r="F110" s="80">
        <v>0</v>
      </c>
      <c r="G110" s="80">
        <v>0</v>
      </c>
      <c r="H110" s="80">
        <v>0</v>
      </c>
      <c r="I110" s="80">
        <v>0</v>
      </c>
      <c r="J110"/>
    </row>
    <row r="111" spans="2:10" ht="16.5" x14ac:dyDescent="0.3">
      <c r="B111" s="77"/>
      <c r="C111" s="77" t="s">
        <v>232</v>
      </c>
      <c r="D111" s="80">
        <v>0</v>
      </c>
      <c r="E111" s="80">
        <v>0</v>
      </c>
      <c r="F111" s="80">
        <v>0</v>
      </c>
      <c r="G111" s="80">
        <v>0</v>
      </c>
      <c r="H111" s="80">
        <v>0</v>
      </c>
      <c r="I111" s="80">
        <v>0</v>
      </c>
      <c r="J111"/>
    </row>
    <row r="112" spans="2:10" ht="16.5" x14ac:dyDescent="0.3">
      <c r="B112" s="77"/>
      <c r="C112" s="77" t="s">
        <v>234</v>
      </c>
      <c r="D112" s="80">
        <v>0</v>
      </c>
      <c r="E112" s="80">
        <v>0</v>
      </c>
      <c r="F112" s="80">
        <v>0</v>
      </c>
      <c r="G112" s="80">
        <v>0</v>
      </c>
      <c r="H112" s="80">
        <v>0</v>
      </c>
      <c r="I112" s="80">
        <v>0</v>
      </c>
      <c r="J112"/>
    </row>
    <row r="113" spans="2:10" ht="16.5" x14ac:dyDescent="0.3">
      <c r="B113" s="77"/>
      <c r="C113" s="77" t="s">
        <v>236</v>
      </c>
      <c r="D113" s="80">
        <v>0</v>
      </c>
      <c r="E113" s="80">
        <v>0</v>
      </c>
      <c r="F113" s="80">
        <v>6051</v>
      </c>
      <c r="G113" s="80">
        <v>0</v>
      </c>
      <c r="H113" s="80">
        <v>0</v>
      </c>
      <c r="I113" s="80">
        <v>0</v>
      </c>
      <c r="J113"/>
    </row>
    <row r="114" spans="2:10" ht="16.5" x14ac:dyDescent="0.3">
      <c r="B114" s="77"/>
      <c r="C114" s="77" t="s">
        <v>238</v>
      </c>
      <c r="D114" s="80">
        <v>15745</v>
      </c>
      <c r="E114" s="80">
        <v>12858</v>
      </c>
      <c r="F114" s="80">
        <v>0</v>
      </c>
      <c r="G114" s="80">
        <v>0</v>
      </c>
      <c r="H114" s="80">
        <v>0</v>
      </c>
      <c r="I114" s="80">
        <v>0</v>
      </c>
      <c r="J114"/>
    </row>
    <row r="115" spans="2:10" ht="16.5" x14ac:dyDescent="0.3">
      <c r="B115" s="77"/>
      <c r="C115" s="77"/>
      <c r="H115" s="80"/>
      <c r="I115" s="80"/>
      <c r="J115"/>
    </row>
    <row r="116" spans="2:10" ht="16.5" x14ac:dyDescent="0.3">
      <c r="B116" s="77" t="s">
        <v>55</v>
      </c>
      <c r="C116" s="77"/>
      <c r="D116" s="80">
        <v>207035</v>
      </c>
      <c r="E116" s="80">
        <v>170674</v>
      </c>
      <c r="F116" s="80">
        <v>685083</v>
      </c>
      <c r="G116" s="80">
        <v>130960</v>
      </c>
      <c r="H116" s="80">
        <v>130960</v>
      </c>
      <c r="I116" s="80">
        <v>0</v>
      </c>
      <c r="J116"/>
    </row>
    <row r="117" spans="2:10" ht="16.5" x14ac:dyDescent="0.3">
      <c r="B117" s="77"/>
      <c r="C117" s="77" t="s">
        <v>2654</v>
      </c>
      <c r="D117" s="80">
        <v>126292</v>
      </c>
      <c r="E117" s="80">
        <v>90839</v>
      </c>
      <c r="F117" s="80">
        <v>53537</v>
      </c>
      <c r="G117" s="80">
        <v>63711</v>
      </c>
      <c r="H117" s="80">
        <v>63711</v>
      </c>
      <c r="I117" s="80">
        <v>0</v>
      </c>
      <c r="J117"/>
    </row>
    <row r="118" spans="2:10" ht="16.5" x14ac:dyDescent="0.3">
      <c r="B118" s="77"/>
      <c r="C118" s="77" t="s">
        <v>155</v>
      </c>
      <c r="D118" s="80">
        <v>153</v>
      </c>
      <c r="E118" s="80">
        <v>1424</v>
      </c>
      <c r="F118" s="80">
        <v>1400</v>
      </c>
      <c r="G118" s="80">
        <v>1400</v>
      </c>
      <c r="H118" s="80">
        <v>1400</v>
      </c>
      <c r="I118" s="80">
        <v>0</v>
      </c>
      <c r="J118"/>
    </row>
    <row r="119" spans="2:10" ht="16.5" x14ac:dyDescent="0.3">
      <c r="B119" s="77"/>
      <c r="C119" s="77" t="s">
        <v>242</v>
      </c>
      <c r="D119" s="80">
        <v>0</v>
      </c>
      <c r="E119" s="80">
        <v>0</v>
      </c>
      <c r="F119" s="80">
        <v>0</v>
      </c>
      <c r="G119" s="80">
        <v>0</v>
      </c>
      <c r="H119" s="80">
        <v>0</v>
      </c>
      <c r="I119" s="80">
        <v>0</v>
      </c>
      <c r="J119"/>
    </row>
    <row r="120" spans="2:10" ht="16.5" x14ac:dyDescent="0.3">
      <c r="B120" s="77"/>
      <c r="C120" s="77" t="s">
        <v>118</v>
      </c>
      <c r="D120" s="80">
        <v>78103</v>
      </c>
      <c r="E120" s="80">
        <v>76643</v>
      </c>
      <c r="F120" s="80">
        <v>64212</v>
      </c>
      <c r="G120" s="80">
        <v>64212</v>
      </c>
      <c r="H120" s="80">
        <v>64212</v>
      </c>
      <c r="I120" s="80">
        <v>0</v>
      </c>
      <c r="J120"/>
    </row>
    <row r="121" spans="2:10" ht="16.5" x14ac:dyDescent="0.3">
      <c r="B121" s="77"/>
      <c r="C121" s="77" t="s">
        <v>246</v>
      </c>
      <c r="D121" s="80">
        <v>0</v>
      </c>
      <c r="E121" s="80">
        <v>0</v>
      </c>
      <c r="F121" s="80">
        <v>200000</v>
      </c>
      <c r="G121" s="80">
        <v>0</v>
      </c>
      <c r="H121" s="80">
        <v>0</v>
      </c>
      <c r="I121" s="80">
        <v>0</v>
      </c>
      <c r="J121"/>
    </row>
    <row r="122" spans="2:10" ht="16.5" x14ac:dyDescent="0.3">
      <c r="B122" s="77"/>
      <c r="C122" s="77" t="s">
        <v>153</v>
      </c>
      <c r="D122" s="80">
        <v>2354</v>
      </c>
      <c r="E122" s="80">
        <v>1768</v>
      </c>
      <c r="F122" s="80">
        <v>1560</v>
      </c>
      <c r="G122" s="80">
        <v>1560</v>
      </c>
      <c r="H122" s="80">
        <v>1560</v>
      </c>
      <c r="I122" s="80">
        <v>0</v>
      </c>
      <c r="J122"/>
    </row>
    <row r="123" spans="2:10" ht="16.5" x14ac:dyDescent="0.3">
      <c r="B123" s="77"/>
      <c r="C123" s="77" t="s">
        <v>250</v>
      </c>
      <c r="D123" s="80">
        <v>0</v>
      </c>
      <c r="E123" s="80">
        <v>0</v>
      </c>
      <c r="F123" s="80">
        <v>0</v>
      </c>
      <c r="G123" s="80">
        <v>0</v>
      </c>
      <c r="H123" s="80">
        <v>0</v>
      </c>
      <c r="I123" s="80">
        <v>0</v>
      </c>
      <c r="J123"/>
    </row>
    <row r="124" spans="2:10" ht="16.5" x14ac:dyDescent="0.3">
      <c r="B124" s="77"/>
      <c r="C124" s="77" t="s">
        <v>252</v>
      </c>
      <c r="D124" s="80">
        <v>0</v>
      </c>
      <c r="E124" s="80">
        <v>0</v>
      </c>
      <c r="F124" s="80">
        <v>0</v>
      </c>
      <c r="G124" s="80">
        <v>0</v>
      </c>
      <c r="H124" s="80">
        <v>0</v>
      </c>
      <c r="I124" s="80">
        <v>0</v>
      </c>
      <c r="J124"/>
    </row>
    <row r="125" spans="2:10" ht="16.5" x14ac:dyDescent="0.3">
      <c r="B125" s="77"/>
      <c r="C125" s="77" t="s">
        <v>254</v>
      </c>
      <c r="D125" s="80">
        <v>0</v>
      </c>
      <c r="E125" s="80">
        <v>0</v>
      </c>
      <c r="F125" s="80">
        <v>360291</v>
      </c>
      <c r="G125" s="80">
        <v>0</v>
      </c>
      <c r="H125" s="80">
        <v>0</v>
      </c>
      <c r="I125" s="80">
        <v>0</v>
      </c>
      <c r="J125"/>
    </row>
    <row r="126" spans="2:10" ht="16.5" x14ac:dyDescent="0.3">
      <c r="B126" s="77"/>
      <c r="C126" s="77" t="s">
        <v>256</v>
      </c>
      <c r="D126" s="80">
        <v>0</v>
      </c>
      <c r="E126" s="80">
        <v>0</v>
      </c>
      <c r="F126" s="80">
        <v>0</v>
      </c>
      <c r="G126" s="80">
        <v>0</v>
      </c>
      <c r="H126" s="80">
        <v>0</v>
      </c>
      <c r="I126" s="80">
        <v>0</v>
      </c>
      <c r="J126"/>
    </row>
    <row r="127" spans="2:10" ht="16.5" x14ac:dyDescent="0.3">
      <c r="B127" s="77"/>
      <c r="C127" s="77" t="s">
        <v>258</v>
      </c>
      <c r="D127" s="80">
        <v>0</v>
      </c>
      <c r="E127" s="80">
        <v>0</v>
      </c>
      <c r="F127" s="80">
        <v>0</v>
      </c>
      <c r="G127" s="80">
        <v>0</v>
      </c>
      <c r="H127" s="80">
        <v>0</v>
      </c>
      <c r="I127" s="80">
        <v>0</v>
      </c>
      <c r="J127"/>
    </row>
    <row r="128" spans="2:10" ht="16.5" x14ac:dyDescent="0.3">
      <c r="B128" s="77"/>
      <c r="C128" s="77" t="s">
        <v>260</v>
      </c>
      <c r="D128" s="80">
        <v>0</v>
      </c>
      <c r="E128" s="80">
        <v>0</v>
      </c>
      <c r="F128" s="80">
        <v>0</v>
      </c>
      <c r="G128" s="80">
        <v>0</v>
      </c>
      <c r="H128" s="80">
        <v>0</v>
      </c>
      <c r="I128" s="80">
        <v>0</v>
      </c>
      <c r="J128"/>
    </row>
    <row r="129" spans="2:10" ht="16.5" x14ac:dyDescent="0.3">
      <c r="B129" s="77"/>
      <c r="C129" s="77" t="s">
        <v>172</v>
      </c>
      <c r="D129" s="80">
        <v>133</v>
      </c>
      <c r="E129" s="80">
        <v>0</v>
      </c>
      <c r="F129" s="80">
        <v>50</v>
      </c>
      <c r="G129" s="80">
        <v>77</v>
      </c>
      <c r="H129" s="80">
        <v>77</v>
      </c>
      <c r="I129" s="80">
        <v>0</v>
      </c>
      <c r="J129"/>
    </row>
    <row r="130" spans="2:10" ht="16.5" x14ac:dyDescent="0.3">
      <c r="B130" s="77"/>
      <c r="C130" s="77" t="s">
        <v>265</v>
      </c>
      <c r="D130" s="80">
        <v>0</v>
      </c>
      <c r="E130" s="80">
        <v>0</v>
      </c>
      <c r="F130" s="80">
        <v>4033</v>
      </c>
      <c r="G130" s="80">
        <v>0</v>
      </c>
      <c r="H130" s="80">
        <v>0</v>
      </c>
      <c r="I130" s="80">
        <v>0</v>
      </c>
      <c r="J130"/>
    </row>
    <row r="131" spans="2:10" ht="16.5" x14ac:dyDescent="0.3">
      <c r="B131" s="77"/>
      <c r="C131" s="77"/>
      <c r="H131" s="80"/>
      <c r="I131" s="80"/>
      <c r="J131"/>
    </row>
    <row r="132" spans="2:10" ht="16.5" x14ac:dyDescent="0.3">
      <c r="B132" s="77" t="s">
        <v>2002</v>
      </c>
      <c r="C132" s="77"/>
      <c r="D132" s="80">
        <v>36702</v>
      </c>
      <c r="E132" s="80">
        <v>30945</v>
      </c>
      <c r="F132" s="80">
        <v>36185</v>
      </c>
      <c r="G132" s="80">
        <v>14545</v>
      </c>
      <c r="H132" s="80">
        <v>14545</v>
      </c>
      <c r="I132" s="80">
        <v>0</v>
      </c>
      <c r="J132"/>
    </row>
    <row r="133" spans="2:10" ht="16.5" x14ac:dyDescent="0.3">
      <c r="B133" s="77"/>
      <c r="C133" s="77" t="s">
        <v>2663</v>
      </c>
      <c r="D133" s="80">
        <v>19375</v>
      </c>
      <c r="E133" s="80">
        <v>16394</v>
      </c>
      <c r="F133" s="80">
        <v>12352</v>
      </c>
      <c r="G133" s="80">
        <v>10545</v>
      </c>
      <c r="H133" s="80">
        <v>10545</v>
      </c>
      <c r="I133" s="80">
        <v>0</v>
      </c>
      <c r="J133"/>
    </row>
    <row r="134" spans="2:10" ht="16.5" x14ac:dyDescent="0.3">
      <c r="B134" s="77"/>
      <c r="C134" s="77" t="s">
        <v>267</v>
      </c>
      <c r="D134" s="80">
        <v>7</v>
      </c>
      <c r="E134" s="80">
        <v>7</v>
      </c>
      <c r="F134" s="80">
        <v>8</v>
      </c>
      <c r="G134" s="80">
        <v>0</v>
      </c>
      <c r="H134" s="80">
        <v>0</v>
      </c>
      <c r="I134" s="80">
        <v>0</v>
      </c>
      <c r="J134"/>
    </row>
    <row r="135" spans="2:10" ht="16.5" x14ac:dyDescent="0.3">
      <c r="B135" s="77"/>
      <c r="C135" s="77" t="s">
        <v>269</v>
      </c>
      <c r="D135" s="80">
        <v>0</v>
      </c>
      <c r="E135" s="80">
        <v>280</v>
      </c>
      <c r="F135" s="80">
        <v>50</v>
      </c>
      <c r="G135" s="80">
        <v>0</v>
      </c>
      <c r="H135" s="80">
        <v>0</v>
      </c>
      <c r="I135" s="80">
        <v>0</v>
      </c>
      <c r="J135"/>
    </row>
    <row r="136" spans="2:10" ht="16.5" x14ac:dyDescent="0.3">
      <c r="B136" s="77"/>
      <c r="C136" s="77" t="s">
        <v>271</v>
      </c>
      <c r="D136" s="80">
        <v>0</v>
      </c>
      <c r="E136" s="80">
        <v>0</v>
      </c>
      <c r="F136" s="80">
        <v>0</v>
      </c>
      <c r="G136" s="80">
        <v>0</v>
      </c>
      <c r="H136" s="80">
        <v>0</v>
      </c>
      <c r="I136" s="80">
        <v>0</v>
      </c>
      <c r="J136"/>
    </row>
    <row r="137" spans="2:10" ht="16.5" x14ac:dyDescent="0.3">
      <c r="B137" s="77"/>
      <c r="C137" s="77" t="s">
        <v>273</v>
      </c>
      <c r="D137" s="80">
        <v>1980</v>
      </c>
      <c r="E137" s="80">
        <v>1675</v>
      </c>
      <c r="F137" s="80">
        <v>3000</v>
      </c>
      <c r="G137" s="80">
        <v>0</v>
      </c>
      <c r="H137" s="80">
        <v>0</v>
      </c>
      <c r="I137" s="80">
        <v>0</v>
      </c>
      <c r="J137"/>
    </row>
    <row r="138" spans="2:10" ht="16.5" x14ac:dyDescent="0.3">
      <c r="B138" s="77"/>
      <c r="C138" s="77" t="s">
        <v>275</v>
      </c>
      <c r="D138" s="80">
        <v>1200</v>
      </c>
      <c r="E138" s="80">
        <v>590</v>
      </c>
      <c r="F138" s="80">
        <v>1200</v>
      </c>
      <c r="G138" s="80">
        <v>0</v>
      </c>
      <c r="H138" s="80">
        <v>0</v>
      </c>
      <c r="I138" s="80">
        <v>0</v>
      </c>
      <c r="J138"/>
    </row>
    <row r="139" spans="2:10" ht="16.5" x14ac:dyDescent="0.3">
      <c r="B139" s="77"/>
      <c r="C139" s="77" t="s">
        <v>277</v>
      </c>
      <c r="D139" s="80">
        <v>0</v>
      </c>
      <c r="E139" s="80">
        <v>0</v>
      </c>
      <c r="F139" s="80">
        <v>0</v>
      </c>
      <c r="G139" s="80">
        <v>0</v>
      </c>
      <c r="H139" s="80">
        <v>0</v>
      </c>
      <c r="I139" s="80">
        <v>0</v>
      </c>
      <c r="J139"/>
    </row>
    <row r="140" spans="2:10" ht="16.5" x14ac:dyDescent="0.3">
      <c r="B140" s="77"/>
      <c r="C140" s="77" t="s">
        <v>278</v>
      </c>
      <c r="D140" s="80">
        <v>1300</v>
      </c>
      <c r="E140" s="80">
        <v>1590</v>
      </c>
      <c r="F140" s="80">
        <v>1500</v>
      </c>
      <c r="G140" s="80">
        <v>0</v>
      </c>
      <c r="H140" s="80">
        <v>0</v>
      </c>
      <c r="I140" s="80">
        <v>0</v>
      </c>
      <c r="J140"/>
    </row>
    <row r="141" spans="2:10" ht="16.5" x14ac:dyDescent="0.3">
      <c r="B141" s="77"/>
      <c r="C141" s="77" t="s">
        <v>142</v>
      </c>
      <c r="D141" s="80">
        <v>3280</v>
      </c>
      <c r="E141" s="80">
        <v>3373</v>
      </c>
      <c r="F141" s="80">
        <v>4000</v>
      </c>
      <c r="G141" s="80">
        <v>4000</v>
      </c>
      <c r="H141" s="80">
        <v>4000</v>
      </c>
      <c r="I141" s="80">
        <v>0</v>
      </c>
      <c r="J141"/>
    </row>
    <row r="142" spans="2:10" ht="16.5" x14ac:dyDescent="0.3">
      <c r="B142" s="77"/>
      <c r="C142" s="77" t="s">
        <v>225</v>
      </c>
      <c r="D142" s="80">
        <v>1480</v>
      </c>
      <c r="E142" s="80">
        <v>1545</v>
      </c>
      <c r="F142" s="80">
        <v>2750</v>
      </c>
      <c r="G142" s="80">
        <v>0</v>
      </c>
      <c r="H142" s="80">
        <v>0</v>
      </c>
      <c r="I142" s="80">
        <v>0</v>
      </c>
      <c r="J142"/>
    </row>
    <row r="143" spans="2:10" ht="16.5" x14ac:dyDescent="0.3">
      <c r="B143" s="77"/>
      <c r="C143" s="77" t="s">
        <v>177</v>
      </c>
      <c r="D143" s="80">
        <v>1500</v>
      </c>
      <c r="E143" s="80">
        <v>750</v>
      </c>
      <c r="F143" s="80">
        <v>4000</v>
      </c>
      <c r="G143" s="80">
        <v>0</v>
      </c>
      <c r="H143" s="80">
        <v>0</v>
      </c>
      <c r="I143" s="80">
        <v>0</v>
      </c>
      <c r="J143"/>
    </row>
    <row r="144" spans="2:10" ht="16.5" x14ac:dyDescent="0.3">
      <c r="B144" s="77"/>
      <c r="C144" s="77" t="s">
        <v>227</v>
      </c>
      <c r="D144" s="80">
        <v>194</v>
      </c>
      <c r="E144" s="80">
        <v>0</v>
      </c>
      <c r="F144" s="80">
        <v>225</v>
      </c>
      <c r="G144" s="80">
        <v>0</v>
      </c>
      <c r="H144" s="80">
        <v>0</v>
      </c>
      <c r="I144" s="80">
        <v>0</v>
      </c>
      <c r="J144"/>
    </row>
    <row r="145" spans="2:10" ht="16.5" x14ac:dyDescent="0.3">
      <c r="B145" s="77"/>
      <c r="C145" s="77" t="s">
        <v>199</v>
      </c>
      <c r="D145" s="80">
        <v>0</v>
      </c>
      <c r="E145" s="80">
        <v>0</v>
      </c>
      <c r="F145" s="80">
        <v>0</v>
      </c>
      <c r="G145" s="80">
        <v>0</v>
      </c>
      <c r="H145" s="80">
        <v>0</v>
      </c>
      <c r="I145" s="80">
        <v>0</v>
      </c>
      <c r="J145"/>
    </row>
    <row r="146" spans="2:10" ht="16.5" x14ac:dyDescent="0.3">
      <c r="B146" s="77"/>
      <c r="C146" s="77" t="s">
        <v>229</v>
      </c>
      <c r="D146" s="80">
        <v>595</v>
      </c>
      <c r="E146" s="80">
        <v>0</v>
      </c>
      <c r="F146" s="80">
        <v>1000</v>
      </c>
      <c r="G146" s="80">
        <v>0</v>
      </c>
      <c r="H146" s="80">
        <v>0</v>
      </c>
      <c r="I146" s="80">
        <v>0</v>
      </c>
      <c r="J146"/>
    </row>
    <row r="147" spans="2:10" ht="16.5" x14ac:dyDescent="0.3">
      <c r="B147" s="77"/>
      <c r="C147" s="77" t="s">
        <v>185</v>
      </c>
      <c r="D147" s="80">
        <v>4067</v>
      </c>
      <c r="E147" s="80">
        <v>3445</v>
      </c>
      <c r="F147" s="80">
        <v>4250</v>
      </c>
      <c r="G147" s="80">
        <v>0</v>
      </c>
      <c r="H147" s="80">
        <v>0</v>
      </c>
      <c r="I147" s="80">
        <v>0</v>
      </c>
      <c r="J147"/>
    </row>
    <row r="148" spans="2:10" ht="16.5" x14ac:dyDescent="0.3">
      <c r="B148" s="77"/>
      <c r="C148" s="77" t="s">
        <v>231</v>
      </c>
      <c r="D148" s="80">
        <v>440</v>
      </c>
      <c r="E148" s="80">
        <v>200</v>
      </c>
      <c r="F148" s="80">
        <v>450</v>
      </c>
      <c r="G148" s="80">
        <v>0</v>
      </c>
      <c r="H148" s="80">
        <v>0</v>
      </c>
      <c r="I148" s="80">
        <v>0</v>
      </c>
      <c r="J148"/>
    </row>
    <row r="149" spans="2:10" ht="16.5" x14ac:dyDescent="0.3">
      <c r="B149" s="77"/>
      <c r="C149" s="77" t="s">
        <v>201</v>
      </c>
      <c r="D149" s="80">
        <v>100</v>
      </c>
      <c r="E149" s="80">
        <v>145</v>
      </c>
      <c r="F149" s="80">
        <v>175</v>
      </c>
      <c r="G149" s="80">
        <v>0</v>
      </c>
      <c r="H149" s="80">
        <v>0</v>
      </c>
      <c r="I149" s="80">
        <v>0</v>
      </c>
      <c r="J149"/>
    </row>
    <row r="150" spans="2:10" ht="16.5" x14ac:dyDescent="0.3">
      <c r="B150" s="77"/>
      <c r="C150" s="77" t="s">
        <v>233</v>
      </c>
      <c r="D150" s="80">
        <v>796</v>
      </c>
      <c r="E150" s="80">
        <v>726</v>
      </c>
      <c r="F150" s="80">
        <v>1000</v>
      </c>
      <c r="G150" s="80">
        <v>0</v>
      </c>
      <c r="H150" s="80">
        <v>0</v>
      </c>
      <c r="I150" s="80">
        <v>0</v>
      </c>
      <c r="J150"/>
    </row>
    <row r="151" spans="2:10" ht="16.5" x14ac:dyDescent="0.3">
      <c r="B151" s="77"/>
      <c r="C151" s="77" t="s">
        <v>173</v>
      </c>
      <c r="D151" s="80">
        <v>0</v>
      </c>
      <c r="E151" s="80">
        <v>124</v>
      </c>
      <c r="F151" s="80">
        <v>150</v>
      </c>
      <c r="G151" s="80">
        <v>0</v>
      </c>
      <c r="H151" s="80">
        <v>0</v>
      </c>
      <c r="I151" s="80">
        <v>0</v>
      </c>
      <c r="J151"/>
    </row>
    <row r="152" spans="2:10" ht="16.5" x14ac:dyDescent="0.3">
      <c r="B152" s="77"/>
      <c r="C152" s="77" t="s">
        <v>235</v>
      </c>
      <c r="D152" s="80">
        <v>60</v>
      </c>
      <c r="E152" s="80">
        <v>0</v>
      </c>
      <c r="F152" s="80">
        <v>0</v>
      </c>
      <c r="G152" s="80">
        <v>0</v>
      </c>
      <c r="H152" s="80">
        <v>0</v>
      </c>
      <c r="I152" s="80">
        <v>0</v>
      </c>
      <c r="J152"/>
    </row>
    <row r="153" spans="2:10" ht="16.5" x14ac:dyDescent="0.3">
      <c r="B153" s="77"/>
      <c r="C153" s="77" t="s">
        <v>203</v>
      </c>
      <c r="D153" s="80">
        <v>0</v>
      </c>
      <c r="E153" s="80">
        <v>0</v>
      </c>
      <c r="F153" s="80">
        <v>0</v>
      </c>
      <c r="G153" s="80">
        <v>0</v>
      </c>
      <c r="H153" s="80">
        <v>0</v>
      </c>
      <c r="I153" s="80">
        <v>0</v>
      </c>
      <c r="J153"/>
    </row>
    <row r="154" spans="2:10" ht="16.5" x14ac:dyDescent="0.3">
      <c r="B154" s="77"/>
      <c r="C154" s="77" t="s">
        <v>237</v>
      </c>
      <c r="D154" s="80">
        <v>328</v>
      </c>
      <c r="E154" s="80">
        <v>101</v>
      </c>
      <c r="F154" s="80">
        <v>75</v>
      </c>
      <c r="G154" s="80">
        <v>0</v>
      </c>
      <c r="H154" s="80">
        <v>0</v>
      </c>
      <c r="I154" s="80">
        <v>0</v>
      </c>
      <c r="J154"/>
    </row>
    <row r="155" spans="2:10" ht="16.5" x14ac:dyDescent="0.3">
      <c r="B155" s="77"/>
      <c r="C155" s="77"/>
      <c r="H155" s="80"/>
      <c r="I155" s="80"/>
      <c r="J155"/>
    </row>
    <row r="156" spans="2:10" ht="16.5" x14ac:dyDescent="0.3">
      <c r="B156" s="77" t="s">
        <v>84</v>
      </c>
      <c r="C156" s="77"/>
      <c r="D156" s="80">
        <v>45623</v>
      </c>
      <c r="E156" s="80">
        <v>54359</v>
      </c>
      <c r="F156" s="80">
        <v>69602</v>
      </c>
      <c r="G156" s="80">
        <v>72725</v>
      </c>
      <c r="H156" s="80">
        <v>72725</v>
      </c>
      <c r="I156" s="80">
        <v>0</v>
      </c>
      <c r="J156"/>
    </row>
    <row r="157" spans="2:10" ht="16.5" x14ac:dyDescent="0.3">
      <c r="B157" s="77"/>
      <c r="C157" s="77" t="s">
        <v>2670</v>
      </c>
      <c r="D157" s="80">
        <v>0</v>
      </c>
      <c r="E157" s="80">
        <v>45622</v>
      </c>
      <c r="F157" s="80">
        <v>54577</v>
      </c>
      <c r="G157" s="80">
        <v>57750</v>
      </c>
      <c r="H157" s="80">
        <v>57750</v>
      </c>
      <c r="I157" s="80">
        <v>0</v>
      </c>
      <c r="J157"/>
    </row>
    <row r="158" spans="2:10" ht="16.5" x14ac:dyDescent="0.3">
      <c r="B158" s="77"/>
      <c r="C158" s="77" t="s">
        <v>169</v>
      </c>
      <c r="D158" s="80">
        <v>52</v>
      </c>
      <c r="E158" s="80">
        <v>857</v>
      </c>
      <c r="F158" s="80">
        <v>250</v>
      </c>
      <c r="G158" s="80">
        <v>200</v>
      </c>
      <c r="H158" s="80">
        <v>200</v>
      </c>
      <c r="I158" s="80">
        <v>0</v>
      </c>
      <c r="J158"/>
    </row>
    <row r="159" spans="2:10" ht="16.5" x14ac:dyDescent="0.3">
      <c r="B159" s="77"/>
      <c r="C159" s="77" t="s">
        <v>129</v>
      </c>
      <c r="D159" s="80">
        <v>7880</v>
      </c>
      <c r="E159" s="80">
        <v>7880</v>
      </c>
      <c r="F159" s="80">
        <v>14775</v>
      </c>
      <c r="G159" s="80">
        <v>14775</v>
      </c>
      <c r="H159" s="80">
        <v>14775</v>
      </c>
      <c r="I159" s="80">
        <v>0</v>
      </c>
      <c r="J159"/>
    </row>
    <row r="160" spans="2:10" ht="16.5" x14ac:dyDescent="0.3">
      <c r="B160" s="77"/>
      <c r="C160" s="77" t="s">
        <v>205</v>
      </c>
      <c r="D160" s="80">
        <v>0</v>
      </c>
      <c r="E160" s="80">
        <v>0</v>
      </c>
      <c r="F160" s="80">
        <v>0</v>
      </c>
      <c r="G160" s="80">
        <v>0</v>
      </c>
      <c r="H160" s="80">
        <v>0</v>
      </c>
      <c r="I160" s="80">
        <v>0</v>
      </c>
      <c r="J160"/>
    </row>
    <row r="161" spans="2:10" ht="16.5" x14ac:dyDescent="0.3">
      <c r="B161" s="77"/>
      <c r="C161" s="77" t="s">
        <v>241</v>
      </c>
      <c r="D161" s="80">
        <v>37691</v>
      </c>
      <c r="E161" s="80">
        <v>0</v>
      </c>
      <c r="F161" s="80">
        <v>0</v>
      </c>
      <c r="G161" s="80">
        <v>0</v>
      </c>
      <c r="H161" s="80">
        <v>0</v>
      </c>
      <c r="I161" s="80">
        <v>0</v>
      </c>
      <c r="J161"/>
    </row>
    <row r="162" spans="2:10" ht="16.5" x14ac:dyDescent="0.3">
      <c r="B162" s="77"/>
      <c r="C162" s="77"/>
      <c r="H162" s="80"/>
      <c r="I162" s="80"/>
      <c r="J162"/>
    </row>
    <row r="163" spans="2:10" ht="16.5" x14ac:dyDescent="0.3">
      <c r="B163" s="77" t="s">
        <v>2134</v>
      </c>
      <c r="C163" s="77"/>
      <c r="D163" s="80">
        <v>36616</v>
      </c>
      <c r="E163" s="80">
        <v>47331</v>
      </c>
      <c r="F163" s="80">
        <v>56613</v>
      </c>
      <c r="G163" s="80">
        <v>58710</v>
      </c>
      <c r="H163" s="80">
        <v>58710</v>
      </c>
      <c r="I163" s="80">
        <v>0</v>
      </c>
      <c r="J163"/>
    </row>
    <row r="164" spans="2:10" ht="16.5" x14ac:dyDescent="0.3">
      <c r="B164" s="77"/>
      <c r="C164" s="77" t="s">
        <v>2677</v>
      </c>
      <c r="D164" s="80">
        <v>0</v>
      </c>
      <c r="E164" s="80">
        <v>36618</v>
      </c>
      <c r="F164" s="80">
        <v>47483</v>
      </c>
      <c r="G164" s="80">
        <v>49630</v>
      </c>
      <c r="H164" s="80">
        <v>49630</v>
      </c>
      <c r="I164" s="80">
        <v>0</v>
      </c>
      <c r="J164"/>
    </row>
    <row r="165" spans="2:10" ht="16.5" x14ac:dyDescent="0.3">
      <c r="B165" s="77"/>
      <c r="C165" s="77" t="s">
        <v>168</v>
      </c>
      <c r="D165" s="80">
        <v>32</v>
      </c>
      <c r="E165" s="80">
        <v>649</v>
      </c>
      <c r="F165" s="80">
        <v>250</v>
      </c>
      <c r="G165" s="80">
        <v>200</v>
      </c>
      <c r="H165" s="80">
        <v>200</v>
      </c>
      <c r="I165" s="80">
        <v>0</v>
      </c>
      <c r="J165"/>
    </row>
    <row r="166" spans="2:10" ht="16.5" x14ac:dyDescent="0.3">
      <c r="B166" s="77"/>
      <c r="C166" s="77" t="s">
        <v>135</v>
      </c>
      <c r="D166" s="80">
        <v>13397</v>
      </c>
      <c r="E166" s="80">
        <v>10064</v>
      </c>
      <c r="F166" s="80">
        <v>8880</v>
      </c>
      <c r="G166" s="80">
        <v>8880</v>
      </c>
      <c r="H166" s="80">
        <v>8880</v>
      </c>
      <c r="I166" s="80">
        <v>0</v>
      </c>
      <c r="J166"/>
    </row>
    <row r="167" spans="2:10" ht="16.5" x14ac:dyDescent="0.3">
      <c r="B167" s="77"/>
      <c r="C167" s="77" t="s">
        <v>207</v>
      </c>
      <c r="D167" s="80">
        <v>23187</v>
      </c>
      <c r="E167" s="80">
        <v>0</v>
      </c>
      <c r="F167" s="80">
        <v>0</v>
      </c>
      <c r="G167" s="80">
        <v>0</v>
      </c>
      <c r="H167" s="80">
        <v>0</v>
      </c>
      <c r="I167" s="80">
        <v>0</v>
      </c>
      <c r="J167"/>
    </row>
    <row r="168" spans="2:10" ht="16.5" x14ac:dyDescent="0.3">
      <c r="B168" s="77"/>
      <c r="C168" s="77"/>
      <c r="H168" s="80"/>
      <c r="I168" s="80"/>
      <c r="J168"/>
    </row>
    <row r="169" spans="2:10" ht="16.5" x14ac:dyDescent="0.3">
      <c r="B169" s="77" t="s">
        <v>2159</v>
      </c>
      <c r="C169" s="77"/>
      <c r="D169" s="80">
        <v>397391</v>
      </c>
      <c r="E169" s="80">
        <v>0</v>
      </c>
      <c r="F169" s="80">
        <v>0</v>
      </c>
      <c r="G169" s="80">
        <v>0</v>
      </c>
      <c r="H169" s="80">
        <v>0</v>
      </c>
      <c r="I169" s="80">
        <v>0</v>
      </c>
      <c r="J169"/>
    </row>
    <row r="170" spans="2:10" ht="16.5" x14ac:dyDescent="0.3">
      <c r="B170" s="77"/>
      <c r="C170" s="77" t="s">
        <v>2684</v>
      </c>
      <c r="D170" s="80">
        <v>397391</v>
      </c>
      <c r="E170" s="80">
        <v>0</v>
      </c>
      <c r="F170" s="80">
        <v>0</v>
      </c>
      <c r="G170" s="80">
        <v>0</v>
      </c>
      <c r="H170" s="80">
        <v>0</v>
      </c>
      <c r="I170" s="80">
        <v>0</v>
      </c>
      <c r="J170"/>
    </row>
    <row r="171" spans="2:10" ht="16.5" x14ac:dyDescent="0.3">
      <c r="B171" s="77"/>
      <c r="C171" s="77" t="s">
        <v>245</v>
      </c>
      <c r="D171" s="80">
        <v>0</v>
      </c>
      <c r="E171" s="80">
        <v>0</v>
      </c>
      <c r="F171" s="80">
        <v>0</v>
      </c>
      <c r="G171" s="80">
        <v>0</v>
      </c>
      <c r="H171" s="80">
        <v>0</v>
      </c>
      <c r="I171" s="80">
        <v>0</v>
      </c>
      <c r="J171"/>
    </row>
    <row r="172" spans="2:10" ht="16.5" x14ac:dyDescent="0.3">
      <c r="B172" s="77"/>
      <c r="C172" s="77" t="s">
        <v>189</v>
      </c>
      <c r="D172" s="80">
        <v>0</v>
      </c>
      <c r="E172" s="80">
        <v>0</v>
      </c>
      <c r="F172" s="80">
        <v>0</v>
      </c>
      <c r="G172" s="80">
        <v>0</v>
      </c>
      <c r="H172" s="80">
        <v>0</v>
      </c>
      <c r="I172" s="80">
        <v>0</v>
      </c>
      <c r="J172"/>
    </row>
    <row r="173" spans="2:10" ht="16.5" x14ac:dyDescent="0.3">
      <c r="B173" s="77"/>
      <c r="C173" s="77" t="s">
        <v>247</v>
      </c>
      <c r="D173" s="80">
        <v>0</v>
      </c>
      <c r="E173" s="80">
        <v>0</v>
      </c>
      <c r="F173" s="80">
        <v>0</v>
      </c>
      <c r="G173" s="80">
        <v>0</v>
      </c>
      <c r="H173" s="80">
        <v>0</v>
      </c>
      <c r="I173" s="80">
        <v>0</v>
      </c>
      <c r="J173"/>
    </row>
    <row r="174" spans="2:10" ht="16.5" x14ac:dyDescent="0.3">
      <c r="B174" s="77"/>
      <c r="C174" s="77" t="s">
        <v>209</v>
      </c>
      <c r="D174" s="80">
        <v>0</v>
      </c>
      <c r="E174" s="80">
        <v>0</v>
      </c>
      <c r="F174" s="80">
        <v>0</v>
      </c>
      <c r="G174" s="80">
        <v>0</v>
      </c>
      <c r="H174" s="80">
        <v>0</v>
      </c>
      <c r="I174" s="80">
        <v>0</v>
      </c>
      <c r="J174"/>
    </row>
    <row r="175" spans="2:10" ht="16.5" x14ac:dyDescent="0.3">
      <c r="B175" s="77"/>
      <c r="C175" s="77" t="s">
        <v>249</v>
      </c>
      <c r="D175" s="80">
        <v>0</v>
      </c>
      <c r="E175" s="80">
        <v>0</v>
      </c>
      <c r="F175" s="80">
        <v>0</v>
      </c>
      <c r="G175" s="80">
        <v>0</v>
      </c>
      <c r="H175" s="80">
        <v>0</v>
      </c>
      <c r="I175" s="80">
        <v>0</v>
      </c>
      <c r="J175"/>
    </row>
    <row r="176" spans="2:10" ht="16.5" x14ac:dyDescent="0.3">
      <c r="B176" s="77"/>
      <c r="C176" s="77" t="s">
        <v>175</v>
      </c>
      <c r="D176" s="80">
        <v>0</v>
      </c>
      <c r="E176" s="80">
        <v>0</v>
      </c>
      <c r="F176" s="80">
        <v>0</v>
      </c>
      <c r="G176" s="80">
        <v>0</v>
      </c>
      <c r="H176" s="80">
        <v>0</v>
      </c>
      <c r="I176" s="80">
        <v>0</v>
      </c>
      <c r="J176"/>
    </row>
    <row r="177" spans="2:10" ht="16.5" x14ac:dyDescent="0.3">
      <c r="B177" s="77"/>
      <c r="C177" s="77" t="s">
        <v>251</v>
      </c>
      <c r="D177" s="80">
        <v>0</v>
      </c>
      <c r="E177" s="80">
        <v>0</v>
      </c>
      <c r="F177" s="80">
        <v>0</v>
      </c>
      <c r="G177" s="80">
        <v>0</v>
      </c>
      <c r="H177" s="80">
        <v>0</v>
      </c>
      <c r="I177" s="80">
        <v>0</v>
      </c>
      <c r="J177"/>
    </row>
    <row r="178" spans="2:10" ht="16.5" x14ac:dyDescent="0.3">
      <c r="B178" s="77"/>
      <c r="C178" s="77" t="s">
        <v>211</v>
      </c>
      <c r="D178" s="80">
        <v>0</v>
      </c>
      <c r="E178" s="80">
        <v>0</v>
      </c>
      <c r="F178" s="80">
        <v>0</v>
      </c>
      <c r="G178" s="80">
        <v>0</v>
      </c>
      <c r="H178" s="80">
        <v>0</v>
      </c>
      <c r="I178" s="80">
        <v>0</v>
      </c>
      <c r="J178"/>
    </row>
    <row r="179" spans="2:10" ht="16.5" x14ac:dyDescent="0.3">
      <c r="B179" s="77"/>
      <c r="C179" s="77" t="s">
        <v>253</v>
      </c>
      <c r="D179" s="80">
        <v>0</v>
      </c>
      <c r="E179" s="80">
        <v>0</v>
      </c>
      <c r="F179" s="80">
        <v>0</v>
      </c>
      <c r="G179" s="80">
        <v>0</v>
      </c>
      <c r="H179" s="80">
        <v>0</v>
      </c>
      <c r="I179" s="80">
        <v>0</v>
      </c>
      <c r="J179"/>
    </row>
    <row r="180" spans="2:10" ht="16.5" x14ac:dyDescent="0.3">
      <c r="B180" s="77"/>
      <c r="C180" s="77" t="s">
        <v>191</v>
      </c>
      <c r="D180" s="80">
        <v>0</v>
      </c>
      <c r="E180" s="80">
        <v>0</v>
      </c>
      <c r="F180" s="80">
        <v>0</v>
      </c>
      <c r="G180" s="80">
        <v>0</v>
      </c>
      <c r="H180" s="80">
        <v>0</v>
      </c>
      <c r="I180" s="80">
        <v>0</v>
      </c>
      <c r="J180"/>
    </row>
    <row r="181" spans="2:10" ht="16.5" x14ac:dyDescent="0.3">
      <c r="B181" s="77"/>
      <c r="C181" s="77" t="s">
        <v>255</v>
      </c>
      <c r="D181" s="80">
        <v>0</v>
      </c>
      <c r="E181" s="80">
        <v>0</v>
      </c>
      <c r="F181" s="80">
        <v>0</v>
      </c>
      <c r="G181" s="80">
        <v>0</v>
      </c>
      <c r="H181" s="80">
        <v>0</v>
      </c>
      <c r="I181" s="80">
        <v>0</v>
      </c>
      <c r="J181"/>
    </row>
    <row r="182" spans="2:10" ht="16.5" x14ac:dyDescent="0.3">
      <c r="B182" s="77"/>
      <c r="C182" s="77" t="s">
        <v>213</v>
      </c>
      <c r="D182" s="80">
        <v>0</v>
      </c>
      <c r="E182" s="80">
        <v>0</v>
      </c>
      <c r="F182" s="80">
        <v>0</v>
      </c>
      <c r="G182" s="80">
        <v>0</v>
      </c>
      <c r="H182" s="80">
        <v>0</v>
      </c>
      <c r="I182" s="80">
        <v>0</v>
      </c>
      <c r="J182"/>
    </row>
    <row r="183" spans="2:10" ht="16.5" x14ac:dyDescent="0.3">
      <c r="B183" s="77"/>
      <c r="C183" s="77"/>
      <c r="H183" s="80"/>
      <c r="I183" s="80"/>
      <c r="J183"/>
    </row>
    <row r="184" spans="2:10" ht="16.5" x14ac:dyDescent="0.3">
      <c r="B184" s="77" t="s">
        <v>65</v>
      </c>
      <c r="C184" s="77"/>
      <c r="D184" s="80">
        <v>265465</v>
      </c>
      <c r="E184" s="80">
        <v>311502</v>
      </c>
      <c r="F184" s="80">
        <v>383877</v>
      </c>
      <c r="G184" s="80">
        <v>386952</v>
      </c>
      <c r="H184" s="80">
        <v>386952</v>
      </c>
      <c r="I184" s="80">
        <v>0</v>
      </c>
      <c r="J184"/>
    </row>
    <row r="185" spans="2:10" ht="16.5" x14ac:dyDescent="0.3">
      <c r="B185" s="77"/>
      <c r="C185" s="77" t="s">
        <v>2691</v>
      </c>
      <c r="D185" s="80">
        <v>0</v>
      </c>
      <c r="E185" s="80">
        <v>265465</v>
      </c>
      <c r="F185" s="80">
        <v>320027</v>
      </c>
      <c r="G185" s="80">
        <v>328502</v>
      </c>
      <c r="H185" s="80">
        <v>328502</v>
      </c>
      <c r="I185" s="80">
        <v>0</v>
      </c>
      <c r="J185"/>
    </row>
    <row r="186" spans="2:10" ht="16.5" x14ac:dyDescent="0.3">
      <c r="B186" s="77"/>
      <c r="C186" s="77" t="s">
        <v>158</v>
      </c>
      <c r="D186" s="80">
        <v>270</v>
      </c>
      <c r="E186" s="80">
        <v>5822</v>
      </c>
      <c r="F186" s="80">
        <v>6400</v>
      </c>
      <c r="G186" s="80">
        <v>1000</v>
      </c>
      <c r="H186" s="80">
        <v>1000</v>
      </c>
      <c r="I186" s="80">
        <v>0</v>
      </c>
      <c r="J186"/>
    </row>
    <row r="187" spans="2:10" ht="16.5" x14ac:dyDescent="0.3">
      <c r="B187" s="77"/>
      <c r="C187" s="77" t="s">
        <v>119</v>
      </c>
      <c r="D187" s="80">
        <v>68940</v>
      </c>
      <c r="E187" s="80">
        <v>40215</v>
      </c>
      <c r="F187" s="80">
        <v>57450</v>
      </c>
      <c r="G187" s="80">
        <v>57450</v>
      </c>
      <c r="H187" s="80">
        <v>57450</v>
      </c>
      <c r="I187" s="80">
        <v>0</v>
      </c>
      <c r="J187"/>
    </row>
    <row r="188" spans="2:10" ht="16.5" x14ac:dyDescent="0.3">
      <c r="B188" s="77"/>
      <c r="C188" s="77" t="s">
        <v>259</v>
      </c>
      <c r="D188" s="80">
        <v>196255</v>
      </c>
      <c r="E188" s="80">
        <v>0</v>
      </c>
      <c r="F188" s="80">
        <v>0</v>
      </c>
      <c r="G188" s="80">
        <v>0</v>
      </c>
      <c r="H188" s="80">
        <v>0</v>
      </c>
      <c r="I188" s="80">
        <v>0</v>
      </c>
      <c r="J188"/>
    </row>
    <row r="189" spans="2:10" ht="16.5" x14ac:dyDescent="0.3">
      <c r="B189" s="77"/>
      <c r="C189" s="77"/>
      <c r="H189" s="80"/>
      <c r="I189" s="80"/>
      <c r="J189"/>
    </row>
    <row r="190" spans="2:10" ht="16.5" x14ac:dyDescent="0.3">
      <c r="B190" s="77" t="s">
        <v>68</v>
      </c>
      <c r="C190" s="77"/>
      <c r="D190" s="80">
        <v>128017</v>
      </c>
      <c r="E190" s="80">
        <v>139745</v>
      </c>
      <c r="F190" s="80">
        <v>158494</v>
      </c>
      <c r="G190" s="80">
        <v>162810</v>
      </c>
      <c r="H190" s="80">
        <v>162810</v>
      </c>
      <c r="I190" s="80">
        <v>0</v>
      </c>
      <c r="J190"/>
    </row>
    <row r="191" spans="2:10" ht="16.5" x14ac:dyDescent="0.3">
      <c r="B191" s="77"/>
      <c r="C191" s="77" t="s">
        <v>2697</v>
      </c>
      <c r="D191" s="80">
        <v>0</v>
      </c>
      <c r="E191" s="80">
        <v>128017</v>
      </c>
      <c r="F191" s="80">
        <v>140454</v>
      </c>
      <c r="G191" s="80">
        <v>145745</v>
      </c>
      <c r="H191" s="80">
        <v>145745</v>
      </c>
      <c r="I191" s="80">
        <v>0</v>
      </c>
      <c r="J191"/>
    </row>
    <row r="192" spans="2:10" ht="16.5" x14ac:dyDescent="0.3">
      <c r="B192" s="77"/>
      <c r="C192" s="77" t="s">
        <v>159</v>
      </c>
      <c r="D192" s="80">
        <v>158</v>
      </c>
      <c r="E192" s="80">
        <v>2646</v>
      </c>
      <c r="F192" s="80">
        <v>1975</v>
      </c>
      <c r="G192" s="80">
        <v>1000</v>
      </c>
      <c r="H192" s="80">
        <v>1000</v>
      </c>
      <c r="I192" s="80">
        <v>0</v>
      </c>
      <c r="J192"/>
    </row>
    <row r="193" spans="2:10" ht="16.5" x14ac:dyDescent="0.3">
      <c r="B193" s="77"/>
      <c r="C193" s="77" t="s">
        <v>127</v>
      </c>
      <c r="D193" s="80">
        <v>11942</v>
      </c>
      <c r="E193" s="80">
        <v>9082</v>
      </c>
      <c r="F193" s="80">
        <v>16065</v>
      </c>
      <c r="G193" s="80">
        <v>16065</v>
      </c>
      <c r="H193" s="80">
        <v>16065</v>
      </c>
      <c r="I193" s="80">
        <v>0</v>
      </c>
      <c r="J193"/>
    </row>
    <row r="194" spans="2:10" ht="16.5" x14ac:dyDescent="0.3">
      <c r="B194" s="77"/>
      <c r="C194" s="77" t="s">
        <v>262</v>
      </c>
      <c r="D194" s="80">
        <v>115917</v>
      </c>
      <c r="E194" s="80">
        <v>0</v>
      </c>
      <c r="F194" s="80">
        <v>0</v>
      </c>
      <c r="G194" s="80">
        <v>0</v>
      </c>
      <c r="H194" s="80">
        <v>0</v>
      </c>
      <c r="I194" s="80">
        <v>0</v>
      </c>
      <c r="J194"/>
    </row>
    <row r="195" spans="2:10" ht="16.5" x14ac:dyDescent="0.3">
      <c r="B195" s="77"/>
      <c r="C195" s="77"/>
      <c r="H195" s="80"/>
      <c r="I195" s="80"/>
      <c r="J195"/>
    </row>
    <row r="196" spans="2:10" ht="16.5" x14ac:dyDescent="0.3">
      <c r="B196" s="77" t="s">
        <v>82</v>
      </c>
      <c r="C196" s="77"/>
      <c r="D196" s="80">
        <v>33379</v>
      </c>
      <c r="E196" s="80">
        <v>44978</v>
      </c>
      <c r="F196" s="80">
        <v>55843</v>
      </c>
      <c r="G196" s="80">
        <v>59008</v>
      </c>
      <c r="H196" s="80">
        <v>59008</v>
      </c>
      <c r="I196" s="80">
        <v>0</v>
      </c>
      <c r="J196"/>
    </row>
    <row r="197" spans="2:10" ht="16.5" x14ac:dyDescent="0.3">
      <c r="B197" s="77"/>
      <c r="C197" s="77" t="s">
        <v>2705</v>
      </c>
      <c r="D197" s="80">
        <v>0</v>
      </c>
      <c r="E197" s="80">
        <v>33379</v>
      </c>
      <c r="F197" s="80">
        <v>45113</v>
      </c>
      <c r="G197" s="80">
        <v>48278</v>
      </c>
      <c r="H197" s="80">
        <v>48278</v>
      </c>
      <c r="I197" s="80">
        <v>0</v>
      </c>
      <c r="J197"/>
    </row>
    <row r="198" spans="2:10" ht="16.5" x14ac:dyDescent="0.3">
      <c r="B198" s="77"/>
      <c r="C198" s="77" t="s">
        <v>162</v>
      </c>
      <c r="D198" s="80">
        <v>34</v>
      </c>
      <c r="E198" s="80">
        <v>585</v>
      </c>
      <c r="F198" s="80">
        <v>635</v>
      </c>
      <c r="G198" s="80">
        <v>635</v>
      </c>
      <c r="H198" s="80">
        <v>635</v>
      </c>
      <c r="I198" s="80">
        <v>0</v>
      </c>
      <c r="J198"/>
    </row>
    <row r="199" spans="2:10" ht="16.5" x14ac:dyDescent="0.3">
      <c r="B199" s="77"/>
      <c r="C199" s="77" t="s">
        <v>132</v>
      </c>
      <c r="D199" s="80">
        <v>9005</v>
      </c>
      <c r="E199" s="80">
        <v>11014</v>
      </c>
      <c r="F199" s="80">
        <v>10095</v>
      </c>
      <c r="G199" s="80">
        <v>10095</v>
      </c>
      <c r="H199" s="80">
        <v>10095</v>
      </c>
      <c r="I199" s="80">
        <v>0</v>
      </c>
      <c r="J199"/>
    </row>
    <row r="200" spans="2:10" ht="16.5" x14ac:dyDescent="0.3">
      <c r="B200" s="77"/>
      <c r="C200" s="77" t="s">
        <v>217</v>
      </c>
      <c r="D200" s="80">
        <v>24340</v>
      </c>
      <c r="E200" s="80">
        <v>0</v>
      </c>
      <c r="F200" s="80">
        <v>0</v>
      </c>
      <c r="G200" s="80">
        <v>0</v>
      </c>
      <c r="H200" s="80">
        <v>0</v>
      </c>
      <c r="I200" s="80">
        <v>0</v>
      </c>
      <c r="J200"/>
    </row>
    <row r="201" spans="2:10" ht="16.5" x14ac:dyDescent="0.3">
      <c r="B201" s="77"/>
      <c r="C201" s="77"/>
      <c r="H201" s="80"/>
      <c r="I201" s="80"/>
      <c r="J201"/>
    </row>
    <row r="202" spans="2:10" ht="16.5" x14ac:dyDescent="0.3">
      <c r="B202" s="77" t="s">
        <v>52</v>
      </c>
      <c r="C202" s="77"/>
      <c r="D202" s="80">
        <v>19692</v>
      </c>
      <c r="E202" s="80">
        <v>23643</v>
      </c>
      <c r="F202" s="80">
        <v>39402</v>
      </c>
      <c r="G202" s="80">
        <v>39402</v>
      </c>
      <c r="H202" s="80">
        <v>39402</v>
      </c>
      <c r="I202" s="80">
        <v>0</v>
      </c>
      <c r="J202"/>
    </row>
    <row r="203" spans="2:10" ht="16.5" x14ac:dyDescent="0.3">
      <c r="B203" s="77"/>
      <c r="C203" s="77" t="s">
        <v>2711</v>
      </c>
      <c r="D203" s="80">
        <v>15752</v>
      </c>
      <c r="E203" s="80">
        <v>19692</v>
      </c>
      <c r="F203" s="80">
        <v>23647</v>
      </c>
      <c r="G203" s="80">
        <v>39398</v>
      </c>
      <c r="H203" s="80">
        <v>39398</v>
      </c>
      <c r="I203" s="80">
        <v>0</v>
      </c>
      <c r="J203"/>
    </row>
    <row r="204" spans="2:10" ht="16.5" x14ac:dyDescent="0.3">
      <c r="B204" s="77"/>
      <c r="C204" s="77" t="s">
        <v>266</v>
      </c>
      <c r="D204" s="80">
        <v>2</v>
      </c>
      <c r="E204" s="80">
        <v>13</v>
      </c>
      <c r="F204" s="80">
        <v>15</v>
      </c>
      <c r="G204" s="80">
        <v>4</v>
      </c>
      <c r="H204" s="80">
        <v>4</v>
      </c>
      <c r="I204" s="80">
        <v>0</v>
      </c>
      <c r="J204"/>
    </row>
    <row r="205" spans="2:10" ht="16.5" x14ac:dyDescent="0.3">
      <c r="B205" s="77"/>
      <c r="C205" s="77" t="s">
        <v>174</v>
      </c>
      <c r="D205" s="80">
        <v>3938</v>
      </c>
      <c r="E205" s="80">
        <v>3938</v>
      </c>
      <c r="F205" s="80">
        <v>15740</v>
      </c>
      <c r="G205" s="80">
        <v>0</v>
      </c>
      <c r="H205" s="80">
        <v>0</v>
      </c>
      <c r="I205" s="80">
        <v>0</v>
      </c>
      <c r="J205"/>
    </row>
    <row r="206" spans="2:10" ht="16.5" x14ac:dyDescent="0.3">
      <c r="B206" s="77"/>
      <c r="C206" s="77"/>
      <c r="H206" s="80"/>
      <c r="I206" s="80"/>
      <c r="J206"/>
    </row>
    <row r="207" spans="2:10" ht="16.5" x14ac:dyDescent="0.3">
      <c r="B207" s="77" t="s">
        <v>78</v>
      </c>
      <c r="C207" s="77"/>
      <c r="D207" s="80">
        <v>8246</v>
      </c>
      <c r="E207" s="80">
        <v>9827</v>
      </c>
      <c r="F207" s="80">
        <v>15756</v>
      </c>
      <c r="G207" s="80">
        <v>15756</v>
      </c>
      <c r="H207" s="80">
        <v>15756</v>
      </c>
      <c r="I207" s="80">
        <v>0</v>
      </c>
      <c r="J207"/>
    </row>
    <row r="208" spans="2:10" ht="16.5" x14ac:dyDescent="0.3">
      <c r="B208" s="77"/>
      <c r="C208" s="77" t="s">
        <v>2717</v>
      </c>
      <c r="D208" s="80">
        <v>6670</v>
      </c>
      <c r="E208" s="80">
        <v>8246</v>
      </c>
      <c r="F208" s="80">
        <v>9828</v>
      </c>
      <c r="G208" s="80">
        <v>15754</v>
      </c>
      <c r="H208" s="80">
        <v>15754</v>
      </c>
      <c r="I208" s="80">
        <v>0</v>
      </c>
      <c r="J208"/>
    </row>
    <row r="209" spans="2:10" ht="16.5" x14ac:dyDescent="0.3">
      <c r="B209" s="77"/>
      <c r="C209" s="77" t="s">
        <v>268</v>
      </c>
      <c r="D209" s="80">
        <v>1</v>
      </c>
      <c r="E209" s="80">
        <v>6</v>
      </c>
      <c r="F209" s="80">
        <v>8</v>
      </c>
      <c r="G209" s="80">
        <v>2</v>
      </c>
      <c r="H209" s="80">
        <v>2</v>
      </c>
      <c r="I209" s="80">
        <v>0</v>
      </c>
      <c r="J209"/>
    </row>
    <row r="210" spans="2:10" ht="16.5" x14ac:dyDescent="0.3">
      <c r="B210" s="77"/>
      <c r="C210" s="77" t="s">
        <v>219</v>
      </c>
      <c r="D210" s="80">
        <v>1575</v>
      </c>
      <c r="E210" s="80">
        <v>1575</v>
      </c>
      <c r="F210" s="80">
        <v>5920</v>
      </c>
      <c r="G210" s="80">
        <v>0</v>
      </c>
      <c r="H210" s="80">
        <v>0</v>
      </c>
      <c r="I210" s="80">
        <v>0</v>
      </c>
      <c r="J210"/>
    </row>
    <row r="211" spans="2:10" ht="16.5" x14ac:dyDescent="0.3">
      <c r="B211" s="77"/>
      <c r="C211" s="77"/>
      <c r="H211" s="80"/>
      <c r="I211" s="80"/>
      <c r="J211"/>
    </row>
    <row r="212" spans="2:10" ht="16.5" x14ac:dyDescent="0.3">
      <c r="B212" s="77" t="s">
        <v>2318</v>
      </c>
      <c r="C212" s="77"/>
      <c r="D212" s="80">
        <v>53616</v>
      </c>
      <c r="E212" s="80">
        <v>22181</v>
      </c>
      <c r="F212" s="80">
        <v>0</v>
      </c>
      <c r="G212" s="80">
        <v>1</v>
      </c>
      <c r="H212" s="80">
        <v>1</v>
      </c>
      <c r="I212" s="80">
        <v>0</v>
      </c>
      <c r="J212"/>
    </row>
    <row r="213" spans="2:10" ht="16.5" x14ac:dyDescent="0.3">
      <c r="B213" s="77"/>
      <c r="C213" s="77" t="s">
        <v>2723</v>
      </c>
      <c r="D213" s="80">
        <v>43614</v>
      </c>
      <c r="E213" s="80">
        <v>174</v>
      </c>
      <c r="F213" s="80">
        <v>0</v>
      </c>
      <c r="G213" s="80">
        <v>1</v>
      </c>
      <c r="H213" s="80">
        <v>1</v>
      </c>
      <c r="I213" s="80">
        <v>0</v>
      </c>
      <c r="J213"/>
    </row>
    <row r="214" spans="2:10" ht="16.5" x14ac:dyDescent="0.3">
      <c r="B214" s="77"/>
      <c r="C214" s="77" t="s">
        <v>270</v>
      </c>
      <c r="D214" s="80">
        <v>2</v>
      </c>
      <c r="E214" s="80">
        <v>7</v>
      </c>
      <c r="F214" s="80">
        <v>0</v>
      </c>
      <c r="G214" s="80">
        <v>0</v>
      </c>
      <c r="H214" s="80">
        <v>0</v>
      </c>
      <c r="I214" s="80">
        <v>0</v>
      </c>
      <c r="J214"/>
    </row>
    <row r="215" spans="2:10" ht="16.5" x14ac:dyDescent="0.3">
      <c r="B215" s="77"/>
      <c r="C215" s="77" t="s">
        <v>195</v>
      </c>
      <c r="D215" s="80">
        <v>0</v>
      </c>
      <c r="E215" s="80">
        <v>0</v>
      </c>
      <c r="F215" s="80">
        <v>0</v>
      </c>
      <c r="G215" s="80">
        <v>0</v>
      </c>
      <c r="H215" s="80">
        <v>0</v>
      </c>
      <c r="I215" s="80">
        <v>0</v>
      </c>
      <c r="J215"/>
    </row>
    <row r="216" spans="2:10" ht="16.5" x14ac:dyDescent="0.3">
      <c r="B216" s="77"/>
      <c r="C216" s="77" t="s">
        <v>272</v>
      </c>
      <c r="D216" s="80">
        <v>2000</v>
      </c>
      <c r="E216" s="80">
        <v>6000</v>
      </c>
      <c r="F216" s="80">
        <v>0</v>
      </c>
      <c r="G216" s="80">
        <v>0</v>
      </c>
      <c r="H216" s="80">
        <v>0</v>
      </c>
      <c r="I216" s="80">
        <v>0</v>
      </c>
      <c r="J216"/>
    </row>
    <row r="217" spans="2:10" ht="16.5" x14ac:dyDescent="0.3">
      <c r="B217" s="77"/>
      <c r="C217" s="77" t="s">
        <v>221</v>
      </c>
      <c r="D217" s="80">
        <v>4000</v>
      </c>
      <c r="E217" s="80">
        <v>4000</v>
      </c>
      <c r="F217" s="80">
        <v>0</v>
      </c>
      <c r="G217" s="80">
        <v>0</v>
      </c>
      <c r="H217" s="80">
        <v>0</v>
      </c>
      <c r="I217" s="80">
        <v>0</v>
      </c>
      <c r="J217"/>
    </row>
    <row r="218" spans="2:10" ht="16.5" x14ac:dyDescent="0.3">
      <c r="B218" s="77"/>
      <c r="C218" s="77" t="s">
        <v>274</v>
      </c>
      <c r="D218" s="80">
        <v>2000</v>
      </c>
      <c r="E218" s="80">
        <v>6000</v>
      </c>
      <c r="F218" s="80">
        <v>0</v>
      </c>
      <c r="G218" s="80">
        <v>0</v>
      </c>
      <c r="H218" s="80">
        <v>0</v>
      </c>
      <c r="I218" s="80">
        <v>0</v>
      </c>
      <c r="J218"/>
    </row>
    <row r="219" spans="2:10" ht="16.5" x14ac:dyDescent="0.3">
      <c r="B219" s="77"/>
      <c r="C219" s="77" t="s">
        <v>183</v>
      </c>
      <c r="D219" s="80">
        <v>2000</v>
      </c>
      <c r="E219" s="80">
        <v>6000</v>
      </c>
      <c r="F219" s="80">
        <v>0</v>
      </c>
      <c r="G219" s="80">
        <v>0</v>
      </c>
      <c r="H219" s="80">
        <v>0</v>
      </c>
      <c r="I219" s="80">
        <v>0</v>
      </c>
      <c r="J219"/>
    </row>
    <row r="220" spans="2:10" ht="16.5" x14ac:dyDescent="0.3">
      <c r="B220" s="77"/>
      <c r="C220" s="77"/>
      <c r="H220" s="80"/>
      <c r="I220" s="80"/>
      <c r="J220"/>
    </row>
    <row r="221" spans="2:10" ht="16.5" x14ac:dyDescent="0.3">
      <c r="B221" s="77" t="s">
        <v>2344</v>
      </c>
      <c r="C221" s="77"/>
      <c r="D221" s="80">
        <v>28584</v>
      </c>
      <c r="E221" s="80">
        <v>12858</v>
      </c>
      <c r="F221" s="80">
        <v>0</v>
      </c>
      <c r="G221" s="80">
        <v>0</v>
      </c>
      <c r="H221" s="80">
        <v>0</v>
      </c>
      <c r="I221" s="80">
        <v>0</v>
      </c>
      <c r="J221"/>
    </row>
    <row r="222" spans="2:10" ht="16.5" x14ac:dyDescent="0.3">
      <c r="B222" s="77"/>
      <c r="C222" s="77" t="s">
        <v>2730</v>
      </c>
      <c r="D222" s="80">
        <v>28469</v>
      </c>
      <c r="E222" s="80">
        <v>12839</v>
      </c>
      <c r="F222" s="80">
        <v>0</v>
      </c>
      <c r="G222" s="80">
        <v>0</v>
      </c>
      <c r="H222" s="80">
        <v>0</v>
      </c>
      <c r="I222" s="80">
        <v>0</v>
      </c>
      <c r="J222"/>
    </row>
    <row r="223" spans="2:10" ht="16.5" x14ac:dyDescent="0.3">
      <c r="B223" s="77"/>
      <c r="C223" s="77" t="s">
        <v>276</v>
      </c>
      <c r="D223" s="80">
        <v>115</v>
      </c>
      <c r="E223" s="80">
        <v>19</v>
      </c>
      <c r="F223" s="80">
        <v>0</v>
      </c>
      <c r="G223" s="80">
        <v>0</v>
      </c>
      <c r="H223" s="80">
        <v>0</v>
      </c>
      <c r="I223" s="80">
        <v>0</v>
      </c>
      <c r="J223"/>
    </row>
    <row r="224" spans="2:10" ht="16.5" x14ac:dyDescent="0.3">
      <c r="B224" s="77"/>
      <c r="C224" s="77" t="s">
        <v>244</v>
      </c>
      <c r="D224" s="80">
        <v>0</v>
      </c>
      <c r="E224" s="80">
        <v>0</v>
      </c>
      <c r="F224" s="80">
        <v>0</v>
      </c>
      <c r="G224" s="80">
        <v>0</v>
      </c>
      <c r="H224" s="80">
        <v>0</v>
      </c>
      <c r="I224" s="80">
        <v>0</v>
      </c>
      <c r="J224"/>
    </row>
    <row r="225" spans="2:10" ht="16.5" x14ac:dyDescent="0.3">
      <c r="B225" s="77"/>
      <c r="C225" s="77"/>
      <c r="H225" s="80"/>
      <c r="I225" s="80"/>
      <c r="J225"/>
    </row>
    <row r="226" spans="2:10" ht="16.5" x14ac:dyDescent="0.3">
      <c r="B226" s="77" t="s">
        <v>102</v>
      </c>
      <c r="C226" s="77"/>
      <c r="D226" s="80">
        <v>3656777</v>
      </c>
      <c r="E226" s="80">
        <v>2618103</v>
      </c>
      <c r="F226" s="80">
        <v>4296007</v>
      </c>
      <c r="G226" s="80">
        <v>4498032</v>
      </c>
      <c r="H226" s="80">
        <v>4498032</v>
      </c>
      <c r="I226" s="80">
        <v>0</v>
      </c>
      <c r="J226"/>
    </row>
    <row r="227" spans="2:10" ht="16.5" x14ac:dyDescent="0.3">
      <c r="B227"/>
      <c r="C227"/>
      <c r="D227"/>
      <c r="E227"/>
      <c r="F227"/>
      <c r="G227"/>
      <c r="H227"/>
      <c r="I227"/>
      <c r="J227"/>
    </row>
    <row r="228" spans="2:10" ht="16.5" x14ac:dyDescent="0.3">
      <c r="B228"/>
      <c r="C228"/>
      <c r="D228"/>
      <c r="E228"/>
      <c r="F228"/>
      <c r="G228"/>
      <c r="H228"/>
      <c r="I228"/>
      <c r="J228"/>
    </row>
    <row r="229" spans="2:10" ht="16.5" x14ac:dyDescent="0.3">
      <c r="B229"/>
      <c r="C229"/>
      <c r="D229"/>
      <c r="E229"/>
      <c r="F229"/>
      <c r="G229"/>
      <c r="H229"/>
      <c r="I229"/>
      <c r="J229"/>
    </row>
    <row r="230" spans="2:10" ht="16.5" x14ac:dyDescent="0.3">
      <c r="B230"/>
      <c r="C230"/>
      <c r="D230"/>
      <c r="E230"/>
      <c r="F230"/>
      <c r="G230"/>
      <c r="H230"/>
      <c r="I230"/>
      <c r="J230"/>
    </row>
    <row r="231" spans="2:10" ht="16.5" x14ac:dyDescent="0.3">
      <c r="B231"/>
      <c r="C231"/>
      <c r="D231"/>
      <c r="E231"/>
      <c r="F231"/>
      <c r="G231"/>
      <c r="H231"/>
      <c r="I231"/>
      <c r="J231"/>
    </row>
    <row r="232" spans="2:10" ht="16.5" x14ac:dyDescent="0.3">
      <c r="B232"/>
      <c r="C232"/>
      <c r="D232"/>
      <c r="E232"/>
      <c r="F232"/>
      <c r="G232"/>
      <c r="H232"/>
      <c r="I232"/>
      <c r="J232"/>
    </row>
    <row r="233" spans="2:10" ht="16.5" x14ac:dyDescent="0.3">
      <c r="B233"/>
      <c r="C233"/>
      <c r="D233"/>
      <c r="E233"/>
      <c r="F233"/>
      <c r="G233"/>
      <c r="H233"/>
      <c r="I233"/>
      <c r="J233"/>
    </row>
    <row r="234" spans="2:10" ht="16.5" x14ac:dyDescent="0.3">
      <c r="B234"/>
      <c r="C234"/>
      <c r="D234"/>
      <c r="E234"/>
      <c r="F234"/>
      <c r="G234"/>
      <c r="H234"/>
      <c r="I234"/>
      <c r="J234"/>
    </row>
    <row r="235" spans="2:10" ht="16.5" x14ac:dyDescent="0.3">
      <c r="B235"/>
      <c r="C235"/>
      <c r="D235"/>
      <c r="E235"/>
      <c r="F235"/>
      <c r="G235"/>
      <c r="H235"/>
      <c r="I235"/>
      <c r="J235"/>
    </row>
    <row r="236" spans="2:10" ht="16.5" x14ac:dyDescent="0.3">
      <c r="B236"/>
      <c r="C236"/>
      <c r="D236"/>
      <c r="E236"/>
      <c r="F236"/>
      <c r="G236"/>
      <c r="H236"/>
      <c r="I236"/>
      <c r="J236"/>
    </row>
    <row r="237" spans="2:10" ht="16.5" x14ac:dyDescent="0.3">
      <c r="B237"/>
      <c r="C237"/>
      <c r="D237"/>
      <c r="E237"/>
      <c r="F237"/>
      <c r="G237"/>
      <c r="H237"/>
      <c r="I237"/>
      <c r="J237"/>
    </row>
    <row r="238" spans="2:10" ht="16.5" x14ac:dyDescent="0.3">
      <c r="B238"/>
      <c r="C238"/>
      <c r="D238"/>
      <c r="E238"/>
      <c r="F238"/>
      <c r="G238"/>
      <c r="H238"/>
      <c r="I238"/>
      <c r="J238"/>
    </row>
    <row r="239" spans="2:10" ht="16.5" x14ac:dyDescent="0.3">
      <c r="B239"/>
      <c r="C239"/>
      <c r="D239"/>
      <c r="E239"/>
      <c r="F239"/>
      <c r="G239"/>
      <c r="H239"/>
      <c r="I239"/>
      <c r="J239"/>
    </row>
    <row r="240" spans="2:10" ht="16.5" x14ac:dyDescent="0.3">
      <c r="B240"/>
      <c r="C240"/>
      <c r="D240"/>
      <c r="E240"/>
      <c r="F240"/>
      <c r="G240"/>
      <c r="H240"/>
      <c r="I240"/>
      <c r="J240"/>
    </row>
    <row r="241" spans="2:10" ht="16.5" x14ac:dyDescent="0.3">
      <c r="B241"/>
      <c r="C241"/>
      <c r="D241"/>
      <c r="E241"/>
      <c r="F241"/>
      <c r="G241"/>
      <c r="H241"/>
      <c r="I241"/>
      <c r="J241"/>
    </row>
    <row r="242" spans="2:10" ht="16.5" x14ac:dyDescent="0.3">
      <c r="B242"/>
      <c r="C242"/>
      <c r="D242"/>
      <c r="E242"/>
      <c r="F242"/>
      <c r="G242"/>
      <c r="H242"/>
      <c r="I242"/>
      <c r="J242"/>
    </row>
    <row r="243" spans="2:10" ht="16.5" x14ac:dyDescent="0.3">
      <c r="B243"/>
      <c r="C243"/>
      <c r="D243"/>
      <c r="E243"/>
      <c r="F243"/>
      <c r="G243"/>
      <c r="H243"/>
      <c r="I243"/>
      <c r="J243"/>
    </row>
    <row r="244" spans="2:10" ht="16.5" x14ac:dyDescent="0.3">
      <c r="B244"/>
      <c r="C244"/>
      <c r="D244"/>
      <c r="E244"/>
      <c r="F244"/>
      <c r="G244"/>
      <c r="H244"/>
      <c r="I244"/>
      <c r="J244"/>
    </row>
    <row r="245" spans="2:10" ht="16.5" x14ac:dyDescent="0.3">
      <c r="B245"/>
      <c r="C245"/>
      <c r="D245"/>
      <c r="E245"/>
      <c r="F245"/>
      <c r="G245"/>
      <c r="H245"/>
      <c r="I245"/>
      <c r="J245"/>
    </row>
    <row r="246" spans="2:10" ht="16.5" x14ac:dyDescent="0.3">
      <c r="B246"/>
      <c r="C246"/>
      <c r="D246"/>
      <c r="E246"/>
      <c r="F246"/>
      <c r="G246"/>
      <c r="H246"/>
      <c r="I246"/>
      <c r="J246"/>
    </row>
    <row r="247" spans="2:10" ht="16.5" x14ac:dyDescent="0.3">
      <c r="B247"/>
      <c r="C247"/>
      <c r="D247"/>
      <c r="E247"/>
      <c r="F247"/>
      <c r="G247"/>
      <c r="H247"/>
      <c r="I247"/>
      <c r="J247"/>
    </row>
    <row r="248" spans="2:10" ht="16.5" x14ac:dyDescent="0.3">
      <c r="B248"/>
      <c r="C248"/>
      <c r="D248"/>
      <c r="E248"/>
      <c r="F248"/>
      <c r="G248"/>
      <c r="H248"/>
      <c r="I248"/>
      <c r="J248"/>
    </row>
    <row r="249" spans="2:10" ht="16.5" x14ac:dyDescent="0.3">
      <c r="B249"/>
      <c r="C249"/>
      <c r="D249"/>
      <c r="E249"/>
      <c r="F249"/>
      <c r="G249"/>
      <c r="H249"/>
      <c r="I249"/>
      <c r="J249"/>
    </row>
    <row r="250" spans="2:10" ht="16.5" x14ac:dyDescent="0.3">
      <c r="B250"/>
      <c r="C250"/>
      <c r="D250"/>
      <c r="E250"/>
      <c r="F250"/>
      <c r="G250"/>
      <c r="H250"/>
      <c r="I250"/>
      <c r="J250"/>
    </row>
    <row r="251" spans="2:10" ht="16.5" x14ac:dyDescent="0.3">
      <c r="B251"/>
      <c r="C251"/>
      <c r="D251"/>
      <c r="E251"/>
      <c r="F251"/>
      <c r="G251"/>
      <c r="H251"/>
      <c r="I251"/>
      <c r="J251"/>
    </row>
    <row r="252" spans="2:10" ht="16.5" x14ac:dyDescent="0.3">
      <c r="B252"/>
      <c r="C252"/>
      <c r="D252"/>
      <c r="E252"/>
      <c r="F252"/>
      <c r="G252"/>
      <c r="H252"/>
      <c r="I252"/>
      <c r="J252"/>
    </row>
    <row r="253" spans="2:10" ht="16.5" x14ac:dyDescent="0.3">
      <c r="B253"/>
      <c r="C253"/>
      <c r="D253"/>
      <c r="E253"/>
      <c r="F253"/>
      <c r="G253"/>
      <c r="H253"/>
      <c r="I253"/>
      <c r="J253"/>
    </row>
    <row r="254" spans="2:10" ht="16.5" x14ac:dyDescent="0.3">
      <c r="B254"/>
      <c r="C254"/>
      <c r="D254"/>
      <c r="E254"/>
      <c r="F254"/>
      <c r="G254"/>
      <c r="H254"/>
      <c r="I254"/>
      <c r="J254"/>
    </row>
    <row r="255" spans="2:10" ht="16.5" x14ac:dyDescent="0.3">
      <c r="B255"/>
      <c r="C255"/>
      <c r="D255"/>
      <c r="E255"/>
      <c r="F255"/>
      <c r="G255"/>
      <c r="H255"/>
      <c r="I255"/>
      <c r="J255"/>
    </row>
    <row r="256" spans="2:10" ht="16.5" x14ac:dyDescent="0.3">
      <c r="B256"/>
      <c r="C256"/>
      <c r="D256"/>
      <c r="E256"/>
      <c r="F256"/>
      <c r="G256"/>
      <c r="H256"/>
      <c r="I256"/>
      <c r="J256"/>
    </row>
    <row r="257" spans="2:10" ht="16.5" x14ac:dyDescent="0.3">
      <c r="B257"/>
      <c r="C257"/>
      <c r="D257"/>
      <c r="E257"/>
      <c r="F257"/>
      <c r="G257"/>
      <c r="H257"/>
      <c r="I257"/>
      <c r="J257"/>
    </row>
    <row r="258" spans="2:10" ht="16.5" x14ac:dyDescent="0.3">
      <c r="B258"/>
      <c r="C258"/>
      <c r="D258"/>
      <c r="E258"/>
      <c r="F258"/>
      <c r="G258"/>
      <c r="H258"/>
      <c r="I258"/>
      <c r="J258"/>
    </row>
    <row r="259" spans="2:10" ht="16.5" x14ac:dyDescent="0.3">
      <c r="B259"/>
      <c r="C259"/>
      <c r="D259"/>
      <c r="E259"/>
      <c r="F259"/>
      <c r="G259"/>
      <c r="H259"/>
      <c r="I259"/>
      <c r="J259"/>
    </row>
    <row r="260" spans="2:10" ht="16.5" x14ac:dyDescent="0.3">
      <c r="B260"/>
      <c r="C260"/>
      <c r="D260"/>
      <c r="E260"/>
      <c r="F260"/>
      <c r="G260"/>
      <c r="H260"/>
      <c r="I260"/>
      <c r="J260"/>
    </row>
    <row r="261" spans="2:10" ht="16.5" x14ac:dyDescent="0.3">
      <c r="B261"/>
      <c r="C261"/>
      <c r="D261"/>
      <c r="E261"/>
      <c r="F261"/>
      <c r="G261"/>
      <c r="H261"/>
      <c r="I261"/>
      <c r="J261"/>
    </row>
    <row r="262" spans="2:10" ht="16.5" x14ac:dyDescent="0.3">
      <c r="B262"/>
      <c r="C262"/>
      <c r="D262"/>
      <c r="E262"/>
      <c r="F262"/>
      <c r="G262"/>
      <c r="H262"/>
      <c r="I262"/>
      <c r="J262"/>
    </row>
    <row r="263" spans="2:10" ht="16.5" x14ac:dyDescent="0.3">
      <c r="B263"/>
      <c r="C263"/>
      <c r="D263"/>
      <c r="E263"/>
      <c r="F263"/>
      <c r="G263"/>
      <c r="H263"/>
      <c r="I263"/>
      <c r="J263"/>
    </row>
    <row r="264" spans="2:10" ht="16.5" x14ac:dyDescent="0.3">
      <c r="B264"/>
      <c r="C264"/>
      <c r="D264"/>
      <c r="E264"/>
      <c r="F264"/>
      <c r="G264"/>
      <c r="H264"/>
      <c r="I264"/>
      <c r="J264"/>
    </row>
    <row r="265" spans="2:10" ht="16.5" x14ac:dyDescent="0.3">
      <c r="B265"/>
      <c r="C265"/>
      <c r="D265"/>
      <c r="E265"/>
      <c r="F265"/>
      <c r="G265"/>
      <c r="H265"/>
      <c r="I265"/>
    </row>
    <row r="266" spans="2:10" ht="16.5" x14ac:dyDescent="0.3">
      <c r="B266"/>
      <c r="C266"/>
      <c r="D266"/>
      <c r="E266"/>
      <c r="F266"/>
      <c r="G266"/>
      <c r="H266"/>
      <c r="I266"/>
    </row>
    <row r="267" spans="2:10" ht="16.5" x14ac:dyDescent="0.3">
      <c r="B267"/>
      <c r="C267"/>
      <c r="D267"/>
      <c r="E267"/>
      <c r="F267"/>
      <c r="G267"/>
      <c r="H267"/>
      <c r="I267"/>
    </row>
    <row r="268" spans="2:10" ht="16.5" x14ac:dyDescent="0.3">
      <c r="B268"/>
      <c r="C268"/>
      <c r="D268"/>
      <c r="E268"/>
      <c r="F268"/>
      <c r="G268"/>
      <c r="H268"/>
      <c r="I268"/>
    </row>
    <row r="269" spans="2:10" ht="16.5" x14ac:dyDescent="0.3">
      <c r="B269"/>
      <c r="C269"/>
      <c r="D269"/>
      <c r="E269"/>
      <c r="F269"/>
      <c r="G269"/>
      <c r="H269"/>
      <c r="I269"/>
    </row>
    <row r="270" spans="2:10" ht="16.5" x14ac:dyDescent="0.3">
      <c r="B270"/>
      <c r="C270"/>
      <c r="D270"/>
      <c r="E270"/>
      <c r="F270"/>
      <c r="G270"/>
      <c r="H270"/>
      <c r="I270"/>
    </row>
    <row r="271" spans="2:10" ht="16.5" x14ac:dyDescent="0.3">
      <c r="B271"/>
      <c r="C271"/>
      <c r="D271"/>
      <c r="E271"/>
      <c r="F271"/>
      <c r="G271"/>
      <c r="H271"/>
      <c r="I271"/>
    </row>
    <row r="272" spans="2:10" ht="16.5" x14ac:dyDescent="0.3">
      <c r="B272"/>
      <c r="C272"/>
      <c r="D272"/>
      <c r="E272"/>
      <c r="F272"/>
      <c r="G272"/>
      <c r="H272"/>
      <c r="I272"/>
    </row>
    <row r="273" spans="2:9" ht="16.5" x14ac:dyDescent="0.3">
      <c r="B273"/>
      <c r="C273"/>
      <c r="D273"/>
      <c r="E273"/>
      <c r="F273"/>
      <c r="G273"/>
      <c r="H273"/>
      <c r="I273"/>
    </row>
    <row r="274" spans="2:9" ht="16.5" x14ac:dyDescent="0.3">
      <c r="B274"/>
      <c r="C274"/>
      <c r="D274"/>
      <c r="E274"/>
      <c r="F274"/>
      <c r="G274"/>
      <c r="H274"/>
      <c r="I274"/>
    </row>
    <row r="275" spans="2:9" ht="16.5" x14ac:dyDescent="0.3">
      <c r="B275"/>
      <c r="C275"/>
      <c r="D275"/>
      <c r="E275"/>
      <c r="F275"/>
      <c r="G275"/>
      <c r="H275"/>
      <c r="I275"/>
    </row>
    <row r="276" spans="2:9" ht="16.5" x14ac:dyDescent="0.3">
      <c r="B276"/>
      <c r="C276"/>
      <c r="D276"/>
      <c r="E276"/>
      <c r="F276"/>
      <c r="G276"/>
      <c r="H276"/>
      <c r="I276"/>
    </row>
    <row r="277" spans="2:9" ht="16.5" x14ac:dyDescent="0.3">
      <c r="B277"/>
      <c r="C277"/>
      <c r="D277"/>
      <c r="E277"/>
      <c r="F277"/>
      <c r="G277"/>
      <c r="H277"/>
      <c r="I277"/>
    </row>
    <row r="278" spans="2:9" ht="16.5" x14ac:dyDescent="0.3">
      <c r="B278"/>
      <c r="C278"/>
      <c r="D278"/>
      <c r="E278"/>
      <c r="F278"/>
      <c r="G278"/>
      <c r="H278"/>
      <c r="I278"/>
    </row>
    <row r="279" spans="2:9" ht="16.5" x14ac:dyDescent="0.3">
      <c r="B279"/>
      <c r="C279"/>
      <c r="D279"/>
      <c r="E279"/>
      <c r="F279"/>
      <c r="G279"/>
      <c r="H279"/>
      <c r="I279"/>
    </row>
    <row r="280" spans="2:9" ht="16.5" x14ac:dyDescent="0.3">
      <c r="B280"/>
      <c r="C280"/>
      <c r="D280"/>
      <c r="E280"/>
      <c r="F280"/>
      <c r="G280"/>
      <c r="H280"/>
      <c r="I280"/>
    </row>
    <row r="281" spans="2:9" ht="16.5" x14ac:dyDescent="0.3">
      <c r="B281"/>
      <c r="C281"/>
      <c r="D281"/>
      <c r="E281"/>
      <c r="F281"/>
      <c r="G281"/>
      <c r="H281"/>
      <c r="I281"/>
    </row>
    <row r="282" spans="2:9" ht="16.5" x14ac:dyDescent="0.3">
      <c r="B282"/>
      <c r="C282"/>
      <c r="D282"/>
      <c r="E282"/>
      <c r="F282"/>
      <c r="G282"/>
      <c r="H282"/>
      <c r="I282"/>
    </row>
    <row r="283" spans="2:9" ht="16.5" x14ac:dyDescent="0.3">
      <c r="B283"/>
      <c r="C283"/>
      <c r="D283"/>
      <c r="E283"/>
      <c r="F283"/>
      <c r="G283"/>
      <c r="H283"/>
      <c r="I283"/>
    </row>
    <row r="284" spans="2:9" ht="16.5" x14ac:dyDescent="0.3">
      <c r="B284"/>
      <c r="C284"/>
      <c r="D284"/>
      <c r="E284"/>
      <c r="F284"/>
      <c r="G284"/>
      <c r="H284"/>
      <c r="I284"/>
    </row>
    <row r="285" spans="2:9" ht="16.5" x14ac:dyDescent="0.3">
      <c r="B285"/>
      <c r="C285"/>
      <c r="D285"/>
      <c r="E285"/>
      <c r="F285"/>
      <c r="G285"/>
      <c r="H285"/>
      <c r="I285"/>
    </row>
    <row r="286" spans="2:9" ht="16.5" x14ac:dyDescent="0.3">
      <c r="B286"/>
      <c r="C286"/>
      <c r="D286"/>
      <c r="E286"/>
      <c r="F286"/>
      <c r="G286"/>
      <c r="H286"/>
      <c r="I286"/>
    </row>
    <row r="287" spans="2:9" ht="16.5" x14ac:dyDescent="0.3">
      <c r="B287"/>
      <c r="C287"/>
      <c r="D287"/>
      <c r="E287"/>
      <c r="F287"/>
      <c r="G287"/>
      <c r="H287"/>
      <c r="I287"/>
    </row>
    <row r="288" spans="2:9" ht="16.5" x14ac:dyDescent="0.3">
      <c r="B288"/>
      <c r="C288"/>
      <c r="D288"/>
      <c r="E288"/>
      <c r="F288"/>
      <c r="G288"/>
      <c r="H288"/>
      <c r="I288"/>
    </row>
    <row r="289" spans="2:9" ht="16.5" x14ac:dyDescent="0.3">
      <c r="B289"/>
      <c r="C289"/>
      <c r="D289"/>
      <c r="E289"/>
      <c r="F289"/>
      <c r="G289"/>
      <c r="H289"/>
      <c r="I289"/>
    </row>
    <row r="290" spans="2:9" ht="16.5" x14ac:dyDescent="0.3">
      <c r="B290"/>
      <c r="C290"/>
      <c r="D290"/>
      <c r="E290"/>
      <c r="F290"/>
      <c r="G290"/>
      <c r="H290"/>
      <c r="I290"/>
    </row>
    <row r="291" spans="2:9" ht="16.5" x14ac:dyDescent="0.3">
      <c r="B291"/>
      <c r="C291"/>
      <c r="D291"/>
      <c r="E291"/>
      <c r="F291"/>
      <c r="G291"/>
      <c r="H291"/>
      <c r="I291"/>
    </row>
    <row r="292" spans="2:9" ht="16.5" x14ac:dyDescent="0.3">
      <c r="B292"/>
      <c r="C292"/>
      <c r="D292"/>
      <c r="E292"/>
      <c r="F292"/>
      <c r="G292"/>
      <c r="H292"/>
      <c r="I292"/>
    </row>
    <row r="293" spans="2:9" ht="16.5" x14ac:dyDescent="0.3">
      <c r="B293"/>
      <c r="C293"/>
      <c r="D293"/>
      <c r="E293"/>
      <c r="F293"/>
      <c r="G293"/>
      <c r="H293"/>
      <c r="I293"/>
    </row>
    <row r="294" spans="2:9" ht="16.5" x14ac:dyDescent="0.3">
      <c r="B294"/>
      <c r="C294"/>
      <c r="D294"/>
      <c r="E294"/>
      <c r="F294"/>
      <c r="G294"/>
      <c r="H294"/>
      <c r="I294"/>
    </row>
    <row r="295" spans="2:9" ht="16.5" x14ac:dyDescent="0.3">
      <c r="B295"/>
      <c r="C295"/>
      <c r="D295"/>
      <c r="E295"/>
      <c r="F295"/>
      <c r="G295"/>
      <c r="H295"/>
      <c r="I295"/>
    </row>
    <row r="296" spans="2:9" ht="16.5" x14ac:dyDescent="0.3">
      <c r="B296"/>
      <c r="C296"/>
      <c r="D296"/>
      <c r="E296"/>
      <c r="F296"/>
      <c r="G296"/>
      <c r="H296"/>
      <c r="I296"/>
    </row>
    <row r="297" spans="2:9" ht="16.5" x14ac:dyDescent="0.3">
      <c r="B297"/>
      <c r="C297"/>
      <c r="D297"/>
      <c r="E297"/>
      <c r="F297"/>
      <c r="G297"/>
      <c r="H297"/>
      <c r="I297"/>
    </row>
    <row r="298" spans="2:9" ht="16.5" x14ac:dyDescent="0.3">
      <c r="B298"/>
      <c r="C298"/>
      <c r="D298"/>
      <c r="E298"/>
      <c r="F298"/>
      <c r="G298"/>
      <c r="H298"/>
      <c r="I298"/>
    </row>
    <row r="299" spans="2:9" ht="16.5" x14ac:dyDescent="0.3">
      <c r="B299"/>
      <c r="C299"/>
      <c r="D299"/>
      <c r="E299"/>
      <c r="F299"/>
      <c r="G299"/>
      <c r="H299"/>
      <c r="I299"/>
    </row>
    <row r="300" spans="2:9" ht="16.5" x14ac:dyDescent="0.3">
      <c r="B300"/>
      <c r="C300"/>
      <c r="D300"/>
      <c r="E300"/>
      <c r="F300"/>
      <c r="G300"/>
      <c r="H300"/>
      <c r="I300"/>
    </row>
    <row r="301" spans="2:9" ht="16.5" x14ac:dyDescent="0.3">
      <c r="B301"/>
      <c r="C301"/>
      <c r="D301"/>
      <c r="E301"/>
      <c r="F301"/>
      <c r="G301"/>
      <c r="H301"/>
      <c r="I301"/>
    </row>
    <row r="302" spans="2:9" ht="16.5" x14ac:dyDescent="0.3">
      <c r="B302"/>
      <c r="C302"/>
      <c r="D302"/>
      <c r="E302"/>
      <c r="F302"/>
      <c r="G302"/>
      <c r="H302"/>
      <c r="I302"/>
    </row>
    <row r="303" spans="2:9" ht="16.5" x14ac:dyDescent="0.3">
      <c r="B303"/>
      <c r="C303"/>
      <c r="D303"/>
      <c r="E303"/>
      <c r="F303"/>
      <c r="G303"/>
      <c r="H303"/>
      <c r="I303"/>
    </row>
    <row r="304" spans="2:9" ht="16.5" x14ac:dyDescent="0.3">
      <c r="B304"/>
      <c r="C304"/>
      <c r="D304"/>
      <c r="E304"/>
      <c r="F304"/>
      <c r="G304"/>
      <c r="H304"/>
      <c r="I304"/>
    </row>
    <row r="305" spans="2:9" ht="16.5" x14ac:dyDescent="0.3">
      <c r="B305"/>
      <c r="C305"/>
      <c r="D305"/>
      <c r="E305"/>
      <c r="F305"/>
      <c r="G305"/>
      <c r="H305"/>
      <c r="I305"/>
    </row>
    <row r="306" spans="2:9" ht="16.5" x14ac:dyDescent="0.3">
      <c r="B306"/>
      <c r="C306"/>
      <c r="D306"/>
      <c r="E306"/>
      <c r="F306"/>
      <c r="G306"/>
      <c r="H306"/>
      <c r="I306"/>
    </row>
    <row r="307" spans="2:9" ht="16.5" x14ac:dyDescent="0.3">
      <c r="B307"/>
      <c r="C307"/>
      <c r="D307"/>
      <c r="E307"/>
      <c r="F307"/>
      <c r="G307"/>
      <c r="H307"/>
      <c r="I307"/>
    </row>
    <row r="308" spans="2:9" ht="16.5" x14ac:dyDescent="0.3">
      <c r="B308"/>
      <c r="C308"/>
      <c r="D308"/>
      <c r="E308"/>
      <c r="F308"/>
      <c r="G308"/>
      <c r="H308"/>
      <c r="I308"/>
    </row>
    <row r="309" spans="2:9" ht="16.5" x14ac:dyDescent="0.3">
      <c r="B309"/>
      <c r="C309"/>
      <c r="D309"/>
      <c r="E309"/>
      <c r="F309"/>
      <c r="G309"/>
      <c r="H309"/>
      <c r="I309"/>
    </row>
    <row r="310" spans="2:9" ht="16.5" x14ac:dyDescent="0.3">
      <c r="B310"/>
      <c r="C310"/>
      <c r="D310"/>
      <c r="E310"/>
      <c r="F310"/>
      <c r="G310"/>
      <c r="H310"/>
      <c r="I310"/>
    </row>
    <row r="311" spans="2:9" ht="16.5" x14ac:dyDescent="0.3">
      <c r="B311"/>
      <c r="C311"/>
      <c r="D311"/>
      <c r="E311"/>
      <c r="F311"/>
      <c r="G311"/>
      <c r="H311"/>
      <c r="I311"/>
    </row>
    <row r="312" spans="2:9" ht="16.5" x14ac:dyDescent="0.3">
      <c r="B312"/>
      <c r="C312"/>
      <c r="D312"/>
      <c r="E312"/>
      <c r="F312"/>
      <c r="G312"/>
      <c r="H312"/>
      <c r="I312"/>
    </row>
    <row r="313" spans="2:9" ht="16.5" x14ac:dyDescent="0.3">
      <c r="B313"/>
      <c r="C313"/>
      <c r="D313"/>
      <c r="E313"/>
      <c r="F313"/>
      <c r="G313"/>
      <c r="H313"/>
      <c r="I313"/>
    </row>
    <row r="314" spans="2:9" ht="16.5" x14ac:dyDescent="0.3">
      <c r="B314"/>
      <c r="C314"/>
      <c r="D314"/>
      <c r="E314"/>
      <c r="F314"/>
      <c r="G314"/>
      <c r="H314"/>
      <c r="I314"/>
    </row>
    <row r="315" spans="2:9" ht="16.5" x14ac:dyDescent="0.3">
      <c r="B315"/>
      <c r="C315"/>
      <c r="D315"/>
      <c r="E315"/>
      <c r="F315"/>
      <c r="G315"/>
      <c r="H315"/>
      <c r="I315"/>
    </row>
    <row r="316" spans="2:9" ht="16.5" x14ac:dyDescent="0.3">
      <c r="B316"/>
      <c r="C316"/>
      <c r="D316"/>
      <c r="E316"/>
      <c r="F316"/>
      <c r="G316"/>
      <c r="H316"/>
      <c r="I316"/>
    </row>
    <row r="317" spans="2:9" ht="16.5" x14ac:dyDescent="0.3">
      <c r="B317"/>
      <c r="C317"/>
      <c r="D317"/>
      <c r="E317"/>
      <c r="F317"/>
      <c r="G317"/>
      <c r="H317"/>
      <c r="I317"/>
    </row>
    <row r="318" spans="2:9" ht="16.5" x14ac:dyDescent="0.3">
      <c r="B318"/>
      <c r="C318"/>
      <c r="D318"/>
      <c r="E318"/>
      <c r="F318"/>
      <c r="G318"/>
      <c r="H318"/>
      <c r="I318"/>
    </row>
    <row r="319" spans="2:9" ht="16.5" x14ac:dyDescent="0.3">
      <c r="B319"/>
      <c r="C319"/>
      <c r="D319"/>
      <c r="E319"/>
      <c r="F319"/>
      <c r="G319"/>
      <c r="H319"/>
      <c r="I319"/>
    </row>
    <row r="320" spans="2:9" ht="16.5" x14ac:dyDescent="0.3">
      <c r="B320"/>
      <c r="C320"/>
      <c r="D320"/>
      <c r="E320"/>
      <c r="F320"/>
      <c r="G320"/>
      <c r="H320"/>
      <c r="I320"/>
    </row>
    <row r="321" spans="2:9" ht="16.5" x14ac:dyDescent="0.3">
      <c r="B321"/>
      <c r="C321"/>
      <c r="D321"/>
      <c r="E321"/>
      <c r="F321"/>
      <c r="G321"/>
      <c r="H321"/>
      <c r="I321"/>
    </row>
    <row r="322" spans="2:9" ht="16.5" x14ac:dyDescent="0.3">
      <c r="B322"/>
      <c r="C322"/>
      <c r="D322"/>
      <c r="E322"/>
      <c r="F322"/>
      <c r="G322"/>
      <c r="H322"/>
      <c r="I322"/>
    </row>
    <row r="323" spans="2:9" ht="16.5" x14ac:dyDescent="0.3">
      <c r="B323"/>
      <c r="C323"/>
      <c r="D323"/>
      <c r="E323"/>
      <c r="F323"/>
      <c r="G323"/>
      <c r="H323"/>
      <c r="I323"/>
    </row>
    <row r="324" spans="2:9" ht="16.5" x14ac:dyDescent="0.3">
      <c r="B324"/>
      <c r="C324"/>
      <c r="D324"/>
      <c r="E324"/>
      <c r="F324"/>
      <c r="G324"/>
      <c r="H324"/>
      <c r="I324"/>
    </row>
    <row r="325" spans="2:9" ht="16.5" x14ac:dyDescent="0.3">
      <c r="B325"/>
      <c r="C325"/>
      <c r="D325"/>
      <c r="E325"/>
      <c r="F325"/>
      <c r="G325"/>
      <c r="H325"/>
      <c r="I325"/>
    </row>
    <row r="326" spans="2:9" ht="16.5" x14ac:dyDescent="0.3">
      <c r="B326"/>
      <c r="C326"/>
      <c r="D326"/>
      <c r="E326"/>
      <c r="F326"/>
      <c r="G326"/>
      <c r="H326"/>
      <c r="I326"/>
    </row>
    <row r="327" spans="2:9" ht="16.5" x14ac:dyDescent="0.3">
      <c r="B327"/>
      <c r="C327"/>
      <c r="D327"/>
      <c r="E327"/>
      <c r="F327"/>
      <c r="G327"/>
      <c r="H327"/>
      <c r="I327"/>
    </row>
    <row r="328" spans="2:9" ht="16.5" x14ac:dyDescent="0.3">
      <c r="B328"/>
      <c r="C328"/>
      <c r="D328"/>
      <c r="E328"/>
      <c r="F328"/>
      <c r="G328"/>
      <c r="H328"/>
      <c r="I328"/>
    </row>
    <row r="329" spans="2:9" ht="16.5" x14ac:dyDescent="0.3">
      <c r="B329"/>
      <c r="C329"/>
      <c r="D329"/>
      <c r="E329"/>
      <c r="F329"/>
      <c r="G329"/>
      <c r="H329"/>
      <c r="I329"/>
    </row>
    <row r="330" spans="2:9" ht="16.5" x14ac:dyDescent="0.3">
      <c r="B330"/>
      <c r="C330"/>
      <c r="D330"/>
      <c r="E330"/>
      <c r="F330"/>
      <c r="G330"/>
      <c r="H330"/>
      <c r="I330"/>
    </row>
    <row r="331" spans="2:9" ht="16.5" x14ac:dyDescent="0.3">
      <c r="B331"/>
      <c r="C331"/>
      <c r="D331"/>
      <c r="E331"/>
      <c r="F331"/>
      <c r="G331"/>
      <c r="H331"/>
      <c r="I331"/>
    </row>
    <row r="332" spans="2:9" ht="16.5" x14ac:dyDescent="0.3">
      <c r="B332"/>
      <c r="C332"/>
      <c r="D332"/>
      <c r="E332"/>
      <c r="F332"/>
      <c r="G332"/>
      <c r="H332"/>
      <c r="I332"/>
    </row>
    <row r="333" spans="2:9" ht="16.5" x14ac:dyDescent="0.3">
      <c r="B333"/>
      <c r="C333"/>
      <c r="D333"/>
      <c r="E333"/>
      <c r="F333"/>
      <c r="G333"/>
      <c r="H333"/>
      <c r="I333"/>
    </row>
    <row r="334" spans="2:9" ht="16.5" x14ac:dyDescent="0.3">
      <c r="B334"/>
      <c r="C334"/>
      <c r="D334"/>
      <c r="E334"/>
      <c r="F334"/>
      <c r="G334"/>
      <c r="H334"/>
      <c r="I334"/>
    </row>
    <row r="335" spans="2:9" ht="16.5" x14ac:dyDescent="0.3">
      <c r="B335"/>
      <c r="C335"/>
      <c r="D335"/>
      <c r="E335"/>
      <c r="F335"/>
      <c r="G335"/>
      <c r="H335"/>
      <c r="I335"/>
    </row>
    <row r="336" spans="2:9" ht="16.5" x14ac:dyDescent="0.3">
      <c r="B336"/>
      <c r="C336"/>
      <c r="D336"/>
      <c r="E336"/>
      <c r="F336"/>
      <c r="G336"/>
      <c r="H336"/>
      <c r="I336"/>
    </row>
    <row r="337" spans="2:9" ht="16.5" x14ac:dyDescent="0.3">
      <c r="B337"/>
      <c r="C337"/>
      <c r="D337"/>
      <c r="E337"/>
      <c r="F337"/>
      <c r="G337"/>
      <c r="H337"/>
      <c r="I337"/>
    </row>
    <row r="338" spans="2:9" ht="16.5" x14ac:dyDescent="0.3">
      <c r="B338"/>
      <c r="C338"/>
      <c r="D338"/>
      <c r="E338"/>
      <c r="F338"/>
      <c r="G338"/>
      <c r="H338"/>
      <c r="I338"/>
    </row>
    <row r="339" spans="2:9" ht="16.5" x14ac:dyDescent="0.3">
      <c r="B339"/>
      <c r="C339"/>
      <c r="D339"/>
      <c r="E339"/>
      <c r="F339"/>
      <c r="G339"/>
      <c r="H339"/>
      <c r="I339"/>
    </row>
    <row r="340" spans="2:9" ht="16.5" x14ac:dyDescent="0.3">
      <c r="B340"/>
      <c r="C340"/>
      <c r="D340"/>
      <c r="E340"/>
      <c r="F340"/>
      <c r="G340"/>
      <c r="H340"/>
      <c r="I340"/>
    </row>
    <row r="341" spans="2:9" ht="16.5" x14ac:dyDescent="0.3">
      <c r="B341"/>
      <c r="C341"/>
      <c r="D341"/>
      <c r="E341"/>
      <c r="F341"/>
      <c r="G341"/>
      <c r="H341"/>
      <c r="I341"/>
    </row>
    <row r="342" spans="2:9" ht="16.5" x14ac:dyDescent="0.3">
      <c r="B342"/>
      <c r="C342"/>
      <c r="D342"/>
      <c r="E342"/>
      <c r="F342"/>
      <c r="G342"/>
      <c r="H342"/>
      <c r="I342"/>
    </row>
    <row r="343" spans="2:9" ht="16.5" x14ac:dyDescent="0.3">
      <c r="B343"/>
      <c r="C343"/>
      <c r="D343"/>
      <c r="E343"/>
      <c r="F343"/>
      <c r="G343"/>
      <c r="H343"/>
      <c r="I343"/>
    </row>
    <row r="344" spans="2:9" ht="16.5" x14ac:dyDescent="0.3">
      <c r="B344"/>
      <c r="C344"/>
      <c r="D344"/>
      <c r="E344"/>
      <c r="F344"/>
      <c r="G344"/>
      <c r="H344"/>
      <c r="I344"/>
    </row>
    <row r="345" spans="2:9" ht="16.5" x14ac:dyDescent="0.3">
      <c r="B345"/>
      <c r="C345"/>
      <c r="D345"/>
      <c r="E345"/>
      <c r="F345"/>
      <c r="G345"/>
      <c r="H345"/>
      <c r="I345"/>
    </row>
    <row r="346" spans="2:9" ht="16.5" x14ac:dyDescent="0.3">
      <c r="B346"/>
      <c r="C346"/>
      <c r="D346"/>
      <c r="E346"/>
      <c r="F346"/>
      <c r="G346"/>
      <c r="H346"/>
      <c r="I346"/>
    </row>
    <row r="347" spans="2:9" ht="16.5" x14ac:dyDescent="0.3">
      <c r="B347"/>
      <c r="C347"/>
      <c r="D347"/>
      <c r="E347"/>
      <c r="F347"/>
      <c r="G347"/>
      <c r="H347"/>
      <c r="I347"/>
    </row>
    <row r="348" spans="2:9" ht="16.5" x14ac:dyDescent="0.3">
      <c r="B348"/>
      <c r="C348"/>
      <c r="D348"/>
      <c r="E348"/>
      <c r="F348"/>
      <c r="G348"/>
      <c r="H348"/>
      <c r="I348"/>
    </row>
    <row r="349" spans="2:9" ht="16.5" x14ac:dyDescent="0.3">
      <c r="B349"/>
      <c r="C349"/>
      <c r="D349"/>
      <c r="E349"/>
      <c r="F349"/>
      <c r="G349"/>
      <c r="H349"/>
      <c r="I349"/>
    </row>
    <row r="350" spans="2:9" ht="16.5" x14ac:dyDescent="0.3">
      <c r="B350"/>
      <c r="C350"/>
      <c r="D350"/>
      <c r="E350"/>
      <c r="F350"/>
      <c r="G350"/>
      <c r="H350"/>
      <c r="I350"/>
    </row>
    <row r="351" spans="2:9" ht="16.5" x14ac:dyDescent="0.3">
      <c r="B351"/>
      <c r="C351"/>
      <c r="D351"/>
      <c r="E351"/>
      <c r="F351"/>
      <c r="G351"/>
      <c r="H351"/>
      <c r="I351"/>
    </row>
    <row r="352" spans="2:9" ht="16.5" x14ac:dyDescent="0.3">
      <c r="B352"/>
      <c r="C352"/>
      <c r="D352"/>
      <c r="E352"/>
      <c r="F352"/>
      <c r="G352"/>
      <c r="H352"/>
      <c r="I352"/>
    </row>
    <row r="353" spans="2:9" ht="16.5" x14ac:dyDescent="0.3">
      <c r="B353"/>
      <c r="C353"/>
      <c r="D353"/>
      <c r="E353"/>
      <c r="F353"/>
      <c r="G353"/>
      <c r="H353"/>
      <c r="I353"/>
    </row>
    <row r="354" spans="2:9" ht="16.5" x14ac:dyDescent="0.3">
      <c r="B354"/>
      <c r="C354"/>
      <c r="D354"/>
      <c r="E354"/>
      <c r="F354"/>
      <c r="G354"/>
      <c r="H354"/>
      <c r="I354"/>
    </row>
    <row r="355" spans="2:9" ht="16.5" x14ac:dyDescent="0.3">
      <c r="B355"/>
      <c r="C355"/>
      <c r="D355"/>
      <c r="E355"/>
      <c r="F355"/>
      <c r="G355"/>
      <c r="H355"/>
      <c r="I355"/>
    </row>
    <row r="356" spans="2:9" ht="16.5" x14ac:dyDescent="0.3">
      <c r="B356"/>
      <c r="C356"/>
      <c r="D356"/>
      <c r="E356"/>
      <c r="F356"/>
      <c r="G356"/>
      <c r="H356"/>
      <c r="I356"/>
    </row>
    <row r="357" spans="2:9" ht="16.5" x14ac:dyDescent="0.3">
      <c r="B357"/>
      <c r="C357"/>
      <c r="D357"/>
      <c r="E357"/>
      <c r="F357"/>
      <c r="G357"/>
      <c r="H357"/>
      <c r="I357"/>
    </row>
    <row r="358" spans="2:9" ht="16.5" x14ac:dyDescent="0.3">
      <c r="B358"/>
      <c r="C358"/>
      <c r="D358"/>
      <c r="E358"/>
      <c r="F358"/>
      <c r="G358"/>
      <c r="H358"/>
      <c r="I358"/>
    </row>
    <row r="359" spans="2:9" ht="16.5" x14ac:dyDescent="0.3">
      <c r="B359"/>
      <c r="C359"/>
      <c r="D359"/>
      <c r="E359"/>
      <c r="F359"/>
      <c r="G359"/>
      <c r="H359"/>
      <c r="I359"/>
    </row>
    <row r="360" spans="2:9" ht="16.5" x14ac:dyDescent="0.3">
      <c r="B360"/>
      <c r="C360"/>
      <c r="D360"/>
      <c r="E360"/>
      <c r="F360"/>
      <c r="G360"/>
      <c r="H360"/>
      <c r="I360"/>
    </row>
    <row r="361" spans="2:9" ht="16.5" x14ac:dyDescent="0.3">
      <c r="B361"/>
      <c r="C361"/>
      <c r="D361"/>
      <c r="E361"/>
      <c r="F361"/>
      <c r="G361"/>
      <c r="H361"/>
      <c r="I361"/>
    </row>
    <row r="362" spans="2:9" ht="16.5" x14ac:dyDescent="0.3">
      <c r="B362"/>
      <c r="C362"/>
      <c r="D362"/>
      <c r="E362"/>
      <c r="F362"/>
      <c r="G362"/>
      <c r="H362"/>
      <c r="I362"/>
    </row>
    <row r="363" spans="2:9" ht="16.5" x14ac:dyDescent="0.3">
      <c r="B363"/>
      <c r="C363"/>
      <c r="D363"/>
      <c r="E363"/>
      <c r="F363"/>
      <c r="G363"/>
      <c r="H363"/>
      <c r="I363"/>
    </row>
    <row r="364" spans="2:9" ht="16.5" x14ac:dyDescent="0.3">
      <c r="B364"/>
      <c r="C364"/>
      <c r="D364"/>
      <c r="E364"/>
      <c r="F364"/>
      <c r="G364"/>
      <c r="H364"/>
      <c r="I364"/>
    </row>
    <row r="365" spans="2:9" ht="16.5" x14ac:dyDescent="0.3">
      <c r="B365"/>
      <c r="C365"/>
      <c r="D365"/>
      <c r="E365"/>
      <c r="F365"/>
      <c r="G365"/>
      <c r="H365"/>
      <c r="I365"/>
    </row>
    <row r="366" spans="2:9" ht="16.5" x14ac:dyDescent="0.3">
      <c r="B366"/>
      <c r="C366"/>
      <c r="D366"/>
      <c r="E366"/>
      <c r="F366"/>
      <c r="G366"/>
      <c r="H366"/>
      <c r="I366"/>
    </row>
    <row r="367" spans="2:9" ht="16.5" x14ac:dyDescent="0.3">
      <c r="B367"/>
      <c r="C367"/>
      <c r="D367"/>
      <c r="E367"/>
      <c r="F367"/>
      <c r="G367"/>
      <c r="H367"/>
      <c r="I367"/>
    </row>
    <row r="368" spans="2:9" ht="16.5" x14ac:dyDescent="0.3">
      <c r="B368"/>
      <c r="C368"/>
      <c r="D368"/>
      <c r="E368"/>
      <c r="F368"/>
      <c r="G368"/>
      <c r="H368"/>
      <c r="I368"/>
    </row>
    <row r="369" spans="2:9" ht="16.5" x14ac:dyDescent="0.3">
      <c r="B369"/>
      <c r="C369"/>
      <c r="D369"/>
      <c r="E369"/>
      <c r="F369"/>
      <c r="G369"/>
      <c r="H369"/>
      <c r="I369"/>
    </row>
    <row r="370" spans="2:9" ht="16.5" x14ac:dyDescent="0.3">
      <c r="B370"/>
      <c r="C370"/>
      <c r="D370"/>
      <c r="E370"/>
      <c r="F370"/>
      <c r="G370"/>
      <c r="H370"/>
      <c r="I370"/>
    </row>
    <row r="371" spans="2:9" ht="16.5" x14ac:dyDescent="0.3">
      <c r="B371"/>
      <c r="C371"/>
      <c r="D371"/>
      <c r="E371"/>
      <c r="F371"/>
      <c r="G371"/>
      <c r="H371"/>
      <c r="I371"/>
    </row>
    <row r="372" spans="2:9" ht="16.5" x14ac:dyDescent="0.3">
      <c r="B372"/>
      <c r="C372"/>
      <c r="D372"/>
      <c r="E372"/>
      <c r="F372"/>
      <c r="G372"/>
      <c r="H372"/>
      <c r="I372"/>
    </row>
    <row r="373" spans="2:9" ht="16.5" x14ac:dyDescent="0.3">
      <c r="B373"/>
      <c r="C373"/>
      <c r="D373"/>
      <c r="E373"/>
      <c r="F373"/>
      <c r="G373"/>
      <c r="H373"/>
      <c r="I373"/>
    </row>
    <row r="374" spans="2:9" ht="16.5" x14ac:dyDescent="0.3">
      <c r="B374"/>
      <c r="C374"/>
      <c r="D374"/>
      <c r="E374"/>
      <c r="F374"/>
      <c r="G374"/>
      <c r="H374"/>
      <c r="I374"/>
    </row>
    <row r="375" spans="2:9" ht="16.5" x14ac:dyDescent="0.3">
      <c r="B375"/>
      <c r="C375"/>
      <c r="D375"/>
      <c r="E375"/>
      <c r="F375"/>
      <c r="G375"/>
      <c r="H375"/>
      <c r="I375"/>
    </row>
    <row r="376" spans="2:9" ht="16.5" x14ac:dyDescent="0.3">
      <c r="B376"/>
      <c r="C376"/>
      <c r="D376"/>
      <c r="E376"/>
      <c r="F376"/>
      <c r="G376"/>
      <c r="H376"/>
      <c r="I376"/>
    </row>
    <row r="377" spans="2:9" ht="16.5" x14ac:dyDescent="0.3">
      <c r="B377"/>
      <c r="C377"/>
      <c r="D377"/>
      <c r="E377"/>
      <c r="F377"/>
      <c r="G377"/>
      <c r="H377"/>
      <c r="I377"/>
    </row>
    <row r="378" spans="2:9" ht="16.5" x14ac:dyDescent="0.3">
      <c r="B378"/>
      <c r="C378"/>
      <c r="D378"/>
      <c r="E378"/>
      <c r="F378"/>
      <c r="G378"/>
      <c r="H378"/>
      <c r="I378"/>
    </row>
    <row r="379" spans="2:9" ht="16.5" x14ac:dyDescent="0.3">
      <c r="B379"/>
      <c r="C379"/>
      <c r="D379"/>
      <c r="E379"/>
      <c r="F379"/>
      <c r="G379"/>
      <c r="H379"/>
      <c r="I379"/>
    </row>
    <row r="380" spans="2:9" ht="16.5" x14ac:dyDescent="0.3">
      <c r="B380"/>
      <c r="C380"/>
      <c r="D380"/>
      <c r="E380"/>
      <c r="F380"/>
      <c r="G380"/>
      <c r="H380"/>
      <c r="I380"/>
    </row>
    <row r="381" spans="2:9" ht="16.5" x14ac:dyDescent="0.3">
      <c r="B381"/>
      <c r="C381"/>
      <c r="D381"/>
      <c r="E381"/>
      <c r="F381"/>
      <c r="G381"/>
      <c r="H381"/>
      <c r="I381"/>
    </row>
    <row r="382" spans="2:9" ht="16.5" x14ac:dyDescent="0.3">
      <c r="B382"/>
      <c r="C382"/>
      <c r="D382"/>
      <c r="E382"/>
      <c r="F382"/>
      <c r="G382"/>
      <c r="H382"/>
      <c r="I382"/>
    </row>
    <row r="383" spans="2:9" ht="16.5" x14ac:dyDescent="0.3">
      <c r="B383"/>
      <c r="C383"/>
      <c r="D383"/>
      <c r="E383"/>
      <c r="F383"/>
      <c r="G383"/>
      <c r="H383"/>
      <c r="I383"/>
    </row>
    <row r="384" spans="2:9" ht="16.5" x14ac:dyDescent="0.3">
      <c r="B384"/>
      <c r="C384"/>
      <c r="D384"/>
      <c r="E384"/>
      <c r="F384"/>
      <c r="G384"/>
      <c r="H384"/>
      <c r="I384"/>
    </row>
    <row r="385" spans="2:9" ht="16.5" x14ac:dyDescent="0.3">
      <c r="B385"/>
      <c r="C385"/>
      <c r="D385"/>
      <c r="E385"/>
      <c r="F385"/>
      <c r="G385"/>
      <c r="H385"/>
      <c r="I385"/>
    </row>
    <row r="386" spans="2:9" ht="16.5" x14ac:dyDescent="0.3">
      <c r="B386"/>
      <c r="C386"/>
      <c r="D386"/>
      <c r="E386"/>
      <c r="F386"/>
      <c r="G386"/>
      <c r="H386"/>
      <c r="I386"/>
    </row>
    <row r="387" spans="2:9" ht="16.5" x14ac:dyDescent="0.3">
      <c r="B387"/>
      <c r="C387"/>
      <c r="D387"/>
      <c r="E387"/>
      <c r="F387"/>
      <c r="G387"/>
      <c r="H387"/>
      <c r="I387"/>
    </row>
    <row r="388" spans="2:9" ht="16.5" x14ac:dyDescent="0.3">
      <c r="B388"/>
      <c r="C388"/>
      <c r="D388"/>
      <c r="E388"/>
      <c r="F388"/>
      <c r="G388"/>
      <c r="H388"/>
      <c r="I388"/>
    </row>
    <row r="389" spans="2:9" ht="16.5" x14ac:dyDescent="0.3">
      <c r="B389"/>
      <c r="C389"/>
      <c r="D389"/>
      <c r="E389"/>
      <c r="F389"/>
      <c r="G389"/>
      <c r="H389"/>
      <c r="I389"/>
    </row>
    <row r="390" spans="2:9" ht="16.5" x14ac:dyDescent="0.3">
      <c r="B390"/>
      <c r="C390"/>
      <c r="D390"/>
      <c r="E390"/>
      <c r="F390"/>
      <c r="G390"/>
      <c r="H390"/>
      <c r="I390"/>
    </row>
    <row r="391" spans="2:9" ht="16.5" x14ac:dyDescent="0.3">
      <c r="B391"/>
      <c r="C391"/>
      <c r="D391"/>
      <c r="E391"/>
      <c r="F391"/>
      <c r="G391"/>
      <c r="H391"/>
      <c r="I391"/>
    </row>
    <row r="392" spans="2:9" ht="16.5" x14ac:dyDescent="0.3">
      <c r="B392"/>
      <c r="C392"/>
      <c r="D392"/>
      <c r="E392"/>
      <c r="F392"/>
      <c r="G392"/>
      <c r="H392"/>
      <c r="I392"/>
    </row>
    <row r="393" spans="2:9" ht="16.5" x14ac:dyDescent="0.3">
      <c r="B393"/>
      <c r="C393"/>
      <c r="D393"/>
      <c r="E393"/>
      <c r="F393"/>
      <c r="G393"/>
      <c r="H393"/>
      <c r="I393"/>
    </row>
    <row r="394" spans="2:9" ht="16.5" x14ac:dyDescent="0.3">
      <c r="B394"/>
      <c r="C394"/>
      <c r="D394"/>
      <c r="E394"/>
      <c r="F394"/>
      <c r="G394"/>
      <c r="H394"/>
      <c r="I394"/>
    </row>
    <row r="395" spans="2:9" ht="16.5" x14ac:dyDescent="0.3">
      <c r="B395"/>
      <c r="C395"/>
      <c r="D395"/>
      <c r="E395"/>
      <c r="F395"/>
      <c r="G395"/>
      <c r="H395"/>
      <c r="I395"/>
    </row>
    <row r="396" spans="2:9" ht="16.5" x14ac:dyDescent="0.3">
      <c r="B396"/>
      <c r="C396"/>
      <c r="D396"/>
      <c r="E396"/>
      <c r="F396"/>
      <c r="G396"/>
      <c r="H396"/>
      <c r="I396"/>
    </row>
    <row r="397" spans="2:9" ht="16.5" x14ac:dyDescent="0.3">
      <c r="B397"/>
      <c r="C397"/>
      <c r="D397"/>
      <c r="E397"/>
      <c r="F397"/>
      <c r="G397"/>
      <c r="H397"/>
      <c r="I397"/>
    </row>
    <row r="398" spans="2:9" ht="16.5" x14ac:dyDescent="0.3">
      <c r="B398"/>
      <c r="C398"/>
      <c r="D398"/>
      <c r="E398"/>
      <c r="F398"/>
      <c r="G398"/>
      <c r="H398"/>
      <c r="I398"/>
    </row>
    <row r="399" spans="2:9" ht="16.5" x14ac:dyDescent="0.3">
      <c r="B399"/>
      <c r="C399"/>
      <c r="D399"/>
      <c r="E399"/>
      <c r="F399"/>
      <c r="G399"/>
      <c r="H399"/>
      <c r="I399"/>
    </row>
    <row r="400" spans="2:9" ht="16.5" x14ac:dyDescent="0.3">
      <c r="B400"/>
      <c r="C400"/>
      <c r="D400"/>
      <c r="E400"/>
      <c r="F400"/>
      <c r="G400"/>
      <c r="H400"/>
      <c r="I400"/>
    </row>
    <row r="401" spans="2:9" ht="16.5" x14ac:dyDescent="0.3">
      <c r="B401"/>
      <c r="C401"/>
      <c r="D401"/>
      <c r="E401"/>
      <c r="F401"/>
      <c r="G401"/>
      <c r="H401"/>
      <c r="I401"/>
    </row>
    <row r="402" spans="2:9" ht="16.5" x14ac:dyDescent="0.3">
      <c r="B402"/>
      <c r="C402"/>
      <c r="D402"/>
      <c r="E402"/>
      <c r="F402"/>
      <c r="G402"/>
      <c r="H402"/>
      <c r="I402"/>
    </row>
    <row r="403" spans="2:9" ht="16.5" x14ac:dyDescent="0.3">
      <c r="B403"/>
      <c r="C403"/>
      <c r="D403"/>
      <c r="E403"/>
      <c r="F403"/>
      <c r="G403"/>
      <c r="H403"/>
      <c r="I403"/>
    </row>
    <row r="404" spans="2:9" ht="16.5" x14ac:dyDescent="0.3">
      <c r="B404"/>
      <c r="C404"/>
      <c r="D404"/>
      <c r="E404"/>
      <c r="F404"/>
      <c r="G404"/>
      <c r="H404"/>
      <c r="I404"/>
    </row>
    <row r="405" spans="2:9" ht="16.5" x14ac:dyDescent="0.3">
      <c r="B405"/>
      <c r="C405"/>
      <c r="D405"/>
      <c r="E405"/>
      <c r="F405"/>
      <c r="G405"/>
      <c r="H405"/>
      <c r="I405"/>
    </row>
    <row r="406" spans="2:9" ht="16.5" x14ac:dyDescent="0.3">
      <c r="B406"/>
      <c r="C406"/>
      <c r="D406"/>
      <c r="E406"/>
      <c r="F406"/>
      <c r="G406"/>
      <c r="H406"/>
      <c r="I406"/>
    </row>
    <row r="407" spans="2:9" ht="16.5" x14ac:dyDescent="0.3">
      <c r="B407"/>
      <c r="C407"/>
      <c r="D407"/>
      <c r="E407"/>
      <c r="F407"/>
      <c r="G407"/>
      <c r="H407"/>
      <c r="I407"/>
    </row>
    <row r="408" spans="2:9" ht="16.5" x14ac:dyDescent="0.3">
      <c r="B408"/>
      <c r="C408"/>
      <c r="D408"/>
      <c r="E408"/>
      <c r="F408"/>
      <c r="G408"/>
      <c r="H408"/>
      <c r="I408"/>
    </row>
    <row r="409" spans="2:9" ht="16.5" x14ac:dyDescent="0.3">
      <c r="B409"/>
      <c r="C409"/>
      <c r="D409"/>
      <c r="E409"/>
      <c r="F409"/>
      <c r="G409"/>
      <c r="H409"/>
      <c r="I409"/>
    </row>
    <row r="410" spans="2:9" ht="16.5" x14ac:dyDescent="0.3">
      <c r="B410"/>
      <c r="C410"/>
      <c r="D410"/>
      <c r="E410"/>
      <c r="F410"/>
      <c r="G410"/>
      <c r="H410"/>
      <c r="I410"/>
    </row>
    <row r="411" spans="2:9" ht="16.5" x14ac:dyDescent="0.3">
      <c r="B411"/>
      <c r="C411"/>
      <c r="D411"/>
      <c r="E411"/>
      <c r="F411"/>
      <c r="G411"/>
      <c r="H411"/>
      <c r="I411"/>
    </row>
    <row r="412" spans="2:9" ht="16.5" x14ac:dyDescent="0.3">
      <c r="B412"/>
      <c r="C412"/>
      <c r="D412"/>
      <c r="E412"/>
      <c r="F412"/>
      <c r="G412"/>
      <c r="H412"/>
      <c r="I412"/>
    </row>
    <row r="413" spans="2:9" ht="16.5" x14ac:dyDescent="0.3">
      <c r="B413"/>
      <c r="C413"/>
      <c r="D413"/>
      <c r="E413"/>
      <c r="F413"/>
      <c r="G413"/>
      <c r="H413"/>
      <c r="I413"/>
    </row>
    <row r="414" spans="2:9" ht="16.5" x14ac:dyDescent="0.3">
      <c r="B414"/>
      <c r="C414"/>
      <c r="D414"/>
      <c r="E414"/>
      <c r="F414"/>
      <c r="G414"/>
      <c r="H414"/>
      <c r="I414"/>
    </row>
    <row r="415" spans="2:9" ht="16.5" x14ac:dyDescent="0.3">
      <c r="B415"/>
      <c r="C415"/>
      <c r="D415"/>
      <c r="E415"/>
      <c r="F415"/>
      <c r="G415"/>
      <c r="H415"/>
      <c r="I415"/>
    </row>
    <row r="416" spans="2:9" ht="16.5" x14ac:dyDescent="0.3">
      <c r="B416"/>
      <c r="C416"/>
      <c r="D416"/>
      <c r="E416"/>
      <c r="F416"/>
      <c r="G416"/>
      <c r="H416"/>
      <c r="I416"/>
    </row>
    <row r="417" spans="2:9" ht="16.5" x14ac:dyDescent="0.3">
      <c r="B417"/>
      <c r="C417"/>
      <c r="D417"/>
      <c r="E417"/>
      <c r="F417"/>
      <c r="G417"/>
      <c r="H417"/>
      <c r="I417"/>
    </row>
    <row r="418" spans="2:9" ht="16.5" x14ac:dyDescent="0.3">
      <c r="B418"/>
      <c r="C418"/>
      <c r="D418"/>
      <c r="E418"/>
      <c r="F418"/>
      <c r="G418"/>
      <c r="H418"/>
      <c r="I418"/>
    </row>
    <row r="419" spans="2:9" ht="16.5" x14ac:dyDescent="0.3">
      <c r="B419"/>
      <c r="C419"/>
      <c r="D419"/>
      <c r="E419"/>
      <c r="F419"/>
      <c r="G419"/>
      <c r="H419"/>
      <c r="I419"/>
    </row>
    <row r="420" spans="2:9" ht="16.5" x14ac:dyDescent="0.3">
      <c r="B420"/>
      <c r="C420"/>
      <c r="D420"/>
      <c r="E420"/>
      <c r="F420"/>
      <c r="G420"/>
      <c r="H420"/>
      <c r="I420"/>
    </row>
    <row r="421" spans="2:9" ht="16.5" x14ac:dyDescent="0.3">
      <c r="B421"/>
      <c r="C421"/>
      <c r="D421"/>
      <c r="E421"/>
      <c r="F421"/>
      <c r="G421"/>
      <c r="H421"/>
      <c r="I421"/>
    </row>
    <row r="422" spans="2:9" ht="16.5" x14ac:dyDescent="0.3">
      <c r="B422"/>
      <c r="C422"/>
      <c r="D422"/>
      <c r="E422"/>
      <c r="F422"/>
      <c r="G422"/>
      <c r="H422"/>
      <c r="I422"/>
    </row>
    <row r="423" spans="2:9" ht="16.5" x14ac:dyDescent="0.3">
      <c r="B423"/>
      <c r="C423"/>
      <c r="D423"/>
      <c r="E423"/>
      <c r="F423"/>
      <c r="G423"/>
      <c r="H423"/>
      <c r="I423"/>
    </row>
    <row r="424" spans="2:9" ht="16.5" x14ac:dyDescent="0.3">
      <c r="B424"/>
      <c r="C424"/>
      <c r="D424"/>
      <c r="E424"/>
      <c r="F424"/>
      <c r="G424"/>
      <c r="H424"/>
      <c r="I424"/>
    </row>
    <row r="425" spans="2:9" ht="16.5" x14ac:dyDescent="0.3">
      <c r="B425"/>
      <c r="C425"/>
      <c r="D425"/>
      <c r="E425"/>
      <c r="F425"/>
      <c r="G425"/>
      <c r="H425"/>
      <c r="I425"/>
    </row>
    <row r="426" spans="2:9" ht="16.5" x14ac:dyDescent="0.3">
      <c r="B426"/>
      <c r="C426"/>
      <c r="D426"/>
      <c r="E426"/>
      <c r="F426"/>
      <c r="G426"/>
      <c r="H426"/>
      <c r="I426"/>
    </row>
    <row r="427" spans="2:9" ht="16.5" x14ac:dyDescent="0.3">
      <c r="B427"/>
      <c r="C427"/>
      <c r="D427"/>
      <c r="E427"/>
      <c r="F427"/>
      <c r="G427"/>
      <c r="H427"/>
      <c r="I427"/>
    </row>
    <row r="428" spans="2:9" ht="16.5" x14ac:dyDescent="0.3">
      <c r="B428"/>
      <c r="C428"/>
      <c r="D428"/>
      <c r="E428"/>
      <c r="F428"/>
      <c r="G428"/>
      <c r="H428"/>
      <c r="I428"/>
    </row>
    <row r="429" spans="2:9" ht="16.5" x14ac:dyDescent="0.3">
      <c r="B429"/>
      <c r="C429"/>
      <c r="D429"/>
      <c r="E429"/>
      <c r="F429"/>
      <c r="G429"/>
      <c r="H429"/>
      <c r="I429"/>
    </row>
    <row r="430" spans="2:9" ht="16.5" x14ac:dyDescent="0.3">
      <c r="B430"/>
      <c r="C430"/>
      <c r="D430"/>
      <c r="E430"/>
      <c r="F430"/>
      <c r="G430"/>
      <c r="H430"/>
      <c r="I430"/>
    </row>
    <row r="431" spans="2:9" ht="16.5" x14ac:dyDescent="0.3">
      <c r="B431"/>
      <c r="C431"/>
      <c r="D431"/>
      <c r="E431"/>
      <c r="F431"/>
      <c r="G431"/>
      <c r="H431"/>
      <c r="I431"/>
    </row>
    <row r="432" spans="2:9" ht="16.5" x14ac:dyDescent="0.3">
      <c r="B432"/>
      <c r="C432"/>
      <c r="D432"/>
      <c r="E432"/>
      <c r="F432"/>
      <c r="G432"/>
      <c r="H432"/>
      <c r="I432"/>
    </row>
    <row r="433" spans="2:9" ht="16.5" x14ac:dyDescent="0.3">
      <c r="B433"/>
      <c r="C433"/>
      <c r="D433"/>
      <c r="E433"/>
      <c r="F433"/>
      <c r="G433"/>
      <c r="H433"/>
      <c r="I433"/>
    </row>
    <row r="434" spans="2:9" ht="16.5" x14ac:dyDescent="0.3">
      <c r="B434"/>
      <c r="C434"/>
      <c r="D434"/>
      <c r="E434"/>
      <c r="F434"/>
      <c r="G434"/>
      <c r="H434"/>
      <c r="I434"/>
    </row>
    <row r="435" spans="2:9" ht="16.5" x14ac:dyDescent="0.3">
      <c r="B435"/>
      <c r="C435"/>
      <c r="D435"/>
      <c r="E435"/>
      <c r="F435"/>
      <c r="G435"/>
      <c r="H435"/>
      <c r="I435"/>
    </row>
    <row r="436" spans="2:9" ht="16.5" x14ac:dyDescent="0.3">
      <c r="B436"/>
      <c r="C436"/>
      <c r="D436"/>
      <c r="E436"/>
      <c r="F436"/>
      <c r="G436"/>
      <c r="H436"/>
      <c r="I436"/>
    </row>
    <row r="437" spans="2:9" ht="16.5" x14ac:dyDescent="0.3">
      <c r="B437"/>
      <c r="C437"/>
      <c r="D437"/>
      <c r="E437"/>
      <c r="F437"/>
      <c r="G437"/>
      <c r="H437"/>
      <c r="I437"/>
    </row>
    <row r="438" spans="2:9" ht="16.5" x14ac:dyDescent="0.3">
      <c r="B438"/>
      <c r="C438"/>
      <c r="D438"/>
      <c r="E438"/>
      <c r="F438"/>
      <c r="G438"/>
      <c r="H438"/>
      <c r="I438"/>
    </row>
    <row r="439" spans="2:9" ht="16.5" x14ac:dyDescent="0.3">
      <c r="B439"/>
      <c r="C439"/>
      <c r="D439"/>
      <c r="E439"/>
      <c r="F439"/>
      <c r="G439"/>
      <c r="H439"/>
      <c r="I439"/>
    </row>
    <row r="440" spans="2:9" ht="16.5" x14ac:dyDescent="0.3">
      <c r="B440"/>
      <c r="C440"/>
      <c r="D440"/>
      <c r="E440"/>
      <c r="F440"/>
      <c r="G440"/>
      <c r="H440"/>
      <c r="I440"/>
    </row>
    <row r="441" spans="2:9" ht="16.5" x14ac:dyDescent="0.3">
      <c r="B441"/>
      <c r="C441"/>
      <c r="D441"/>
      <c r="E441"/>
      <c r="F441"/>
      <c r="G441"/>
      <c r="H441"/>
      <c r="I441"/>
    </row>
    <row r="442" spans="2:9" ht="16.5" x14ac:dyDescent="0.3">
      <c r="B442"/>
      <c r="C442"/>
      <c r="D442"/>
      <c r="E442"/>
      <c r="F442"/>
      <c r="G442"/>
      <c r="H442"/>
      <c r="I442"/>
    </row>
    <row r="443" spans="2:9" ht="16.5" x14ac:dyDescent="0.3">
      <c r="B443"/>
      <c r="C443"/>
      <c r="D443"/>
      <c r="E443"/>
      <c r="F443"/>
      <c r="G443"/>
      <c r="H443"/>
      <c r="I443"/>
    </row>
    <row r="444" spans="2:9" ht="16.5" x14ac:dyDescent="0.3">
      <c r="B444"/>
      <c r="C444"/>
      <c r="D444"/>
      <c r="E444"/>
      <c r="F444"/>
      <c r="G444"/>
      <c r="H444"/>
      <c r="I444"/>
    </row>
    <row r="445" spans="2:9" ht="16.5" x14ac:dyDescent="0.3">
      <c r="B445"/>
      <c r="C445"/>
      <c r="D445"/>
      <c r="E445"/>
      <c r="F445"/>
      <c r="G445"/>
      <c r="H445"/>
      <c r="I445"/>
    </row>
    <row r="446" spans="2:9" ht="16.5" x14ac:dyDescent="0.3">
      <c r="B446"/>
      <c r="C446"/>
      <c r="D446"/>
      <c r="E446"/>
      <c r="F446"/>
      <c r="G446"/>
      <c r="H446"/>
      <c r="I446"/>
    </row>
    <row r="447" spans="2:9" ht="16.5" x14ac:dyDescent="0.3">
      <c r="B447"/>
      <c r="C447"/>
      <c r="D447"/>
      <c r="E447"/>
      <c r="F447"/>
      <c r="G447"/>
      <c r="H447"/>
      <c r="I447"/>
    </row>
    <row r="448" spans="2:9" ht="16.5" x14ac:dyDescent="0.3">
      <c r="B448"/>
      <c r="C448"/>
      <c r="D448"/>
      <c r="E448"/>
      <c r="F448"/>
      <c r="G448"/>
      <c r="H448"/>
      <c r="I448"/>
    </row>
    <row r="449" spans="2:9" ht="16.5" x14ac:dyDescent="0.3">
      <c r="B449"/>
      <c r="C449"/>
      <c r="D449"/>
      <c r="E449"/>
      <c r="F449"/>
      <c r="G449"/>
      <c r="H449"/>
      <c r="I449"/>
    </row>
    <row r="450" spans="2:9" ht="16.5" x14ac:dyDescent="0.3">
      <c r="B450"/>
      <c r="C450"/>
      <c r="D450"/>
      <c r="E450"/>
      <c r="F450"/>
      <c r="G450"/>
      <c r="H450"/>
      <c r="I450"/>
    </row>
    <row r="451" spans="2:9" ht="16.5" x14ac:dyDescent="0.3">
      <c r="B451"/>
      <c r="C451"/>
      <c r="D451"/>
      <c r="E451"/>
      <c r="F451"/>
      <c r="G451"/>
      <c r="H451"/>
      <c r="I451"/>
    </row>
    <row r="452" spans="2:9" ht="16.5" x14ac:dyDescent="0.3">
      <c r="B452"/>
      <c r="C452"/>
      <c r="D452"/>
      <c r="E452"/>
      <c r="F452"/>
      <c r="G452"/>
      <c r="H452"/>
      <c r="I452"/>
    </row>
    <row r="453" spans="2:9" ht="16.5" x14ac:dyDescent="0.3">
      <c r="B453"/>
      <c r="C453"/>
      <c r="D453"/>
      <c r="E453"/>
      <c r="F453"/>
      <c r="G453"/>
      <c r="H453"/>
      <c r="I453"/>
    </row>
    <row r="454" spans="2:9" ht="16.5" x14ac:dyDescent="0.3">
      <c r="B454"/>
      <c r="C454"/>
      <c r="D454"/>
      <c r="E454"/>
      <c r="F454"/>
      <c r="G454"/>
      <c r="H454"/>
      <c r="I454"/>
    </row>
    <row r="455" spans="2:9" ht="16.5" x14ac:dyDescent="0.3">
      <c r="B455"/>
      <c r="C455"/>
      <c r="D455"/>
      <c r="E455"/>
      <c r="F455"/>
      <c r="G455"/>
      <c r="H455"/>
      <c r="I455"/>
    </row>
    <row r="456" spans="2:9" ht="16.5" x14ac:dyDescent="0.3">
      <c r="B456"/>
      <c r="C456"/>
      <c r="D456"/>
      <c r="E456"/>
      <c r="F456"/>
      <c r="G456"/>
      <c r="H456"/>
      <c r="I456"/>
    </row>
    <row r="457" spans="2:9" ht="16.5" x14ac:dyDescent="0.3">
      <c r="B457"/>
      <c r="C457"/>
      <c r="D457"/>
      <c r="E457"/>
      <c r="F457"/>
      <c r="G457"/>
      <c r="H457"/>
      <c r="I457"/>
    </row>
    <row r="458" spans="2:9" ht="16.5" x14ac:dyDescent="0.3">
      <c r="B458"/>
      <c r="C458"/>
      <c r="D458"/>
      <c r="E458"/>
      <c r="F458"/>
      <c r="G458"/>
      <c r="H458"/>
      <c r="I458"/>
    </row>
    <row r="459" spans="2:9" ht="16.5" x14ac:dyDescent="0.3">
      <c r="B459"/>
      <c r="C459"/>
      <c r="D459"/>
      <c r="E459"/>
      <c r="F459"/>
      <c r="G459"/>
      <c r="H459"/>
      <c r="I459"/>
    </row>
    <row r="460" spans="2:9" ht="16.5" x14ac:dyDescent="0.3">
      <c r="B460"/>
      <c r="C460"/>
      <c r="D460"/>
      <c r="E460"/>
      <c r="F460"/>
      <c r="G460"/>
      <c r="H460"/>
      <c r="I460"/>
    </row>
    <row r="461" spans="2:9" ht="16.5" x14ac:dyDescent="0.3">
      <c r="B461"/>
      <c r="C461"/>
      <c r="D461"/>
      <c r="E461"/>
      <c r="F461"/>
      <c r="G461"/>
      <c r="H461"/>
      <c r="I461"/>
    </row>
    <row r="462" spans="2:9" ht="16.5" x14ac:dyDescent="0.3">
      <c r="B462"/>
      <c r="C462"/>
      <c r="D462"/>
      <c r="E462"/>
      <c r="F462"/>
      <c r="G462"/>
      <c r="H462"/>
      <c r="I462"/>
    </row>
    <row r="463" spans="2:9" ht="16.5" x14ac:dyDescent="0.3">
      <c r="B463"/>
      <c r="C463"/>
      <c r="D463"/>
      <c r="E463"/>
      <c r="F463"/>
      <c r="G463"/>
      <c r="H463"/>
      <c r="I463"/>
    </row>
    <row r="464" spans="2:9" ht="16.5" x14ac:dyDescent="0.3">
      <c r="B464"/>
      <c r="C464"/>
      <c r="D464"/>
      <c r="E464"/>
      <c r="F464"/>
      <c r="G464"/>
      <c r="H464"/>
      <c r="I464"/>
    </row>
    <row r="465" spans="2:9" ht="16.5" x14ac:dyDescent="0.3">
      <c r="B465"/>
      <c r="C465"/>
      <c r="D465"/>
      <c r="E465"/>
      <c r="F465"/>
      <c r="G465"/>
      <c r="H465"/>
      <c r="I465"/>
    </row>
    <row r="466" spans="2:9" ht="16.5" x14ac:dyDescent="0.3">
      <c r="B466"/>
      <c r="C466"/>
      <c r="D466"/>
      <c r="E466"/>
      <c r="F466"/>
      <c r="G466"/>
      <c r="H466"/>
      <c r="I466"/>
    </row>
    <row r="467" spans="2:9" ht="16.5" x14ac:dyDescent="0.3">
      <c r="B467"/>
      <c r="C467"/>
      <c r="D467"/>
      <c r="E467"/>
      <c r="F467"/>
      <c r="G467"/>
      <c r="H467"/>
      <c r="I467"/>
    </row>
    <row r="468" spans="2:9" ht="16.5" x14ac:dyDescent="0.3">
      <c r="B468"/>
      <c r="C468"/>
      <c r="D468"/>
      <c r="E468"/>
      <c r="F468"/>
      <c r="G468"/>
      <c r="H468"/>
      <c r="I468"/>
    </row>
    <row r="469" spans="2:9" ht="16.5" x14ac:dyDescent="0.3">
      <c r="B469"/>
      <c r="C469"/>
      <c r="D469"/>
      <c r="E469"/>
      <c r="F469"/>
      <c r="G469"/>
      <c r="H469"/>
      <c r="I469"/>
    </row>
    <row r="470" spans="2:9" ht="16.5" x14ac:dyDescent="0.3">
      <c r="B470"/>
      <c r="C470"/>
      <c r="D470"/>
      <c r="E470"/>
      <c r="F470"/>
      <c r="G470"/>
      <c r="H470"/>
      <c r="I470"/>
    </row>
    <row r="471" spans="2:9" ht="16.5" x14ac:dyDescent="0.3">
      <c r="B471"/>
      <c r="C471"/>
      <c r="D471"/>
      <c r="E471"/>
      <c r="F471"/>
      <c r="G471"/>
      <c r="H471"/>
      <c r="I471"/>
    </row>
    <row r="472" spans="2:9" ht="16.5" x14ac:dyDescent="0.3">
      <c r="B472"/>
      <c r="C472"/>
      <c r="D472"/>
      <c r="E472"/>
      <c r="F472"/>
      <c r="G472"/>
      <c r="H472"/>
      <c r="I472"/>
    </row>
    <row r="473" spans="2:9" ht="16.5" x14ac:dyDescent="0.3">
      <c r="B473"/>
      <c r="C473"/>
      <c r="D473"/>
      <c r="E473"/>
      <c r="F473"/>
      <c r="G473"/>
      <c r="H473"/>
      <c r="I473"/>
    </row>
    <row r="474" spans="2:9" ht="16.5" x14ac:dyDescent="0.3">
      <c r="B474"/>
      <c r="C474"/>
      <c r="D474"/>
      <c r="E474"/>
      <c r="F474"/>
      <c r="G474"/>
      <c r="H474"/>
      <c r="I474"/>
    </row>
    <row r="475" spans="2:9" ht="16.5" x14ac:dyDescent="0.3">
      <c r="B475"/>
      <c r="C475"/>
      <c r="D475"/>
      <c r="E475"/>
      <c r="F475"/>
      <c r="G475"/>
      <c r="H475"/>
      <c r="I475"/>
    </row>
    <row r="476" spans="2:9" ht="16.5" x14ac:dyDescent="0.3">
      <c r="B476"/>
      <c r="C476"/>
      <c r="D476"/>
      <c r="E476"/>
      <c r="F476"/>
      <c r="G476"/>
      <c r="H476"/>
      <c r="I476"/>
    </row>
    <row r="477" spans="2:9" ht="16.5" x14ac:dyDescent="0.3">
      <c r="B477"/>
      <c r="C477"/>
      <c r="D477"/>
      <c r="E477"/>
      <c r="F477"/>
      <c r="G477"/>
      <c r="H477"/>
      <c r="I477"/>
    </row>
    <row r="478" spans="2:9" ht="16.5" x14ac:dyDescent="0.3">
      <c r="B478"/>
      <c r="C478"/>
      <c r="D478"/>
      <c r="E478"/>
      <c r="F478"/>
      <c r="G478"/>
      <c r="H478"/>
      <c r="I478"/>
    </row>
    <row r="479" spans="2:9" ht="16.5" x14ac:dyDescent="0.3">
      <c r="B479"/>
      <c r="C479"/>
      <c r="D479"/>
      <c r="E479"/>
      <c r="F479"/>
      <c r="G479"/>
      <c r="H479"/>
      <c r="I479"/>
    </row>
    <row r="480" spans="2:9" ht="16.5" x14ac:dyDescent="0.3">
      <c r="B480"/>
      <c r="C480"/>
      <c r="D480"/>
      <c r="E480"/>
      <c r="F480"/>
      <c r="G480"/>
      <c r="H480"/>
      <c r="I480"/>
    </row>
    <row r="481" spans="2:9" ht="16.5" x14ac:dyDescent="0.3">
      <c r="B481"/>
      <c r="C481"/>
      <c r="D481"/>
      <c r="E481"/>
      <c r="F481"/>
      <c r="G481"/>
      <c r="H481"/>
      <c r="I481"/>
    </row>
    <row r="482" spans="2:9" ht="16.5" x14ac:dyDescent="0.3">
      <c r="B482"/>
      <c r="C482"/>
      <c r="D482"/>
      <c r="E482"/>
      <c r="F482"/>
      <c r="G482"/>
      <c r="H482"/>
      <c r="I482"/>
    </row>
    <row r="483" spans="2:9" ht="16.5" x14ac:dyDescent="0.3">
      <c r="B483"/>
      <c r="C483"/>
      <c r="D483"/>
      <c r="E483"/>
      <c r="F483"/>
      <c r="G483"/>
      <c r="H483"/>
      <c r="I483"/>
    </row>
    <row r="484" spans="2:9" ht="16.5" x14ac:dyDescent="0.3">
      <c r="B484"/>
      <c r="C484"/>
      <c r="D484"/>
      <c r="E484"/>
      <c r="F484"/>
      <c r="G484"/>
      <c r="H484"/>
      <c r="I484"/>
    </row>
    <row r="485" spans="2:9" ht="16.5" x14ac:dyDescent="0.3">
      <c r="B485"/>
      <c r="C485"/>
      <c r="D485"/>
      <c r="E485"/>
      <c r="F485"/>
      <c r="G485"/>
      <c r="H485"/>
      <c r="I485"/>
    </row>
    <row r="486" spans="2:9" ht="16.5" x14ac:dyDescent="0.3">
      <c r="B486"/>
      <c r="C486"/>
      <c r="D486"/>
      <c r="E486"/>
      <c r="F486"/>
      <c r="G486"/>
      <c r="H486"/>
      <c r="I486"/>
    </row>
    <row r="487" spans="2:9" ht="16.5" x14ac:dyDescent="0.3">
      <c r="B487"/>
      <c r="C487"/>
      <c r="D487"/>
      <c r="E487"/>
      <c r="F487"/>
      <c r="G487"/>
      <c r="H487"/>
      <c r="I487"/>
    </row>
    <row r="488" spans="2:9" ht="16.5" x14ac:dyDescent="0.3">
      <c r="B488"/>
      <c r="C488"/>
      <c r="D488"/>
      <c r="E488"/>
      <c r="F488"/>
      <c r="G488"/>
      <c r="H488"/>
      <c r="I488"/>
    </row>
    <row r="489" spans="2:9" ht="16.5" x14ac:dyDescent="0.3">
      <c r="B489"/>
      <c r="C489"/>
      <c r="D489"/>
      <c r="E489"/>
      <c r="F489"/>
      <c r="G489"/>
      <c r="H489"/>
      <c r="I489"/>
    </row>
    <row r="490" spans="2:9" ht="16.5" x14ac:dyDescent="0.3">
      <c r="B490"/>
      <c r="C490"/>
      <c r="D490"/>
      <c r="E490"/>
      <c r="F490"/>
      <c r="G490"/>
      <c r="H490"/>
      <c r="I490"/>
    </row>
    <row r="491" spans="2:9" ht="16.5" x14ac:dyDescent="0.3">
      <c r="B491"/>
      <c r="C491"/>
      <c r="D491"/>
      <c r="E491"/>
      <c r="F491"/>
      <c r="G491"/>
      <c r="H491"/>
      <c r="I491"/>
    </row>
    <row r="492" spans="2:9" ht="16.5" x14ac:dyDescent="0.3">
      <c r="B492"/>
      <c r="C492"/>
      <c r="D492"/>
      <c r="E492"/>
      <c r="F492"/>
      <c r="G492"/>
      <c r="H492"/>
      <c r="I492"/>
    </row>
    <row r="493" spans="2:9" ht="16.5" x14ac:dyDescent="0.3">
      <c r="B493"/>
      <c r="C493"/>
      <c r="D493"/>
      <c r="E493"/>
      <c r="F493"/>
      <c r="G493"/>
      <c r="H493"/>
      <c r="I493"/>
    </row>
    <row r="494" spans="2:9" ht="16.5" x14ac:dyDescent="0.3">
      <c r="B494"/>
      <c r="C494"/>
      <c r="D494"/>
      <c r="E494"/>
      <c r="F494"/>
      <c r="G494"/>
      <c r="H494"/>
      <c r="I494"/>
    </row>
    <row r="495" spans="2:9" ht="16.5" x14ac:dyDescent="0.3">
      <c r="B495"/>
      <c r="C495"/>
      <c r="D495"/>
      <c r="E495"/>
      <c r="F495"/>
      <c r="G495"/>
      <c r="H495"/>
      <c r="I495"/>
    </row>
    <row r="496" spans="2:9" ht="16.5" x14ac:dyDescent="0.3">
      <c r="B496"/>
      <c r="C496"/>
      <c r="D496"/>
      <c r="E496"/>
      <c r="F496"/>
      <c r="G496"/>
      <c r="H496"/>
      <c r="I496"/>
    </row>
    <row r="497" spans="2:9" ht="16.5" x14ac:dyDescent="0.3">
      <c r="B497"/>
      <c r="C497"/>
      <c r="D497"/>
      <c r="E497"/>
      <c r="F497"/>
      <c r="G497"/>
      <c r="H497"/>
      <c r="I497"/>
    </row>
    <row r="498" spans="2:9" ht="16.5" x14ac:dyDescent="0.3">
      <c r="B498"/>
      <c r="C498"/>
      <c r="D498"/>
      <c r="E498"/>
      <c r="F498"/>
      <c r="G498"/>
      <c r="H498"/>
      <c r="I498"/>
    </row>
    <row r="499" spans="2:9" ht="16.5" x14ac:dyDescent="0.3">
      <c r="B499"/>
      <c r="C499"/>
      <c r="D499"/>
      <c r="E499"/>
      <c r="F499"/>
      <c r="G499"/>
      <c r="H499"/>
      <c r="I499"/>
    </row>
    <row r="500" spans="2:9" ht="16.5" x14ac:dyDescent="0.3">
      <c r="B500"/>
      <c r="C500"/>
      <c r="D500"/>
      <c r="E500"/>
      <c r="F500"/>
      <c r="G500"/>
      <c r="H500"/>
      <c r="I500"/>
    </row>
    <row r="501" spans="2:9" ht="16.5" x14ac:dyDescent="0.3">
      <c r="B501"/>
      <c r="C501"/>
      <c r="D501"/>
      <c r="E501"/>
      <c r="F501"/>
      <c r="G501"/>
      <c r="H501"/>
      <c r="I501"/>
    </row>
    <row r="502" spans="2:9" ht="16.5" x14ac:dyDescent="0.3">
      <c r="B502"/>
      <c r="C502"/>
      <c r="D502"/>
      <c r="E502"/>
      <c r="F502"/>
      <c r="G502"/>
      <c r="H502"/>
      <c r="I502"/>
    </row>
    <row r="503" spans="2:9" ht="16.5" x14ac:dyDescent="0.3">
      <c r="B503"/>
      <c r="C503"/>
      <c r="D503"/>
      <c r="E503"/>
      <c r="F503"/>
      <c r="G503"/>
      <c r="H503"/>
      <c r="I503"/>
    </row>
    <row r="504" spans="2:9" ht="16.5" x14ac:dyDescent="0.3">
      <c r="B504"/>
      <c r="C504"/>
      <c r="D504"/>
      <c r="E504"/>
      <c r="F504"/>
      <c r="G504"/>
      <c r="H504"/>
      <c r="I504"/>
    </row>
    <row r="505" spans="2:9" ht="16.5" x14ac:dyDescent="0.3">
      <c r="B505"/>
      <c r="C505"/>
      <c r="D505"/>
      <c r="E505"/>
      <c r="F505"/>
      <c r="G505"/>
      <c r="H505"/>
      <c r="I505"/>
    </row>
    <row r="506" spans="2:9" ht="16.5" x14ac:dyDescent="0.3">
      <c r="B506"/>
      <c r="C506"/>
      <c r="D506"/>
      <c r="E506"/>
      <c r="F506"/>
      <c r="G506"/>
      <c r="H506"/>
      <c r="I506"/>
    </row>
    <row r="507" spans="2:9" ht="16.5" x14ac:dyDescent="0.3">
      <c r="B507"/>
      <c r="C507"/>
      <c r="D507"/>
      <c r="E507"/>
      <c r="F507"/>
      <c r="G507"/>
      <c r="H507"/>
      <c r="I507"/>
    </row>
    <row r="508" spans="2:9" ht="16.5" x14ac:dyDescent="0.3">
      <c r="B508"/>
      <c r="C508"/>
      <c r="D508"/>
      <c r="E508"/>
      <c r="F508"/>
      <c r="G508"/>
      <c r="H508"/>
      <c r="I508"/>
    </row>
    <row r="509" spans="2:9" ht="16.5" x14ac:dyDescent="0.3">
      <c r="B509"/>
      <c r="C509"/>
      <c r="D509"/>
      <c r="E509"/>
      <c r="F509"/>
      <c r="G509"/>
      <c r="H509"/>
      <c r="I509"/>
    </row>
    <row r="510" spans="2:9" ht="16.5" x14ac:dyDescent="0.3">
      <c r="B510"/>
      <c r="C510"/>
      <c r="D510"/>
      <c r="E510"/>
      <c r="F510"/>
      <c r="G510"/>
      <c r="H510"/>
      <c r="I510"/>
    </row>
    <row r="511" spans="2:9" ht="16.5" x14ac:dyDescent="0.3">
      <c r="B511"/>
      <c r="C511"/>
      <c r="D511"/>
      <c r="E511"/>
      <c r="F511"/>
      <c r="G511"/>
      <c r="H511"/>
      <c r="I511"/>
    </row>
    <row r="512" spans="2:9" ht="16.5" x14ac:dyDescent="0.3">
      <c r="B512"/>
      <c r="C512"/>
      <c r="D512"/>
      <c r="E512"/>
      <c r="F512"/>
      <c r="G512"/>
      <c r="H512"/>
      <c r="I512"/>
    </row>
    <row r="513" spans="2:9" ht="16.5" x14ac:dyDescent="0.3">
      <c r="B513"/>
      <c r="C513"/>
      <c r="D513"/>
      <c r="E513"/>
      <c r="F513"/>
      <c r="G513"/>
      <c r="H513"/>
      <c r="I513"/>
    </row>
    <row r="514" spans="2:9" ht="16.5" x14ac:dyDescent="0.3">
      <c r="B514"/>
      <c r="C514"/>
      <c r="D514"/>
      <c r="E514"/>
      <c r="F514"/>
      <c r="G514"/>
      <c r="H514"/>
      <c r="I514"/>
    </row>
    <row r="515" spans="2:9" ht="16.5" x14ac:dyDescent="0.3">
      <c r="B515"/>
      <c r="C515"/>
      <c r="D515"/>
      <c r="E515"/>
      <c r="F515"/>
      <c r="G515"/>
      <c r="H515"/>
      <c r="I515"/>
    </row>
    <row r="516" spans="2:9" ht="16.5" x14ac:dyDescent="0.3">
      <c r="B516"/>
      <c r="C516"/>
      <c r="D516"/>
      <c r="E516"/>
      <c r="F516"/>
      <c r="G516"/>
      <c r="H516"/>
      <c r="I516"/>
    </row>
    <row r="517" spans="2:9" ht="16.5" x14ac:dyDescent="0.3">
      <c r="B517"/>
      <c r="C517"/>
      <c r="D517"/>
      <c r="E517"/>
      <c r="F517"/>
      <c r="G517"/>
      <c r="H517"/>
      <c r="I517"/>
    </row>
    <row r="518" spans="2:9" ht="16.5" x14ac:dyDescent="0.3">
      <c r="B518"/>
      <c r="C518"/>
      <c r="D518"/>
      <c r="E518"/>
      <c r="F518"/>
      <c r="G518"/>
      <c r="H518"/>
      <c r="I518"/>
    </row>
    <row r="519" spans="2:9" ht="16.5" x14ac:dyDescent="0.3">
      <c r="B519"/>
      <c r="C519"/>
      <c r="D519"/>
      <c r="E519"/>
      <c r="F519"/>
      <c r="G519"/>
      <c r="H519"/>
      <c r="I519"/>
    </row>
    <row r="520" spans="2:9" ht="16.5" x14ac:dyDescent="0.3">
      <c r="B520"/>
      <c r="C520"/>
      <c r="D520"/>
      <c r="E520"/>
      <c r="F520"/>
      <c r="G520"/>
      <c r="H520"/>
      <c r="I520"/>
    </row>
    <row r="521" spans="2:9" ht="16.5" x14ac:dyDescent="0.3">
      <c r="B521"/>
      <c r="C521"/>
      <c r="D521"/>
      <c r="E521"/>
      <c r="F521"/>
      <c r="G521"/>
      <c r="H521"/>
      <c r="I521"/>
    </row>
    <row r="522" spans="2:9" ht="16.5" x14ac:dyDescent="0.3">
      <c r="B522"/>
      <c r="C522"/>
      <c r="D522"/>
      <c r="E522"/>
      <c r="F522"/>
      <c r="G522"/>
      <c r="H522"/>
      <c r="I522"/>
    </row>
    <row r="523" spans="2:9" ht="16.5" x14ac:dyDescent="0.3">
      <c r="B523"/>
      <c r="C523"/>
      <c r="D523"/>
      <c r="E523"/>
      <c r="F523"/>
      <c r="G523"/>
      <c r="H523"/>
      <c r="I523"/>
    </row>
    <row r="524" spans="2:9" ht="16.5" x14ac:dyDescent="0.3">
      <c r="B524"/>
      <c r="C524"/>
      <c r="D524"/>
      <c r="E524"/>
      <c r="F524"/>
      <c r="G524"/>
      <c r="H524"/>
      <c r="I524"/>
    </row>
    <row r="525" spans="2:9" ht="16.5" x14ac:dyDescent="0.3">
      <c r="B525"/>
      <c r="C525"/>
      <c r="D525"/>
      <c r="E525"/>
      <c r="F525"/>
      <c r="G525"/>
      <c r="H525"/>
      <c r="I525"/>
    </row>
    <row r="526" spans="2:9" ht="16.5" x14ac:dyDescent="0.3">
      <c r="B526"/>
      <c r="C526"/>
      <c r="D526"/>
      <c r="E526"/>
      <c r="F526"/>
      <c r="G526"/>
      <c r="H526"/>
      <c r="I526"/>
    </row>
    <row r="527" spans="2:9" ht="16.5" x14ac:dyDescent="0.3">
      <c r="B527"/>
      <c r="C527"/>
      <c r="D527"/>
      <c r="E527"/>
      <c r="F527"/>
      <c r="G527"/>
      <c r="H527"/>
      <c r="I527"/>
    </row>
    <row r="528" spans="2:9" ht="16.5" x14ac:dyDescent="0.3">
      <c r="B528"/>
      <c r="C528"/>
      <c r="D528"/>
      <c r="E528"/>
      <c r="F528"/>
      <c r="G528"/>
      <c r="H528"/>
      <c r="I528"/>
    </row>
    <row r="529" spans="2:9" ht="16.5" x14ac:dyDescent="0.3">
      <c r="B529"/>
      <c r="C529"/>
      <c r="D529"/>
      <c r="E529"/>
      <c r="F529"/>
      <c r="G529"/>
      <c r="H529"/>
      <c r="I529"/>
    </row>
    <row r="530" spans="2:9" ht="16.5" x14ac:dyDescent="0.3">
      <c r="B530"/>
      <c r="C530"/>
      <c r="D530"/>
      <c r="E530"/>
      <c r="F530"/>
      <c r="G530"/>
      <c r="H530"/>
      <c r="I530"/>
    </row>
    <row r="531" spans="2:9" ht="16.5" x14ac:dyDescent="0.3">
      <c r="B531"/>
      <c r="C531"/>
      <c r="D531"/>
      <c r="E531"/>
      <c r="F531"/>
      <c r="G531"/>
      <c r="H531"/>
      <c r="I531"/>
    </row>
    <row r="532" spans="2:9" ht="16.5" x14ac:dyDescent="0.3">
      <c r="B532"/>
      <c r="C532"/>
      <c r="D532"/>
      <c r="E532"/>
      <c r="F532"/>
      <c r="G532"/>
      <c r="H532"/>
      <c r="I532"/>
    </row>
    <row r="533" spans="2:9" ht="16.5" x14ac:dyDescent="0.3">
      <c r="B533"/>
      <c r="C533"/>
      <c r="D533"/>
      <c r="E533"/>
      <c r="F533"/>
      <c r="G533"/>
      <c r="H533"/>
      <c r="I533"/>
    </row>
    <row r="534" spans="2:9" ht="16.5" x14ac:dyDescent="0.3">
      <c r="B534"/>
      <c r="C534"/>
      <c r="D534"/>
      <c r="E534"/>
      <c r="F534"/>
      <c r="G534"/>
      <c r="H534"/>
      <c r="I534"/>
    </row>
    <row r="535" spans="2:9" ht="16.5" x14ac:dyDescent="0.3">
      <c r="B535"/>
      <c r="C535"/>
      <c r="D535"/>
      <c r="E535"/>
      <c r="F535"/>
      <c r="G535"/>
      <c r="H535"/>
      <c r="I535"/>
    </row>
    <row r="536" spans="2:9" ht="16.5" x14ac:dyDescent="0.3">
      <c r="B536"/>
      <c r="C536"/>
      <c r="D536"/>
      <c r="E536"/>
      <c r="F536"/>
      <c r="G536"/>
      <c r="H536"/>
      <c r="I536"/>
    </row>
    <row r="537" spans="2:9" ht="16.5" x14ac:dyDescent="0.3">
      <c r="B537"/>
      <c r="C537"/>
      <c r="D537"/>
      <c r="E537"/>
      <c r="F537"/>
      <c r="G537"/>
      <c r="H537"/>
      <c r="I537"/>
    </row>
    <row r="538" spans="2:9" ht="16.5" x14ac:dyDescent="0.3">
      <c r="B538"/>
      <c r="C538"/>
      <c r="D538"/>
      <c r="E538"/>
      <c r="F538"/>
      <c r="G538"/>
      <c r="H538"/>
      <c r="I538"/>
    </row>
    <row r="539" spans="2:9" ht="16.5" x14ac:dyDescent="0.3">
      <c r="B539"/>
      <c r="C539"/>
      <c r="D539"/>
      <c r="E539"/>
      <c r="F539"/>
      <c r="G539"/>
      <c r="H539"/>
      <c r="I539"/>
    </row>
    <row r="540" spans="2:9" ht="16.5" x14ac:dyDescent="0.3">
      <c r="B540"/>
      <c r="C540"/>
      <c r="D540"/>
      <c r="E540"/>
      <c r="F540"/>
      <c r="G540"/>
      <c r="H540"/>
      <c r="I540"/>
    </row>
    <row r="541" spans="2:9" ht="16.5" x14ac:dyDescent="0.3">
      <c r="B541"/>
      <c r="C541"/>
      <c r="D541"/>
      <c r="E541"/>
      <c r="F541"/>
      <c r="G541"/>
      <c r="H541"/>
      <c r="I541"/>
    </row>
    <row r="542" spans="2:9" ht="16.5" x14ac:dyDescent="0.3">
      <c r="B542"/>
      <c r="C542"/>
      <c r="D542"/>
      <c r="E542"/>
      <c r="F542"/>
      <c r="G542"/>
      <c r="H542"/>
      <c r="I542"/>
    </row>
    <row r="543" spans="2:9" ht="16.5" x14ac:dyDescent="0.3">
      <c r="B543"/>
      <c r="C543"/>
      <c r="D543"/>
      <c r="E543"/>
      <c r="F543"/>
      <c r="G543"/>
      <c r="H543"/>
      <c r="I543"/>
    </row>
    <row r="544" spans="2:9" ht="16.5" x14ac:dyDescent="0.3">
      <c r="B544"/>
      <c r="C544"/>
      <c r="D544"/>
      <c r="E544"/>
      <c r="F544"/>
      <c r="G544"/>
      <c r="H544"/>
      <c r="I544"/>
    </row>
    <row r="545" spans="2:9" ht="16.5" x14ac:dyDescent="0.3">
      <c r="B545"/>
      <c r="C545"/>
      <c r="D545"/>
      <c r="E545"/>
      <c r="F545"/>
      <c r="G545"/>
      <c r="H545"/>
      <c r="I545"/>
    </row>
    <row r="546" spans="2:9" ht="16.5" x14ac:dyDescent="0.3">
      <c r="B546"/>
      <c r="C546"/>
      <c r="D546"/>
      <c r="E546"/>
      <c r="F546"/>
      <c r="G546"/>
      <c r="H546"/>
      <c r="I546"/>
    </row>
    <row r="547" spans="2:9" ht="16.5" x14ac:dyDescent="0.3">
      <c r="B547"/>
      <c r="C547"/>
      <c r="D547"/>
      <c r="E547"/>
      <c r="F547"/>
      <c r="G547"/>
      <c r="H547"/>
      <c r="I547"/>
    </row>
    <row r="548" spans="2:9" ht="16.5" x14ac:dyDescent="0.3">
      <c r="B548"/>
      <c r="C548"/>
      <c r="D548"/>
      <c r="E548"/>
      <c r="F548"/>
      <c r="G548"/>
      <c r="H548"/>
      <c r="I548"/>
    </row>
    <row r="549" spans="2:9" ht="16.5" x14ac:dyDescent="0.3">
      <c r="B549"/>
      <c r="C549"/>
      <c r="D549"/>
      <c r="E549"/>
      <c r="F549"/>
      <c r="G549"/>
      <c r="H549"/>
      <c r="I549"/>
    </row>
    <row r="550" spans="2:9" ht="16.5" x14ac:dyDescent="0.3">
      <c r="B550"/>
      <c r="C550"/>
      <c r="D550"/>
      <c r="E550"/>
      <c r="F550"/>
      <c r="G550"/>
      <c r="H550"/>
      <c r="I550"/>
    </row>
    <row r="551" spans="2:9" ht="16.5" x14ac:dyDescent="0.3">
      <c r="B551"/>
      <c r="C551"/>
      <c r="D551"/>
      <c r="E551"/>
      <c r="F551"/>
      <c r="G551"/>
      <c r="H551"/>
      <c r="I551"/>
    </row>
    <row r="552" spans="2:9" ht="16.5" x14ac:dyDescent="0.3">
      <c r="B552"/>
      <c r="C552"/>
      <c r="D552"/>
      <c r="E552"/>
      <c r="F552"/>
      <c r="G552"/>
      <c r="H552"/>
      <c r="I552"/>
    </row>
    <row r="553" spans="2:9" ht="16.5" x14ac:dyDescent="0.3">
      <c r="B553"/>
      <c r="C553"/>
      <c r="D553"/>
      <c r="E553"/>
      <c r="F553"/>
      <c r="G553"/>
      <c r="H553"/>
      <c r="I553"/>
    </row>
    <row r="554" spans="2:9" ht="16.5" x14ac:dyDescent="0.3">
      <c r="B554"/>
      <c r="C554"/>
      <c r="D554"/>
      <c r="E554"/>
      <c r="F554"/>
      <c r="G554"/>
      <c r="H554"/>
      <c r="I554"/>
    </row>
    <row r="555" spans="2:9" ht="16.5" x14ac:dyDescent="0.3">
      <c r="B555"/>
      <c r="C555"/>
      <c r="D555"/>
      <c r="E555"/>
      <c r="F555"/>
      <c r="G555"/>
      <c r="H555"/>
      <c r="I555"/>
    </row>
    <row r="556" spans="2:9" ht="16.5" x14ac:dyDescent="0.3">
      <c r="B556"/>
      <c r="C556"/>
      <c r="D556"/>
      <c r="E556"/>
      <c r="F556"/>
      <c r="G556"/>
      <c r="H556"/>
      <c r="I556"/>
    </row>
    <row r="557" spans="2:9" ht="16.5" x14ac:dyDescent="0.3">
      <c r="B557"/>
      <c r="C557"/>
      <c r="D557"/>
      <c r="E557"/>
      <c r="F557"/>
      <c r="G557"/>
      <c r="H557"/>
      <c r="I557"/>
    </row>
    <row r="558" spans="2:9" ht="16.5" x14ac:dyDescent="0.3">
      <c r="B558"/>
      <c r="C558"/>
      <c r="D558"/>
      <c r="E558"/>
      <c r="F558"/>
      <c r="G558"/>
      <c r="H558"/>
      <c r="I558"/>
    </row>
    <row r="559" spans="2:9" ht="16.5" x14ac:dyDescent="0.3">
      <c r="B559"/>
      <c r="C559"/>
      <c r="D559"/>
      <c r="E559"/>
      <c r="F559"/>
      <c r="G559"/>
      <c r="H559"/>
      <c r="I559"/>
    </row>
    <row r="560" spans="2:9" ht="16.5" x14ac:dyDescent="0.3">
      <c r="B560"/>
      <c r="C560"/>
      <c r="D560"/>
      <c r="E560"/>
      <c r="F560"/>
      <c r="G560"/>
      <c r="H560"/>
      <c r="I560"/>
    </row>
    <row r="561" spans="2:9" ht="16.5" x14ac:dyDescent="0.3">
      <c r="B561"/>
      <c r="C561"/>
      <c r="D561"/>
      <c r="E561"/>
      <c r="F561"/>
      <c r="G561"/>
      <c r="H561"/>
      <c r="I561"/>
    </row>
    <row r="562" spans="2:9" ht="16.5" x14ac:dyDescent="0.3">
      <c r="B562"/>
      <c r="C562"/>
      <c r="D562"/>
      <c r="E562"/>
      <c r="F562"/>
      <c r="G562"/>
      <c r="H562"/>
      <c r="I562"/>
    </row>
    <row r="563" spans="2:9" ht="16.5" x14ac:dyDescent="0.3">
      <c r="B563"/>
      <c r="C563"/>
      <c r="D563"/>
      <c r="E563"/>
      <c r="F563"/>
      <c r="G563"/>
      <c r="H563"/>
      <c r="I563"/>
    </row>
    <row r="564" spans="2:9" ht="16.5" x14ac:dyDescent="0.3">
      <c r="B564"/>
      <c r="C564"/>
      <c r="D564"/>
      <c r="E564"/>
      <c r="F564"/>
      <c r="G564"/>
      <c r="H564"/>
      <c r="I564"/>
    </row>
    <row r="565" spans="2:9" ht="16.5" x14ac:dyDescent="0.3">
      <c r="B565"/>
      <c r="C565"/>
      <c r="D565"/>
      <c r="E565"/>
      <c r="F565"/>
      <c r="G565"/>
      <c r="H565"/>
      <c r="I565"/>
    </row>
    <row r="566" spans="2:9" ht="16.5" x14ac:dyDescent="0.3">
      <c r="B566"/>
      <c r="C566"/>
      <c r="D566"/>
      <c r="E566"/>
      <c r="F566"/>
      <c r="G566"/>
      <c r="H566"/>
      <c r="I566"/>
    </row>
    <row r="567" spans="2:9" ht="16.5" x14ac:dyDescent="0.3">
      <c r="B567"/>
      <c r="C567"/>
      <c r="D567"/>
      <c r="E567"/>
      <c r="F567"/>
      <c r="G567"/>
      <c r="H567"/>
      <c r="I567"/>
    </row>
    <row r="568" spans="2:9" ht="16.5" x14ac:dyDescent="0.3">
      <c r="B568"/>
      <c r="C568"/>
      <c r="D568"/>
      <c r="E568"/>
      <c r="F568"/>
      <c r="G568"/>
      <c r="H568"/>
      <c r="I568"/>
    </row>
    <row r="569" spans="2:9" ht="16.5" x14ac:dyDescent="0.3">
      <c r="B569"/>
      <c r="C569"/>
      <c r="D569"/>
      <c r="E569"/>
      <c r="F569"/>
      <c r="G569"/>
      <c r="H569"/>
      <c r="I569"/>
    </row>
    <row r="570" spans="2:9" ht="16.5" x14ac:dyDescent="0.3">
      <c r="B570"/>
      <c r="C570"/>
      <c r="D570"/>
      <c r="E570"/>
      <c r="F570"/>
      <c r="G570"/>
      <c r="H570"/>
      <c r="I570"/>
    </row>
    <row r="571" spans="2:9" ht="16.5" x14ac:dyDescent="0.3">
      <c r="B571"/>
      <c r="C571"/>
      <c r="D571"/>
      <c r="E571"/>
      <c r="F571"/>
      <c r="G571"/>
      <c r="H571"/>
      <c r="I571"/>
    </row>
    <row r="572" spans="2:9" ht="16.5" x14ac:dyDescent="0.3">
      <c r="B572"/>
      <c r="C572"/>
      <c r="D572"/>
      <c r="E572"/>
      <c r="F572"/>
      <c r="G572"/>
      <c r="H572"/>
      <c r="I572"/>
    </row>
    <row r="573" spans="2:9" ht="16.5" x14ac:dyDescent="0.3">
      <c r="B573"/>
      <c r="C573"/>
      <c r="D573"/>
      <c r="E573"/>
      <c r="F573"/>
      <c r="G573"/>
      <c r="H573"/>
      <c r="I573"/>
    </row>
    <row r="574" spans="2:9" ht="16.5" x14ac:dyDescent="0.3">
      <c r="B574"/>
      <c r="C574"/>
      <c r="D574"/>
      <c r="E574"/>
      <c r="F574"/>
      <c r="G574"/>
      <c r="H574"/>
      <c r="I574"/>
    </row>
    <row r="575" spans="2:9" ht="16.5" x14ac:dyDescent="0.3">
      <c r="B575"/>
      <c r="C575"/>
      <c r="D575"/>
      <c r="E575"/>
      <c r="F575"/>
      <c r="G575"/>
      <c r="H575"/>
      <c r="I575"/>
    </row>
    <row r="576" spans="2:9" ht="16.5" x14ac:dyDescent="0.3">
      <c r="B576"/>
      <c r="C576"/>
      <c r="D576"/>
      <c r="E576"/>
      <c r="F576"/>
      <c r="G576"/>
      <c r="H576"/>
      <c r="I576"/>
    </row>
    <row r="577" spans="2:9" ht="16.5" x14ac:dyDescent="0.3">
      <c r="B577"/>
      <c r="C577"/>
      <c r="D577"/>
      <c r="E577"/>
      <c r="F577"/>
      <c r="G577"/>
      <c r="H577"/>
      <c r="I577"/>
    </row>
    <row r="578" spans="2:9" ht="16.5" x14ac:dyDescent="0.3">
      <c r="B578"/>
      <c r="C578"/>
      <c r="D578"/>
      <c r="E578"/>
      <c r="F578"/>
      <c r="G578"/>
      <c r="H578"/>
      <c r="I578"/>
    </row>
    <row r="579" spans="2:9" ht="16.5" x14ac:dyDescent="0.3">
      <c r="B579"/>
      <c r="C579"/>
      <c r="D579"/>
      <c r="E579"/>
      <c r="F579"/>
      <c r="G579"/>
      <c r="H579"/>
      <c r="I579"/>
    </row>
    <row r="580" spans="2:9" ht="16.5" x14ac:dyDescent="0.3">
      <c r="B580"/>
      <c r="C580"/>
      <c r="D580"/>
      <c r="E580"/>
      <c r="F580"/>
      <c r="G580"/>
      <c r="H580"/>
      <c r="I580"/>
    </row>
    <row r="581" spans="2:9" ht="16.5" x14ac:dyDescent="0.3">
      <c r="B581"/>
      <c r="C581"/>
      <c r="D581"/>
      <c r="E581"/>
      <c r="F581"/>
      <c r="G581"/>
      <c r="H581"/>
      <c r="I581"/>
    </row>
    <row r="582" spans="2:9" ht="16.5" x14ac:dyDescent="0.3">
      <c r="B582"/>
      <c r="C582"/>
      <c r="D582"/>
      <c r="E582"/>
      <c r="F582"/>
      <c r="G582"/>
      <c r="H582"/>
      <c r="I582"/>
    </row>
    <row r="583" spans="2:9" ht="16.5" x14ac:dyDescent="0.3">
      <c r="B583"/>
      <c r="C583"/>
      <c r="D583"/>
      <c r="E583"/>
      <c r="F583"/>
      <c r="G583"/>
      <c r="H583"/>
      <c r="I583"/>
    </row>
    <row r="584" spans="2:9" ht="16.5" x14ac:dyDescent="0.3">
      <c r="B584"/>
      <c r="C584"/>
      <c r="D584"/>
      <c r="E584"/>
      <c r="F584"/>
      <c r="G584"/>
      <c r="H584"/>
      <c r="I584"/>
    </row>
    <row r="585" spans="2:9" ht="16.5" x14ac:dyDescent="0.3">
      <c r="B585"/>
      <c r="C585"/>
      <c r="D585"/>
      <c r="E585"/>
      <c r="F585"/>
      <c r="G585"/>
      <c r="H585"/>
      <c r="I585"/>
    </row>
    <row r="586" spans="2:9" ht="16.5" x14ac:dyDescent="0.3">
      <c r="B586"/>
      <c r="C586"/>
      <c r="D586"/>
      <c r="E586"/>
      <c r="F586"/>
      <c r="G586"/>
      <c r="H586"/>
      <c r="I586"/>
    </row>
    <row r="587" spans="2:9" ht="16.5" x14ac:dyDescent="0.3">
      <c r="B587"/>
      <c r="C587"/>
      <c r="D587"/>
      <c r="E587"/>
      <c r="F587"/>
      <c r="G587"/>
      <c r="H587"/>
      <c r="I587"/>
    </row>
    <row r="588" spans="2:9" ht="16.5" x14ac:dyDescent="0.3">
      <c r="B588"/>
      <c r="C588"/>
      <c r="D588"/>
      <c r="E588"/>
      <c r="F588"/>
      <c r="G588"/>
      <c r="H588"/>
      <c r="I588"/>
    </row>
    <row r="589" spans="2:9" ht="16.5" x14ac:dyDescent="0.3">
      <c r="B589"/>
      <c r="C589"/>
      <c r="D589"/>
      <c r="E589"/>
      <c r="F589"/>
      <c r="G589"/>
      <c r="H589"/>
      <c r="I589"/>
    </row>
    <row r="590" spans="2:9" ht="16.5" x14ac:dyDescent="0.3">
      <c r="B590"/>
      <c r="C590"/>
      <c r="D590"/>
      <c r="E590"/>
      <c r="F590"/>
      <c r="G590"/>
      <c r="H590"/>
      <c r="I590"/>
    </row>
    <row r="591" spans="2:9" ht="16.5" x14ac:dyDescent="0.3">
      <c r="B591"/>
      <c r="C591"/>
      <c r="D591"/>
      <c r="E591"/>
      <c r="F591"/>
      <c r="G591"/>
      <c r="H591"/>
      <c r="I591"/>
    </row>
    <row r="592" spans="2:9" ht="16.5" x14ac:dyDescent="0.3">
      <c r="B592"/>
      <c r="C592"/>
      <c r="D592"/>
      <c r="E592"/>
      <c r="F592"/>
      <c r="G592"/>
      <c r="H592"/>
      <c r="I592"/>
    </row>
    <row r="593" spans="2:9" ht="16.5" x14ac:dyDescent="0.3">
      <c r="B593"/>
      <c r="C593"/>
      <c r="D593"/>
      <c r="E593"/>
      <c r="F593"/>
      <c r="G593"/>
      <c r="H593"/>
      <c r="I593"/>
    </row>
    <row r="594" spans="2:9" ht="16.5" x14ac:dyDescent="0.3">
      <c r="B594"/>
      <c r="C594"/>
      <c r="D594"/>
      <c r="E594"/>
      <c r="F594"/>
      <c r="G594"/>
      <c r="H594"/>
      <c r="I594"/>
    </row>
    <row r="595" spans="2:9" ht="16.5" x14ac:dyDescent="0.3">
      <c r="B595"/>
      <c r="C595"/>
      <c r="D595"/>
      <c r="E595"/>
      <c r="F595"/>
      <c r="G595"/>
      <c r="H595"/>
      <c r="I595"/>
    </row>
    <row r="596" spans="2:9" ht="16.5" x14ac:dyDescent="0.3">
      <c r="B596"/>
      <c r="C596"/>
      <c r="D596"/>
      <c r="E596"/>
      <c r="F596"/>
      <c r="G596"/>
      <c r="H596"/>
      <c r="I596"/>
    </row>
    <row r="597" spans="2:9" ht="16.5" x14ac:dyDescent="0.3">
      <c r="B597"/>
      <c r="C597"/>
      <c r="D597"/>
      <c r="E597"/>
      <c r="F597"/>
      <c r="G597"/>
      <c r="H597"/>
      <c r="I597"/>
    </row>
    <row r="598" spans="2:9" ht="16.5" x14ac:dyDescent="0.3">
      <c r="B598"/>
      <c r="C598"/>
      <c r="D598"/>
      <c r="E598"/>
      <c r="F598"/>
      <c r="G598"/>
      <c r="H598"/>
      <c r="I598"/>
    </row>
    <row r="599" spans="2:9" ht="16.5" x14ac:dyDescent="0.3">
      <c r="B599"/>
      <c r="C599"/>
      <c r="D599"/>
      <c r="E599"/>
      <c r="F599"/>
      <c r="G599"/>
      <c r="H599"/>
      <c r="I599"/>
    </row>
    <row r="600" spans="2:9" ht="16.5" x14ac:dyDescent="0.3">
      <c r="B600"/>
      <c r="C600"/>
      <c r="D600"/>
      <c r="E600"/>
      <c r="F600"/>
      <c r="G600"/>
      <c r="H600"/>
      <c r="I600"/>
    </row>
    <row r="601" spans="2:9" ht="16.5" x14ac:dyDescent="0.3">
      <c r="B601"/>
      <c r="C601"/>
      <c r="D601"/>
      <c r="E601"/>
      <c r="F601"/>
      <c r="G601"/>
      <c r="H601"/>
      <c r="I601"/>
    </row>
    <row r="602" spans="2:9" ht="16.5" x14ac:dyDescent="0.3">
      <c r="B602"/>
      <c r="C602"/>
      <c r="D602"/>
      <c r="E602"/>
      <c r="F602"/>
      <c r="G602"/>
      <c r="H602"/>
      <c r="I602"/>
    </row>
    <row r="603" spans="2:9" ht="16.5" x14ac:dyDescent="0.3">
      <c r="B603"/>
      <c r="C603"/>
      <c r="D603"/>
      <c r="E603"/>
      <c r="F603"/>
      <c r="G603"/>
      <c r="H603"/>
      <c r="I603"/>
    </row>
    <row r="604" spans="2:9" ht="16.5" x14ac:dyDescent="0.3">
      <c r="B604"/>
      <c r="C604"/>
      <c r="D604"/>
      <c r="E604"/>
      <c r="F604"/>
      <c r="G604"/>
      <c r="H604"/>
      <c r="I604"/>
    </row>
    <row r="605" spans="2:9" ht="16.5" x14ac:dyDescent="0.3">
      <c r="B605"/>
      <c r="C605"/>
      <c r="D605"/>
      <c r="E605"/>
      <c r="F605"/>
      <c r="G605"/>
      <c r="H605"/>
      <c r="I605"/>
    </row>
    <row r="606" spans="2:9" ht="16.5" x14ac:dyDescent="0.3">
      <c r="B606"/>
      <c r="C606"/>
      <c r="D606"/>
      <c r="E606"/>
      <c r="F606"/>
      <c r="G606"/>
      <c r="H606"/>
      <c r="I606"/>
    </row>
    <row r="607" spans="2:9" ht="16.5" x14ac:dyDescent="0.3">
      <c r="B607"/>
      <c r="C607"/>
      <c r="D607"/>
      <c r="E607"/>
      <c r="F607"/>
      <c r="G607"/>
      <c r="H607"/>
      <c r="I607"/>
    </row>
    <row r="608" spans="2:9" ht="16.5" x14ac:dyDescent="0.3">
      <c r="B608"/>
      <c r="C608"/>
      <c r="D608"/>
      <c r="E608"/>
      <c r="F608"/>
      <c r="G608"/>
      <c r="H608"/>
      <c r="I608"/>
    </row>
    <row r="609" spans="2:9" ht="16.5" x14ac:dyDescent="0.3">
      <c r="B609"/>
      <c r="C609"/>
      <c r="D609"/>
      <c r="E609"/>
      <c r="F609"/>
      <c r="G609"/>
      <c r="H609"/>
      <c r="I609"/>
    </row>
    <row r="610" spans="2:9" ht="16.5" x14ac:dyDescent="0.3">
      <c r="B610"/>
      <c r="C610"/>
      <c r="D610"/>
      <c r="E610"/>
      <c r="F610"/>
      <c r="G610"/>
      <c r="H610"/>
      <c r="I610"/>
    </row>
    <row r="611" spans="2:9" ht="16.5" x14ac:dyDescent="0.3">
      <c r="B611"/>
      <c r="C611"/>
      <c r="D611"/>
      <c r="E611"/>
      <c r="F611"/>
      <c r="G611"/>
      <c r="H611"/>
      <c r="I611"/>
    </row>
    <row r="612" spans="2:9" ht="16.5" x14ac:dyDescent="0.3">
      <c r="B612"/>
      <c r="C612"/>
      <c r="D612"/>
      <c r="E612"/>
      <c r="F612"/>
      <c r="G612"/>
      <c r="H612"/>
      <c r="I612"/>
    </row>
    <row r="613" spans="2:9" ht="16.5" x14ac:dyDescent="0.3">
      <c r="B613"/>
      <c r="C613"/>
      <c r="D613"/>
      <c r="E613"/>
      <c r="F613"/>
      <c r="G613"/>
      <c r="H613"/>
      <c r="I613"/>
    </row>
    <row r="614" spans="2:9" ht="16.5" x14ac:dyDescent="0.3">
      <c r="B614"/>
      <c r="C614"/>
      <c r="D614"/>
      <c r="E614"/>
      <c r="F614"/>
      <c r="G614"/>
      <c r="H614"/>
      <c r="I614"/>
    </row>
    <row r="615" spans="2:9" ht="16.5" x14ac:dyDescent="0.3">
      <c r="B615"/>
      <c r="C615"/>
      <c r="D615"/>
      <c r="E615"/>
      <c r="F615"/>
      <c r="G615"/>
      <c r="H615"/>
      <c r="I615"/>
    </row>
    <row r="616" spans="2:9" ht="16.5" x14ac:dyDescent="0.3">
      <c r="B616"/>
      <c r="C616"/>
      <c r="D616"/>
      <c r="E616"/>
      <c r="F616"/>
      <c r="G616"/>
      <c r="H616"/>
      <c r="I616"/>
    </row>
    <row r="617" spans="2:9" ht="16.5" x14ac:dyDescent="0.3">
      <c r="B617"/>
      <c r="C617"/>
      <c r="D617"/>
      <c r="E617"/>
      <c r="F617"/>
      <c r="G617"/>
      <c r="H617"/>
      <c r="I617"/>
    </row>
    <row r="618" spans="2:9" ht="16.5" x14ac:dyDescent="0.3">
      <c r="B618"/>
      <c r="C618"/>
      <c r="D618"/>
      <c r="E618"/>
      <c r="F618"/>
      <c r="G618"/>
      <c r="H618"/>
      <c r="I618"/>
    </row>
    <row r="619" spans="2:9" ht="16.5" x14ac:dyDescent="0.3">
      <c r="B619"/>
      <c r="C619"/>
      <c r="D619"/>
      <c r="E619"/>
      <c r="F619"/>
      <c r="G619"/>
      <c r="H619"/>
      <c r="I619"/>
    </row>
    <row r="620" spans="2:9" ht="16.5" x14ac:dyDescent="0.3">
      <c r="B620"/>
      <c r="C620"/>
      <c r="D620"/>
      <c r="E620"/>
      <c r="F620"/>
      <c r="G620"/>
      <c r="H620"/>
      <c r="I620"/>
    </row>
    <row r="621" spans="2:9" ht="16.5" x14ac:dyDescent="0.3">
      <c r="B621"/>
      <c r="C621"/>
      <c r="D621"/>
      <c r="E621"/>
      <c r="F621"/>
      <c r="G621"/>
      <c r="H621"/>
      <c r="I621"/>
    </row>
    <row r="622" spans="2:9" ht="16.5" x14ac:dyDescent="0.3">
      <c r="B622"/>
      <c r="C622"/>
      <c r="D622"/>
      <c r="E622"/>
      <c r="F622"/>
      <c r="G622"/>
      <c r="H622"/>
      <c r="I622"/>
    </row>
    <row r="623" spans="2:9" ht="16.5" x14ac:dyDescent="0.3">
      <c r="B623"/>
      <c r="C623"/>
      <c r="D623"/>
      <c r="E623"/>
      <c r="F623"/>
      <c r="G623"/>
      <c r="H623"/>
      <c r="I623"/>
    </row>
    <row r="624" spans="2:9" ht="16.5" x14ac:dyDescent="0.3">
      <c r="B624"/>
      <c r="C624"/>
      <c r="D624"/>
      <c r="E624"/>
      <c r="F624"/>
      <c r="G624"/>
      <c r="H624"/>
      <c r="I624"/>
    </row>
    <row r="625" spans="2:9" ht="16.5" x14ac:dyDescent="0.3">
      <c r="B625"/>
      <c r="C625"/>
      <c r="D625"/>
      <c r="E625"/>
      <c r="F625"/>
      <c r="G625"/>
      <c r="H625"/>
      <c r="I625"/>
    </row>
    <row r="626" spans="2:9" ht="16.5" x14ac:dyDescent="0.3">
      <c r="B626"/>
      <c r="C626"/>
      <c r="D626"/>
      <c r="E626"/>
      <c r="F626"/>
      <c r="G626"/>
      <c r="H626"/>
      <c r="I626"/>
    </row>
    <row r="627" spans="2:9" ht="16.5" x14ac:dyDescent="0.3">
      <c r="B627"/>
      <c r="C627"/>
      <c r="D627"/>
      <c r="E627"/>
      <c r="F627"/>
      <c r="G627"/>
      <c r="H627"/>
      <c r="I627"/>
    </row>
    <row r="628" spans="2:9" ht="16.5" x14ac:dyDescent="0.3">
      <c r="B628"/>
      <c r="C628"/>
      <c r="D628"/>
      <c r="E628"/>
      <c r="F628"/>
      <c r="G628"/>
      <c r="H628"/>
      <c r="I628"/>
    </row>
    <row r="629" spans="2:9" ht="16.5" x14ac:dyDescent="0.3">
      <c r="B629"/>
      <c r="C629"/>
      <c r="D629"/>
      <c r="E629"/>
      <c r="F629"/>
      <c r="G629"/>
      <c r="H629"/>
      <c r="I629"/>
    </row>
    <row r="630" spans="2:9" ht="16.5" x14ac:dyDescent="0.3">
      <c r="B630"/>
      <c r="C630"/>
      <c r="D630"/>
      <c r="E630"/>
      <c r="F630"/>
      <c r="G630"/>
      <c r="H630"/>
      <c r="I630"/>
    </row>
    <row r="631" spans="2:9" ht="16.5" x14ac:dyDescent="0.3">
      <c r="B631"/>
      <c r="C631"/>
      <c r="D631"/>
      <c r="E631"/>
      <c r="F631"/>
      <c r="G631"/>
      <c r="H631"/>
      <c r="I631"/>
    </row>
    <row r="632" spans="2:9" ht="16.5" x14ac:dyDescent="0.3">
      <c r="B632"/>
      <c r="C632"/>
      <c r="D632"/>
      <c r="E632"/>
      <c r="F632"/>
      <c r="G632"/>
      <c r="H632"/>
      <c r="I632"/>
    </row>
    <row r="633" spans="2:9" ht="16.5" x14ac:dyDescent="0.3">
      <c r="B633"/>
      <c r="C633"/>
      <c r="D633"/>
      <c r="E633"/>
      <c r="F633"/>
      <c r="G633"/>
      <c r="H633"/>
      <c r="I633"/>
    </row>
    <row r="634" spans="2:9" ht="16.5" x14ac:dyDescent="0.3">
      <c r="B634"/>
      <c r="C634"/>
      <c r="D634"/>
      <c r="E634"/>
      <c r="F634"/>
      <c r="G634"/>
      <c r="H634"/>
      <c r="I634"/>
    </row>
    <row r="635" spans="2:9" ht="16.5" x14ac:dyDescent="0.3">
      <c r="B635"/>
      <c r="C635"/>
      <c r="D635"/>
      <c r="E635"/>
      <c r="F635"/>
      <c r="G635"/>
      <c r="H635"/>
      <c r="I635"/>
    </row>
    <row r="636" spans="2:9" ht="16.5" x14ac:dyDescent="0.3">
      <c r="B636"/>
      <c r="C636"/>
      <c r="D636"/>
      <c r="E636"/>
      <c r="F636"/>
      <c r="G636"/>
      <c r="H636"/>
      <c r="I636"/>
    </row>
    <row r="637" spans="2:9" ht="16.5" x14ac:dyDescent="0.3">
      <c r="B637"/>
      <c r="C637"/>
      <c r="D637"/>
      <c r="E637"/>
      <c r="F637"/>
      <c r="G637"/>
      <c r="H637"/>
      <c r="I637"/>
    </row>
    <row r="638" spans="2:9" ht="16.5" x14ac:dyDescent="0.3">
      <c r="B638"/>
      <c r="C638"/>
      <c r="D638"/>
      <c r="E638"/>
      <c r="F638"/>
      <c r="G638"/>
      <c r="H638"/>
      <c r="I638"/>
    </row>
    <row r="639" spans="2:9" ht="16.5" x14ac:dyDescent="0.3">
      <c r="B639"/>
      <c r="C639"/>
      <c r="D639"/>
      <c r="E639"/>
      <c r="F639"/>
      <c r="G639"/>
      <c r="H639"/>
      <c r="I639"/>
    </row>
    <row r="640" spans="2:9" ht="16.5" x14ac:dyDescent="0.3">
      <c r="B640"/>
      <c r="C640"/>
      <c r="D640"/>
      <c r="E640"/>
      <c r="F640"/>
      <c r="G640"/>
      <c r="H640"/>
      <c r="I640"/>
    </row>
    <row r="641" spans="2:9" ht="16.5" x14ac:dyDescent="0.3">
      <c r="B641"/>
      <c r="C641"/>
      <c r="D641"/>
      <c r="E641"/>
      <c r="F641"/>
      <c r="G641"/>
      <c r="H641"/>
      <c r="I641"/>
    </row>
    <row r="642" spans="2:9" ht="16.5" x14ac:dyDescent="0.3">
      <c r="B642"/>
      <c r="C642"/>
      <c r="D642"/>
      <c r="E642"/>
      <c r="F642"/>
      <c r="G642"/>
      <c r="H642"/>
      <c r="I642"/>
    </row>
    <row r="643" spans="2:9" ht="16.5" x14ac:dyDescent="0.3">
      <c r="B643"/>
      <c r="C643"/>
      <c r="D643"/>
      <c r="E643"/>
      <c r="F643"/>
      <c r="G643"/>
      <c r="H643"/>
      <c r="I643"/>
    </row>
    <row r="644" spans="2:9" ht="16.5" x14ac:dyDescent="0.3">
      <c r="B644"/>
      <c r="C644"/>
      <c r="D644"/>
      <c r="E644"/>
      <c r="F644"/>
      <c r="G644"/>
      <c r="H644"/>
      <c r="I644"/>
    </row>
    <row r="645" spans="2:9" ht="16.5" x14ac:dyDescent="0.3">
      <c r="B645"/>
      <c r="C645"/>
      <c r="D645"/>
      <c r="E645"/>
      <c r="F645"/>
      <c r="G645"/>
      <c r="H645"/>
      <c r="I645"/>
    </row>
    <row r="646" spans="2:9" ht="16.5" x14ac:dyDescent="0.3">
      <c r="B646"/>
      <c r="C646"/>
      <c r="D646"/>
      <c r="E646"/>
      <c r="F646"/>
      <c r="G646"/>
      <c r="H646"/>
      <c r="I646"/>
    </row>
    <row r="647" spans="2:9" ht="16.5" x14ac:dyDescent="0.3">
      <c r="B647"/>
      <c r="C647"/>
      <c r="D647"/>
      <c r="E647"/>
      <c r="F647"/>
      <c r="G647"/>
      <c r="H647"/>
      <c r="I647"/>
    </row>
    <row r="648" spans="2:9" ht="16.5" x14ac:dyDescent="0.3">
      <c r="B648"/>
      <c r="C648"/>
      <c r="D648"/>
      <c r="E648"/>
      <c r="F648"/>
      <c r="G648"/>
      <c r="H648"/>
      <c r="I648"/>
    </row>
    <row r="649" spans="2:9" ht="16.5" x14ac:dyDescent="0.3">
      <c r="B649"/>
      <c r="C649"/>
      <c r="D649"/>
      <c r="E649"/>
      <c r="F649"/>
      <c r="G649"/>
      <c r="H649"/>
      <c r="I649"/>
    </row>
    <row r="650" spans="2:9" ht="16.5" x14ac:dyDescent="0.3">
      <c r="B650"/>
      <c r="C650"/>
      <c r="D650"/>
      <c r="E650"/>
      <c r="F650"/>
      <c r="G650"/>
      <c r="H650"/>
      <c r="I650"/>
    </row>
    <row r="651" spans="2:9" ht="16.5" x14ac:dyDescent="0.3">
      <c r="B651"/>
      <c r="C651"/>
      <c r="D651"/>
      <c r="E651"/>
      <c r="F651"/>
      <c r="G651"/>
      <c r="H651"/>
      <c r="I651"/>
    </row>
    <row r="652" spans="2:9" ht="16.5" x14ac:dyDescent="0.3">
      <c r="B652"/>
      <c r="C652"/>
      <c r="D652"/>
      <c r="E652"/>
      <c r="F652"/>
      <c r="G652"/>
      <c r="H652"/>
      <c r="I652"/>
    </row>
    <row r="653" spans="2:9" ht="16.5" x14ac:dyDescent="0.3">
      <c r="B653"/>
      <c r="C653"/>
      <c r="D653"/>
      <c r="E653"/>
      <c r="F653"/>
      <c r="G653"/>
      <c r="H653"/>
      <c r="I653"/>
    </row>
    <row r="654" spans="2:9" ht="16.5" x14ac:dyDescent="0.3">
      <c r="B654"/>
      <c r="C654"/>
      <c r="D654"/>
      <c r="E654"/>
      <c r="F654"/>
      <c r="G654"/>
      <c r="H654"/>
      <c r="I654"/>
    </row>
    <row r="655" spans="2:9" ht="16.5" x14ac:dyDescent="0.3">
      <c r="B655"/>
      <c r="C655"/>
      <c r="D655"/>
      <c r="E655"/>
      <c r="F655"/>
      <c r="G655"/>
      <c r="H655"/>
      <c r="I655"/>
    </row>
    <row r="656" spans="2:9" ht="16.5" x14ac:dyDescent="0.3">
      <c r="B656"/>
      <c r="C656"/>
      <c r="D656"/>
      <c r="E656"/>
      <c r="F656"/>
      <c r="G656"/>
      <c r="H656"/>
      <c r="I656"/>
    </row>
    <row r="657" spans="2:9" ht="16.5" x14ac:dyDescent="0.3">
      <c r="B657"/>
      <c r="C657"/>
      <c r="D657"/>
      <c r="E657"/>
      <c r="F657"/>
      <c r="G657"/>
      <c r="H657"/>
      <c r="I657"/>
    </row>
    <row r="658" spans="2:9" ht="16.5" x14ac:dyDescent="0.3">
      <c r="B658"/>
      <c r="C658"/>
      <c r="D658"/>
      <c r="E658"/>
      <c r="F658"/>
      <c r="G658"/>
      <c r="H658"/>
      <c r="I658"/>
    </row>
    <row r="659" spans="2:9" ht="16.5" x14ac:dyDescent="0.3">
      <c r="B659"/>
      <c r="C659"/>
      <c r="D659"/>
      <c r="E659"/>
      <c r="F659"/>
      <c r="G659"/>
      <c r="H659"/>
      <c r="I659"/>
    </row>
    <row r="660" spans="2:9" ht="16.5" x14ac:dyDescent="0.3">
      <c r="B660"/>
      <c r="C660"/>
      <c r="D660"/>
      <c r="E660"/>
      <c r="F660"/>
      <c r="G660"/>
      <c r="H660"/>
      <c r="I660"/>
    </row>
    <row r="661" spans="2:9" ht="16.5" x14ac:dyDescent="0.3">
      <c r="B661"/>
      <c r="C661"/>
      <c r="D661"/>
      <c r="E661"/>
      <c r="F661"/>
      <c r="G661"/>
      <c r="H661"/>
      <c r="I661"/>
    </row>
    <row r="662" spans="2:9" ht="16.5" x14ac:dyDescent="0.3">
      <c r="B662"/>
      <c r="C662"/>
      <c r="D662"/>
      <c r="E662"/>
      <c r="F662"/>
      <c r="G662"/>
      <c r="H662"/>
      <c r="I662"/>
    </row>
    <row r="663" spans="2:9" ht="16.5" x14ac:dyDescent="0.3">
      <c r="B663"/>
      <c r="C663"/>
      <c r="D663"/>
      <c r="E663"/>
      <c r="F663"/>
      <c r="G663"/>
      <c r="H663"/>
      <c r="I663"/>
    </row>
    <row r="664" spans="2:9" ht="16.5" x14ac:dyDescent="0.3">
      <c r="B664"/>
      <c r="C664"/>
      <c r="D664"/>
      <c r="E664"/>
      <c r="F664"/>
      <c r="G664"/>
      <c r="H664"/>
      <c r="I664"/>
    </row>
    <row r="665" spans="2:9" ht="16.5" x14ac:dyDescent="0.3">
      <c r="B665"/>
      <c r="C665"/>
      <c r="D665"/>
      <c r="E665"/>
      <c r="F665"/>
      <c r="G665"/>
      <c r="H665"/>
      <c r="I665"/>
    </row>
    <row r="666" spans="2:9" ht="16.5" x14ac:dyDescent="0.3">
      <c r="B666"/>
      <c r="C666"/>
      <c r="D666"/>
      <c r="E666"/>
      <c r="F666"/>
      <c r="G666"/>
      <c r="H666"/>
      <c r="I666"/>
    </row>
    <row r="667" spans="2:9" ht="16.5" x14ac:dyDescent="0.3">
      <c r="B667"/>
      <c r="C667"/>
      <c r="D667"/>
      <c r="E667"/>
      <c r="F667"/>
      <c r="G667"/>
      <c r="H667"/>
      <c r="I667"/>
    </row>
    <row r="668" spans="2:9" ht="16.5" x14ac:dyDescent="0.3">
      <c r="B668"/>
      <c r="C668"/>
      <c r="D668"/>
      <c r="E668"/>
      <c r="F668"/>
      <c r="G668"/>
      <c r="H668"/>
      <c r="I668"/>
    </row>
    <row r="669" spans="2:9" ht="16.5" x14ac:dyDescent="0.3">
      <c r="B669"/>
      <c r="C669"/>
      <c r="D669"/>
      <c r="E669"/>
      <c r="F669"/>
      <c r="G669"/>
      <c r="H669"/>
      <c r="I669"/>
    </row>
    <row r="670" spans="2:9" ht="16.5" x14ac:dyDescent="0.3">
      <c r="B670"/>
      <c r="C670"/>
      <c r="D670"/>
      <c r="E670"/>
      <c r="F670"/>
      <c r="G670"/>
      <c r="H670"/>
      <c r="I670"/>
    </row>
    <row r="671" spans="2:9" ht="16.5" x14ac:dyDescent="0.3">
      <c r="B671"/>
      <c r="C671"/>
      <c r="D671"/>
      <c r="E671"/>
      <c r="F671"/>
      <c r="G671"/>
      <c r="H671"/>
      <c r="I671"/>
    </row>
    <row r="672" spans="2:9" ht="16.5" x14ac:dyDescent="0.3">
      <c r="B672"/>
      <c r="C672"/>
      <c r="D672"/>
      <c r="E672"/>
      <c r="F672"/>
      <c r="G672"/>
      <c r="H672"/>
      <c r="I672"/>
    </row>
    <row r="673" spans="2:9" ht="16.5" x14ac:dyDescent="0.3">
      <c r="B673"/>
      <c r="C673"/>
      <c r="D673"/>
      <c r="E673"/>
      <c r="F673"/>
      <c r="G673"/>
      <c r="H673"/>
      <c r="I673"/>
    </row>
    <row r="674" spans="2:9" ht="16.5" x14ac:dyDescent="0.3">
      <c r="B674"/>
      <c r="C674"/>
      <c r="D674"/>
      <c r="E674"/>
      <c r="F674"/>
      <c r="G674"/>
      <c r="H674"/>
      <c r="I674"/>
    </row>
    <row r="675" spans="2:9" ht="16.5" x14ac:dyDescent="0.3">
      <c r="B675"/>
      <c r="C675"/>
      <c r="D675"/>
      <c r="E675"/>
      <c r="F675"/>
      <c r="G675"/>
      <c r="H675"/>
      <c r="I675"/>
    </row>
    <row r="676" spans="2:9" ht="16.5" x14ac:dyDescent="0.3">
      <c r="B676"/>
      <c r="C676"/>
      <c r="D676"/>
      <c r="E676"/>
      <c r="F676"/>
      <c r="G676"/>
      <c r="H676"/>
      <c r="I676"/>
    </row>
    <row r="677" spans="2:9" ht="16.5" x14ac:dyDescent="0.3">
      <c r="B677"/>
      <c r="C677"/>
      <c r="D677"/>
      <c r="E677"/>
      <c r="F677"/>
      <c r="G677"/>
      <c r="H677"/>
      <c r="I677"/>
    </row>
    <row r="678" spans="2:9" ht="16.5" x14ac:dyDescent="0.3">
      <c r="B678"/>
      <c r="C678"/>
      <c r="D678"/>
      <c r="E678"/>
      <c r="F678"/>
      <c r="G678"/>
      <c r="H678"/>
      <c r="I678"/>
    </row>
    <row r="679" spans="2:9" ht="16.5" x14ac:dyDescent="0.3">
      <c r="B679"/>
      <c r="C679"/>
      <c r="D679"/>
      <c r="E679"/>
      <c r="F679"/>
      <c r="G679"/>
      <c r="H679"/>
      <c r="I679"/>
    </row>
    <row r="680" spans="2:9" ht="16.5" x14ac:dyDescent="0.3">
      <c r="B680"/>
      <c r="C680"/>
      <c r="D680"/>
      <c r="E680"/>
      <c r="F680"/>
      <c r="G680"/>
      <c r="H680"/>
      <c r="I680"/>
    </row>
    <row r="681" spans="2:9" ht="16.5" x14ac:dyDescent="0.3">
      <c r="B681"/>
      <c r="C681"/>
      <c r="D681"/>
      <c r="E681"/>
      <c r="F681"/>
      <c r="G681"/>
      <c r="H681"/>
      <c r="I681"/>
    </row>
    <row r="682" spans="2:9" ht="16.5" x14ac:dyDescent="0.3">
      <c r="B682"/>
      <c r="C682"/>
      <c r="D682"/>
      <c r="E682"/>
      <c r="F682"/>
      <c r="G682"/>
      <c r="H682"/>
      <c r="I682"/>
    </row>
    <row r="683" spans="2:9" ht="16.5" x14ac:dyDescent="0.3">
      <c r="B683"/>
      <c r="C683"/>
      <c r="D683"/>
      <c r="E683"/>
      <c r="F683"/>
      <c r="G683"/>
      <c r="H683"/>
      <c r="I683"/>
    </row>
    <row r="684" spans="2:9" ht="16.5" x14ac:dyDescent="0.3">
      <c r="B684"/>
      <c r="C684"/>
      <c r="D684"/>
      <c r="E684"/>
      <c r="F684"/>
      <c r="G684"/>
      <c r="H684"/>
      <c r="I684"/>
    </row>
    <row r="685" spans="2:9" ht="16.5" x14ac:dyDescent="0.3">
      <c r="B685"/>
      <c r="C685"/>
      <c r="D685"/>
      <c r="E685"/>
      <c r="F685"/>
      <c r="G685"/>
      <c r="H685"/>
      <c r="I685"/>
    </row>
    <row r="686" spans="2:9" ht="16.5" x14ac:dyDescent="0.3">
      <c r="B686"/>
      <c r="C686"/>
      <c r="D686"/>
      <c r="E686"/>
      <c r="F686"/>
      <c r="G686"/>
      <c r="H686"/>
      <c r="I686"/>
    </row>
    <row r="687" spans="2:9" ht="16.5" x14ac:dyDescent="0.3">
      <c r="B687"/>
      <c r="C687"/>
      <c r="D687"/>
      <c r="E687"/>
      <c r="F687"/>
      <c r="G687"/>
      <c r="H687"/>
      <c r="I687"/>
    </row>
    <row r="688" spans="2:9" ht="16.5" x14ac:dyDescent="0.3">
      <c r="B688"/>
      <c r="C688"/>
      <c r="D688"/>
      <c r="E688"/>
      <c r="F688"/>
      <c r="G688"/>
      <c r="H688"/>
      <c r="I688"/>
    </row>
    <row r="689" spans="2:9" ht="16.5" x14ac:dyDescent="0.3">
      <c r="B689"/>
      <c r="C689"/>
      <c r="D689"/>
      <c r="E689"/>
      <c r="F689"/>
      <c r="G689"/>
      <c r="H689"/>
      <c r="I689"/>
    </row>
    <row r="690" spans="2:9" ht="16.5" x14ac:dyDescent="0.3">
      <c r="B690"/>
      <c r="C690"/>
      <c r="D690"/>
      <c r="E690"/>
      <c r="F690"/>
      <c r="G690"/>
      <c r="H690"/>
      <c r="I690"/>
    </row>
    <row r="691" spans="2:9" ht="16.5" x14ac:dyDescent="0.3">
      <c r="B691"/>
      <c r="C691"/>
      <c r="D691"/>
      <c r="E691"/>
      <c r="F691"/>
      <c r="G691"/>
      <c r="H691"/>
      <c r="I691"/>
    </row>
    <row r="692" spans="2:9" ht="16.5" x14ac:dyDescent="0.3">
      <c r="B692"/>
      <c r="C692"/>
      <c r="D692"/>
      <c r="E692"/>
      <c r="F692"/>
      <c r="G692"/>
      <c r="H692"/>
      <c r="I692"/>
    </row>
    <row r="693" spans="2:9" ht="16.5" x14ac:dyDescent="0.3">
      <c r="B693"/>
      <c r="C693"/>
      <c r="D693"/>
      <c r="E693"/>
      <c r="F693"/>
      <c r="G693"/>
      <c r="H693"/>
      <c r="I693"/>
    </row>
    <row r="694" spans="2:9" ht="16.5" x14ac:dyDescent="0.3">
      <c r="B694"/>
      <c r="C694"/>
      <c r="D694"/>
      <c r="E694"/>
      <c r="F694"/>
      <c r="G694"/>
      <c r="H694"/>
      <c r="I694"/>
    </row>
    <row r="695" spans="2:9" ht="16.5" x14ac:dyDescent="0.3">
      <c r="B695"/>
      <c r="C695"/>
      <c r="D695"/>
      <c r="E695"/>
      <c r="F695"/>
      <c r="G695"/>
      <c r="H695"/>
      <c r="I695"/>
    </row>
    <row r="696" spans="2:9" ht="16.5" x14ac:dyDescent="0.3">
      <c r="B696"/>
      <c r="C696"/>
      <c r="D696"/>
      <c r="E696"/>
      <c r="F696"/>
      <c r="G696"/>
      <c r="H696"/>
      <c r="I696"/>
    </row>
    <row r="697" spans="2:9" ht="16.5" x14ac:dyDescent="0.3">
      <c r="B697"/>
      <c r="C697"/>
      <c r="D697"/>
      <c r="E697"/>
      <c r="F697"/>
      <c r="G697"/>
      <c r="H697"/>
      <c r="I697"/>
    </row>
    <row r="698" spans="2:9" ht="16.5" x14ac:dyDescent="0.3">
      <c r="B698"/>
      <c r="C698"/>
      <c r="D698"/>
      <c r="E698"/>
      <c r="F698"/>
      <c r="G698"/>
      <c r="H698"/>
      <c r="I698"/>
    </row>
    <row r="699" spans="2:9" ht="16.5" x14ac:dyDescent="0.3">
      <c r="B699"/>
      <c r="C699"/>
      <c r="D699"/>
      <c r="E699"/>
      <c r="F699"/>
      <c r="G699"/>
      <c r="H699"/>
      <c r="I699"/>
    </row>
    <row r="700" spans="2:9" ht="16.5" x14ac:dyDescent="0.3">
      <c r="B700"/>
      <c r="C700"/>
      <c r="D700"/>
      <c r="E700"/>
      <c r="F700"/>
      <c r="G700"/>
      <c r="H700"/>
      <c r="I700"/>
    </row>
    <row r="701" spans="2:9" ht="16.5" x14ac:dyDescent="0.3">
      <c r="B701"/>
      <c r="C701"/>
      <c r="D701"/>
      <c r="E701"/>
      <c r="F701"/>
      <c r="G701"/>
      <c r="H701"/>
      <c r="I701"/>
    </row>
    <row r="702" spans="2:9" ht="16.5" x14ac:dyDescent="0.3">
      <c r="B702"/>
      <c r="C702"/>
      <c r="D702"/>
      <c r="E702"/>
      <c r="F702"/>
      <c r="G702"/>
      <c r="H702"/>
      <c r="I702"/>
    </row>
    <row r="703" spans="2:9" ht="16.5" x14ac:dyDescent="0.3">
      <c r="B703"/>
      <c r="C703"/>
      <c r="D703"/>
      <c r="E703"/>
      <c r="F703"/>
      <c r="G703"/>
      <c r="H703"/>
      <c r="I703"/>
    </row>
  </sheetData>
  <pageMargins left="0.7" right="0.7" top="0.75" bottom="0.75" header="0.3" footer="0.3"/>
  <pageSetup orientation="portrait"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7E28-6069-4F3C-A9D9-C1699CF19959}">
  <dimension ref="B2:L649"/>
  <sheetViews>
    <sheetView workbookViewId="0"/>
  </sheetViews>
  <sheetFormatPr defaultColWidth="12.375" defaultRowHeight="16.5" x14ac:dyDescent="0.3"/>
  <cols>
    <col min="1" max="1" width="12.375" style="18"/>
    <col min="2" max="2" width="12.375" style="17"/>
    <col min="3" max="3" width="35.125" style="18" bestFit="1" customWidth="1"/>
    <col min="4" max="4" width="8.625" style="84" bestFit="1" customWidth="1"/>
    <col min="5" max="6" width="8.75" style="84" bestFit="1" customWidth="1"/>
    <col min="7" max="7" width="13.5" style="84" bestFit="1" customWidth="1"/>
    <col min="8" max="8" width="9.25" style="84" bestFit="1" customWidth="1"/>
    <col min="9" max="9" width="7.375" style="84" bestFit="1" customWidth="1"/>
    <col min="10" max="16384" width="12.375" style="18"/>
  </cols>
  <sheetData>
    <row r="2" spans="2:12" x14ac:dyDescent="0.3">
      <c r="B2"/>
      <c r="C2"/>
    </row>
    <row r="3" spans="2:12" x14ac:dyDescent="0.25">
      <c r="B3" s="76" t="s">
        <v>105</v>
      </c>
      <c r="C3" s="77" t="s">
        <v>100</v>
      </c>
      <c r="D3" s="77"/>
      <c r="E3" s="77"/>
      <c r="F3" s="77"/>
      <c r="G3" s="77"/>
      <c r="H3" s="77"/>
    </row>
    <row r="4" spans="2:12" x14ac:dyDescent="0.25">
      <c r="B4" s="76" t="s">
        <v>796</v>
      </c>
      <c r="C4" s="138">
        <v>521</v>
      </c>
      <c r="D4" s="77"/>
      <c r="E4" s="77"/>
      <c r="F4" s="77"/>
      <c r="G4" s="77"/>
      <c r="H4" s="77"/>
    </row>
    <row r="5" spans="2:12" x14ac:dyDescent="0.25">
      <c r="B5" s="78" t="s">
        <v>30</v>
      </c>
      <c r="C5" s="77" t="s">
        <v>94</v>
      </c>
      <c r="D5" s="77"/>
      <c r="E5" s="77"/>
      <c r="F5" s="77"/>
      <c r="G5" s="77"/>
      <c r="H5" s="77"/>
    </row>
    <row r="6" spans="2:12" x14ac:dyDescent="0.3">
      <c r="B6" s="76" t="s">
        <v>829</v>
      </c>
      <c r="C6" s="77" t="s">
        <v>94</v>
      </c>
      <c r="D6"/>
      <c r="E6"/>
      <c r="F6"/>
      <c r="G6"/>
      <c r="H6"/>
    </row>
    <row r="7" spans="2:12" ht="20.25" x14ac:dyDescent="0.35">
      <c r="B7" s="137" t="str">
        <f>C6</f>
        <v>(All)</v>
      </c>
      <c r="C7"/>
      <c r="D7"/>
      <c r="E7"/>
      <c r="F7"/>
      <c r="G7"/>
      <c r="H7"/>
    </row>
    <row r="8" spans="2:12" ht="28.5" x14ac:dyDescent="0.25">
      <c r="B8" s="76" t="s">
        <v>830</v>
      </c>
      <c r="C8" s="76" t="s">
        <v>282</v>
      </c>
      <c r="D8" s="79" t="s">
        <v>799</v>
      </c>
      <c r="E8" s="79" t="s">
        <v>800</v>
      </c>
      <c r="F8" s="79" t="s">
        <v>801</v>
      </c>
      <c r="G8" s="79" t="s">
        <v>2748</v>
      </c>
      <c r="H8" s="79" t="s">
        <v>2739</v>
      </c>
      <c r="I8" s="79" t="s">
        <v>2382</v>
      </c>
      <c r="J8" s="83"/>
      <c r="K8" s="83"/>
      <c r="L8" s="83"/>
    </row>
    <row r="9" spans="2:12" x14ac:dyDescent="0.25">
      <c r="B9" s="77" t="s">
        <v>1389</v>
      </c>
      <c r="C9" s="77"/>
      <c r="D9" s="80">
        <v>8246</v>
      </c>
      <c r="E9" s="80">
        <v>9827</v>
      </c>
      <c r="F9" s="80">
        <v>15756</v>
      </c>
      <c r="G9" s="80">
        <v>15756</v>
      </c>
      <c r="H9" s="80">
        <v>15756</v>
      </c>
      <c r="I9" s="80">
        <v>0</v>
      </c>
    </row>
    <row r="10" spans="2:12" x14ac:dyDescent="0.25">
      <c r="B10" s="77"/>
      <c r="C10" s="77" t="s">
        <v>319</v>
      </c>
      <c r="D10" s="80">
        <v>0</v>
      </c>
      <c r="E10" s="80">
        <v>0</v>
      </c>
      <c r="F10" s="80">
        <v>15756</v>
      </c>
      <c r="G10" s="80">
        <v>15756</v>
      </c>
      <c r="H10" s="80">
        <v>15756</v>
      </c>
      <c r="I10" s="80">
        <v>0</v>
      </c>
    </row>
    <row r="11" spans="2:12" x14ac:dyDescent="0.25">
      <c r="B11" s="77"/>
      <c r="C11" s="77" t="s">
        <v>338</v>
      </c>
      <c r="D11" s="80">
        <v>8246</v>
      </c>
      <c r="E11" s="80">
        <v>9827</v>
      </c>
      <c r="F11" s="80">
        <v>0</v>
      </c>
      <c r="G11" s="80">
        <v>0</v>
      </c>
      <c r="H11" s="80">
        <v>0</v>
      </c>
      <c r="I11" s="80">
        <v>0</v>
      </c>
    </row>
    <row r="12" spans="2:12" x14ac:dyDescent="0.25">
      <c r="B12" s="77"/>
      <c r="C12" s="77"/>
      <c r="D12" s="80"/>
      <c r="E12" s="80"/>
      <c r="F12" s="80"/>
      <c r="G12" s="80"/>
      <c r="H12" s="80"/>
      <c r="I12" s="80"/>
    </row>
    <row r="13" spans="2:12" x14ac:dyDescent="0.25">
      <c r="B13" s="77" t="s">
        <v>825</v>
      </c>
      <c r="C13" s="77"/>
      <c r="D13" s="80">
        <v>0</v>
      </c>
      <c r="E13" s="80">
        <v>0</v>
      </c>
      <c r="F13" s="80">
        <v>0</v>
      </c>
      <c r="G13" s="80">
        <v>0</v>
      </c>
      <c r="H13" s="80">
        <v>0</v>
      </c>
      <c r="I13" s="80">
        <v>0</v>
      </c>
    </row>
    <row r="14" spans="2:12" x14ac:dyDescent="0.25">
      <c r="B14" s="77"/>
      <c r="C14" s="77" t="s">
        <v>533</v>
      </c>
      <c r="D14" s="80">
        <v>0</v>
      </c>
      <c r="E14" s="80">
        <v>0</v>
      </c>
      <c r="F14" s="80">
        <v>0</v>
      </c>
      <c r="G14" s="80">
        <v>0</v>
      </c>
      <c r="H14" s="80">
        <v>0</v>
      </c>
      <c r="I14" s="80">
        <v>0</v>
      </c>
    </row>
    <row r="15" spans="2:12" x14ac:dyDescent="0.25">
      <c r="B15" s="77"/>
      <c r="C15" s="77"/>
      <c r="D15" s="80"/>
      <c r="E15" s="80"/>
      <c r="F15" s="80"/>
      <c r="G15" s="80"/>
      <c r="H15" s="80"/>
      <c r="I15" s="80"/>
    </row>
    <row r="16" spans="2:12" x14ac:dyDescent="0.25">
      <c r="B16" s="77" t="s">
        <v>102</v>
      </c>
      <c r="C16" s="77"/>
      <c r="D16" s="80">
        <v>8246</v>
      </c>
      <c r="E16" s="80">
        <v>9827</v>
      </c>
      <c r="F16" s="80">
        <v>15756</v>
      </c>
      <c r="G16" s="80">
        <v>15756</v>
      </c>
      <c r="H16" s="80">
        <v>15756</v>
      </c>
      <c r="I16" s="80">
        <v>0</v>
      </c>
    </row>
    <row r="17" spans="2:9" x14ac:dyDescent="0.3">
      <c r="B17"/>
      <c r="C17"/>
      <c r="D17"/>
      <c r="E17"/>
      <c r="F17"/>
      <c r="G17"/>
      <c r="H17"/>
      <c r="I17"/>
    </row>
    <row r="18" spans="2:9" x14ac:dyDescent="0.3">
      <c r="B18"/>
      <c r="C18"/>
      <c r="D18"/>
      <c r="E18"/>
      <c r="F18"/>
      <c r="G18"/>
      <c r="H18"/>
      <c r="I18"/>
    </row>
    <row r="19" spans="2:9" x14ac:dyDescent="0.3">
      <c r="B19"/>
      <c r="C19"/>
      <c r="D19"/>
      <c r="E19"/>
      <c r="F19"/>
      <c r="G19"/>
      <c r="H19"/>
      <c r="I19"/>
    </row>
    <row r="20" spans="2:9" x14ac:dyDescent="0.3">
      <c r="B20"/>
      <c r="C20"/>
      <c r="D20"/>
      <c r="E20"/>
      <c r="F20"/>
      <c r="G20"/>
      <c r="H20"/>
      <c r="I20"/>
    </row>
    <row r="21" spans="2:9" x14ac:dyDescent="0.3">
      <c r="B21"/>
      <c r="C21"/>
      <c r="D21"/>
      <c r="E21"/>
      <c r="F21"/>
      <c r="G21"/>
      <c r="H21"/>
      <c r="I21"/>
    </row>
    <row r="22" spans="2:9" x14ac:dyDescent="0.3">
      <c r="B22"/>
      <c r="C22"/>
      <c r="D22"/>
      <c r="E22"/>
      <c r="F22"/>
      <c r="G22"/>
      <c r="H22"/>
      <c r="I22"/>
    </row>
    <row r="23" spans="2:9" x14ac:dyDescent="0.3">
      <c r="B23"/>
      <c r="C23"/>
      <c r="D23"/>
      <c r="E23"/>
      <c r="F23"/>
      <c r="G23"/>
      <c r="H23"/>
      <c r="I23"/>
    </row>
    <row r="24" spans="2:9" x14ac:dyDescent="0.3">
      <c r="B24"/>
      <c r="C24"/>
      <c r="D24"/>
      <c r="E24"/>
      <c r="F24"/>
      <c r="G24"/>
      <c r="H24"/>
      <c r="I24"/>
    </row>
    <row r="25" spans="2:9" x14ac:dyDescent="0.3">
      <c r="B25"/>
      <c r="C25"/>
      <c r="D25"/>
      <c r="E25"/>
      <c r="F25"/>
      <c r="G25"/>
      <c r="H25"/>
      <c r="I25"/>
    </row>
    <row r="26" spans="2:9" x14ac:dyDescent="0.3">
      <c r="B26"/>
      <c r="C26"/>
      <c r="D26"/>
      <c r="E26"/>
      <c r="F26"/>
      <c r="G26"/>
      <c r="H26"/>
      <c r="I26"/>
    </row>
    <row r="27" spans="2:9" x14ac:dyDescent="0.3">
      <c r="B27"/>
      <c r="C27"/>
      <c r="D27"/>
      <c r="E27"/>
      <c r="F27"/>
      <c r="G27"/>
      <c r="H27"/>
      <c r="I27"/>
    </row>
    <row r="28" spans="2:9" x14ac:dyDescent="0.3">
      <c r="B28"/>
      <c r="C28"/>
      <c r="D28"/>
      <c r="E28"/>
      <c r="F28"/>
      <c r="G28"/>
      <c r="H28"/>
      <c r="I28"/>
    </row>
    <row r="29" spans="2:9" x14ac:dyDescent="0.3">
      <c r="B29"/>
      <c r="C29"/>
      <c r="D29"/>
      <c r="E29"/>
      <c r="F29"/>
      <c r="G29"/>
      <c r="H29"/>
      <c r="I29"/>
    </row>
    <row r="30" spans="2:9" x14ac:dyDescent="0.3">
      <c r="B30"/>
      <c r="C30"/>
      <c r="D30"/>
      <c r="E30"/>
      <c r="F30"/>
      <c r="G30"/>
      <c r="H30"/>
      <c r="I30"/>
    </row>
    <row r="31" spans="2:9" x14ac:dyDescent="0.3">
      <c r="B31"/>
      <c r="C31"/>
      <c r="D31"/>
      <c r="E31"/>
      <c r="F31"/>
      <c r="G31"/>
      <c r="H31"/>
      <c r="I31"/>
    </row>
    <row r="32" spans="2:9" x14ac:dyDescent="0.3">
      <c r="B32"/>
      <c r="C32"/>
      <c r="D32"/>
      <c r="E32"/>
      <c r="F32"/>
      <c r="G32"/>
      <c r="H32"/>
      <c r="I32"/>
    </row>
    <row r="33" spans="2:9" x14ac:dyDescent="0.3">
      <c r="B33"/>
      <c r="C33"/>
      <c r="D33"/>
      <c r="E33"/>
      <c r="F33"/>
      <c r="G33"/>
      <c r="H33"/>
      <c r="I33"/>
    </row>
    <row r="34" spans="2:9" x14ac:dyDescent="0.3">
      <c r="B34"/>
      <c r="C34"/>
      <c r="D34"/>
      <c r="E34"/>
      <c r="F34"/>
      <c r="G34"/>
      <c r="H34"/>
      <c r="I34"/>
    </row>
    <row r="35" spans="2:9" x14ac:dyDescent="0.3">
      <c r="B35"/>
      <c r="C35"/>
      <c r="D35"/>
      <c r="E35"/>
      <c r="F35"/>
      <c r="G35"/>
      <c r="H35"/>
      <c r="I35"/>
    </row>
    <row r="36" spans="2:9" x14ac:dyDescent="0.3">
      <c r="B36"/>
      <c r="C36"/>
      <c r="D36"/>
      <c r="E36"/>
      <c r="F36"/>
      <c r="G36"/>
      <c r="H36"/>
      <c r="I36"/>
    </row>
    <row r="37" spans="2:9" x14ac:dyDescent="0.3">
      <c r="B37"/>
      <c r="C37"/>
      <c r="D37"/>
      <c r="E37"/>
      <c r="F37"/>
      <c r="G37"/>
      <c r="H37"/>
      <c r="I37"/>
    </row>
    <row r="38" spans="2:9" x14ac:dyDescent="0.3">
      <c r="B38"/>
      <c r="C38"/>
      <c r="D38"/>
      <c r="E38"/>
      <c r="F38"/>
      <c r="G38"/>
      <c r="H38"/>
      <c r="I38"/>
    </row>
    <row r="39" spans="2:9" x14ac:dyDescent="0.3">
      <c r="B39"/>
      <c r="C39"/>
      <c r="D39"/>
      <c r="E39"/>
      <c r="F39"/>
      <c r="G39"/>
      <c r="H39"/>
      <c r="I39"/>
    </row>
    <row r="40" spans="2:9" x14ac:dyDescent="0.3">
      <c r="B40"/>
      <c r="C40"/>
      <c r="D40"/>
      <c r="E40"/>
      <c r="F40"/>
      <c r="G40"/>
      <c r="H40"/>
      <c r="I40"/>
    </row>
    <row r="41" spans="2:9" x14ac:dyDescent="0.3">
      <c r="B41"/>
      <c r="C41"/>
      <c r="D41"/>
      <c r="E41"/>
      <c r="F41"/>
      <c r="G41"/>
      <c r="H41"/>
      <c r="I41"/>
    </row>
    <row r="42" spans="2:9" x14ac:dyDescent="0.3">
      <c r="B42"/>
      <c r="C42"/>
      <c r="D42"/>
      <c r="E42"/>
      <c r="F42"/>
      <c r="G42"/>
      <c r="H42"/>
      <c r="I42"/>
    </row>
    <row r="43" spans="2:9" x14ac:dyDescent="0.3">
      <c r="B43"/>
      <c r="C43"/>
      <c r="D43"/>
      <c r="E43"/>
      <c r="F43"/>
      <c r="G43"/>
      <c r="H43"/>
      <c r="I43"/>
    </row>
    <row r="44" spans="2:9" x14ac:dyDescent="0.3">
      <c r="B44"/>
      <c r="C44"/>
      <c r="D44"/>
      <c r="E44"/>
      <c r="F44"/>
      <c r="G44"/>
      <c r="H44"/>
      <c r="I44"/>
    </row>
    <row r="45" spans="2:9" x14ac:dyDescent="0.3">
      <c r="B45"/>
      <c r="C45"/>
      <c r="D45"/>
      <c r="E45"/>
      <c r="F45"/>
      <c r="G45"/>
      <c r="H45"/>
      <c r="I45"/>
    </row>
    <row r="46" spans="2:9" x14ac:dyDescent="0.3">
      <c r="B46"/>
      <c r="C46"/>
      <c r="D46"/>
      <c r="E46"/>
      <c r="F46"/>
      <c r="G46"/>
      <c r="H46"/>
      <c r="I46"/>
    </row>
    <row r="47" spans="2:9" x14ac:dyDescent="0.3">
      <c r="B47"/>
      <c r="C47"/>
      <c r="D47"/>
      <c r="E47"/>
      <c r="F47"/>
      <c r="G47"/>
      <c r="H47"/>
      <c r="I47"/>
    </row>
    <row r="48" spans="2:9" x14ac:dyDescent="0.3">
      <c r="B48"/>
      <c r="C48"/>
      <c r="D48"/>
      <c r="E48"/>
      <c r="F48"/>
      <c r="G48"/>
      <c r="H48"/>
      <c r="I48"/>
    </row>
    <row r="49" spans="2:9" x14ac:dyDescent="0.3">
      <c r="B49"/>
      <c r="C49"/>
      <c r="D49"/>
      <c r="E49"/>
      <c r="F49"/>
      <c r="G49"/>
      <c r="H49"/>
      <c r="I49"/>
    </row>
    <row r="50" spans="2:9" x14ac:dyDescent="0.3">
      <c r="B50"/>
      <c r="C50"/>
      <c r="D50"/>
      <c r="E50"/>
      <c r="F50"/>
      <c r="G50"/>
      <c r="H50"/>
      <c r="I50"/>
    </row>
    <row r="51" spans="2:9" x14ac:dyDescent="0.3">
      <c r="B51"/>
      <c r="C51"/>
      <c r="D51"/>
      <c r="E51"/>
      <c r="F51"/>
      <c r="G51"/>
      <c r="H51"/>
      <c r="I51"/>
    </row>
    <row r="52" spans="2:9" x14ac:dyDescent="0.3">
      <c r="B52"/>
      <c r="C52"/>
      <c r="D52"/>
      <c r="E52"/>
      <c r="F52"/>
      <c r="G52"/>
      <c r="H52"/>
      <c r="I52"/>
    </row>
    <row r="53" spans="2:9" x14ac:dyDescent="0.3">
      <c r="B53"/>
      <c r="C53"/>
      <c r="D53"/>
      <c r="E53"/>
      <c r="F53"/>
      <c r="G53"/>
      <c r="H53"/>
      <c r="I53"/>
    </row>
    <row r="54" spans="2:9" x14ac:dyDescent="0.3">
      <c r="B54"/>
      <c r="C54"/>
      <c r="D54"/>
      <c r="E54"/>
      <c r="F54"/>
      <c r="G54"/>
      <c r="H54"/>
      <c r="I54"/>
    </row>
    <row r="55" spans="2:9" x14ac:dyDescent="0.3">
      <c r="B55"/>
      <c r="C55"/>
      <c r="D55"/>
      <c r="E55"/>
      <c r="F55"/>
      <c r="G55"/>
      <c r="H55"/>
      <c r="I55"/>
    </row>
    <row r="56" spans="2:9" x14ac:dyDescent="0.3">
      <c r="B56"/>
      <c r="C56"/>
      <c r="D56"/>
      <c r="E56"/>
      <c r="F56"/>
      <c r="G56"/>
      <c r="H56"/>
      <c r="I56"/>
    </row>
    <row r="57" spans="2:9" x14ac:dyDescent="0.3">
      <c r="B57"/>
      <c r="C57"/>
      <c r="D57"/>
      <c r="E57"/>
      <c r="F57"/>
      <c r="G57"/>
      <c r="H57"/>
      <c r="I57"/>
    </row>
    <row r="58" spans="2:9" x14ac:dyDescent="0.3">
      <c r="B58"/>
      <c r="C58"/>
      <c r="D58"/>
      <c r="E58"/>
      <c r="F58"/>
      <c r="G58"/>
      <c r="H58"/>
      <c r="I58"/>
    </row>
    <row r="59" spans="2:9" x14ac:dyDescent="0.3">
      <c r="B59"/>
      <c r="C59"/>
      <c r="D59"/>
      <c r="E59"/>
      <c r="F59"/>
      <c r="G59"/>
      <c r="H59"/>
      <c r="I59"/>
    </row>
    <row r="60" spans="2:9" x14ac:dyDescent="0.3">
      <c r="B60"/>
      <c r="C60"/>
      <c r="D60"/>
      <c r="E60"/>
      <c r="F60"/>
      <c r="G60"/>
      <c r="H60"/>
      <c r="I60"/>
    </row>
    <row r="61" spans="2:9" x14ac:dyDescent="0.3">
      <c r="B61"/>
      <c r="C61"/>
      <c r="D61"/>
      <c r="E61"/>
      <c r="F61"/>
      <c r="G61"/>
      <c r="H61"/>
      <c r="I61"/>
    </row>
    <row r="62" spans="2:9" x14ac:dyDescent="0.3">
      <c r="B62"/>
      <c r="C62"/>
      <c r="D62"/>
      <c r="E62"/>
      <c r="F62"/>
      <c r="G62"/>
      <c r="H62"/>
      <c r="I62"/>
    </row>
    <row r="63" spans="2:9" x14ac:dyDescent="0.3">
      <c r="B63"/>
      <c r="C63"/>
      <c r="D63"/>
      <c r="E63"/>
      <c r="F63"/>
      <c r="G63"/>
      <c r="H63"/>
      <c r="I63"/>
    </row>
    <row r="64" spans="2:9" x14ac:dyDescent="0.3">
      <c r="B64"/>
      <c r="C64"/>
      <c r="D64"/>
      <c r="E64"/>
      <c r="F64"/>
      <c r="G64"/>
      <c r="H64"/>
      <c r="I64"/>
    </row>
    <row r="65" spans="2:9" x14ac:dyDescent="0.3">
      <c r="B65"/>
      <c r="C65"/>
      <c r="D65"/>
      <c r="E65"/>
      <c r="F65"/>
      <c r="G65"/>
      <c r="H65"/>
      <c r="I65"/>
    </row>
    <row r="66" spans="2:9" x14ac:dyDescent="0.3">
      <c r="B66"/>
      <c r="C66"/>
      <c r="D66"/>
      <c r="E66"/>
      <c r="F66"/>
      <c r="G66"/>
      <c r="H66"/>
      <c r="I66"/>
    </row>
    <row r="67" spans="2:9" x14ac:dyDescent="0.3">
      <c r="B67"/>
      <c r="C67"/>
      <c r="D67"/>
      <c r="E67"/>
      <c r="F67"/>
      <c r="G67"/>
      <c r="H67"/>
      <c r="I67"/>
    </row>
    <row r="68" spans="2:9" x14ac:dyDescent="0.3">
      <c r="B68"/>
      <c r="C68"/>
      <c r="D68"/>
      <c r="E68"/>
      <c r="F68"/>
      <c r="G68"/>
      <c r="H68"/>
      <c r="I68"/>
    </row>
    <row r="69" spans="2:9" x14ac:dyDescent="0.3">
      <c r="B69"/>
      <c r="C69"/>
      <c r="D69"/>
      <c r="E69"/>
      <c r="F69"/>
      <c r="G69"/>
      <c r="H69"/>
      <c r="I69"/>
    </row>
    <row r="70" spans="2:9" x14ac:dyDescent="0.3">
      <c r="B70"/>
      <c r="C70"/>
      <c r="D70"/>
      <c r="E70"/>
      <c r="F70"/>
      <c r="G70"/>
      <c r="H70"/>
      <c r="I70"/>
    </row>
    <row r="71" spans="2:9" x14ac:dyDescent="0.3">
      <c r="B71"/>
      <c r="C71"/>
      <c r="D71"/>
      <c r="E71"/>
      <c r="F71"/>
      <c r="G71"/>
      <c r="H71"/>
      <c r="I71"/>
    </row>
    <row r="72" spans="2:9" x14ac:dyDescent="0.3">
      <c r="B72"/>
      <c r="C72"/>
      <c r="D72"/>
      <c r="E72"/>
      <c r="F72"/>
      <c r="G72"/>
      <c r="H72"/>
      <c r="I72"/>
    </row>
    <row r="73" spans="2:9" x14ac:dyDescent="0.3">
      <c r="B73"/>
      <c r="C73"/>
      <c r="D73"/>
      <c r="E73"/>
      <c r="F73"/>
      <c r="G73"/>
      <c r="H73"/>
      <c r="I73"/>
    </row>
    <row r="74" spans="2:9" x14ac:dyDescent="0.3">
      <c r="B74"/>
      <c r="C74"/>
      <c r="D74"/>
      <c r="E74"/>
      <c r="F74"/>
      <c r="G74"/>
      <c r="H74"/>
      <c r="I74"/>
    </row>
    <row r="75" spans="2:9" x14ac:dyDescent="0.3">
      <c r="B75"/>
      <c r="C75"/>
      <c r="D75"/>
      <c r="E75"/>
      <c r="F75"/>
      <c r="G75"/>
      <c r="H75"/>
      <c r="I75"/>
    </row>
    <row r="76" spans="2:9" x14ac:dyDescent="0.3">
      <c r="B76"/>
      <c r="C76"/>
      <c r="D76"/>
      <c r="E76"/>
      <c r="F76"/>
      <c r="G76"/>
      <c r="H76"/>
      <c r="I76"/>
    </row>
    <row r="77" spans="2:9" x14ac:dyDescent="0.3">
      <c r="B77"/>
      <c r="C77"/>
      <c r="D77"/>
      <c r="E77"/>
      <c r="F77"/>
      <c r="G77"/>
      <c r="H77"/>
      <c r="I77"/>
    </row>
    <row r="78" spans="2:9" x14ac:dyDescent="0.3">
      <c r="B78"/>
      <c r="C78"/>
      <c r="D78"/>
      <c r="E78"/>
      <c r="F78"/>
      <c r="G78"/>
      <c r="H78"/>
      <c r="I78"/>
    </row>
    <row r="79" spans="2:9" x14ac:dyDescent="0.3">
      <c r="B79"/>
      <c r="C79"/>
      <c r="D79"/>
      <c r="E79"/>
      <c r="F79"/>
      <c r="G79"/>
      <c r="H79"/>
      <c r="I79"/>
    </row>
    <row r="80" spans="2:9" x14ac:dyDescent="0.3">
      <c r="B80"/>
      <c r="C80"/>
      <c r="D80"/>
      <c r="E80"/>
      <c r="F80"/>
      <c r="G80"/>
      <c r="H80"/>
      <c r="I80"/>
    </row>
    <row r="81" spans="2:9" x14ac:dyDescent="0.3">
      <c r="B81"/>
      <c r="C81"/>
      <c r="D81"/>
      <c r="E81"/>
      <c r="F81"/>
      <c r="G81"/>
      <c r="H81"/>
      <c r="I81"/>
    </row>
    <row r="82" spans="2:9" x14ac:dyDescent="0.3">
      <c r="B82"/>
      <c r="C82"/>
      <c r="D82"/>
      <c r="E82"/>
      <c r="F82"/>
      <c r="G82"/>
      <c r="H82"/>
      <c r="I82"/>
    </row>
    <row r="83" spans="2:9" x14ac:dyDescent="0.3">
      <c r="B83"/>
      <c r="C83"/>
      <c r="D83"/>
      <c r="E83"/>
      <c r="F83"/>
      <c r="G83"/>
      <c r="H83"/>
      <c r="I83"/>
    </row>
    <row r="84" spans="2:9" x14ac:dyDescent="0.3">
      <c r="B84"/>
      <c r="C84"/>
      <c r="D84"/>
      <c r="E84"/>
      <c r="F84"/>
      <c r="G84"/>
      <c r="H84"/>
      <c r="I84"/>
    </row>
    <row r="85" spans="2:9" x14ac:dyDescent="0.3">
      <c r="B85"/>
      <c r="C85"/>
      <c r="D85"/>
      <c r="E85"/>
      <c r="F85"/>
      <c r="G85"/>
      <c r="H85"/>
      <c r="I85"/>
    </row>
    <row r="86" spans="2:9" x14ac:dyDescent="0.3">
      <c r="B86"/>
      <c r="C86"/>
      <c r="D86"/>
      <c r="E86"/>
      <c r="F86"/>
      <c r="G86"/>
      <c r="H86"/>
      <c r="I86"/>
    </row>
    <row r="87" spans="2:9" x14ac:dyDescent="0.3">
      <c r="B87"/>
      <c r="C87"/>
      <c r="D87"/>
      <c r="E87"/>
      <c r="F87"/>
      <c r="G87"/>
      <c r="H87"/>
      <c r="I87"/>
    </row>
    <row r="88" spans="2:9" x14ac:dyDescent="0.3">
      <c r="B88"/>
      <c r="C88"/>
      <c r="D88"/>
      <c r="E88"/>
      <c r="F88"/>
      <c r="G88"/>
      <c r="H88"/>
      <c r="I88"/>
    </row>
    <row r="89" spans="2:9" x14ac:dyDescent="0.3">
      <c r="B89"/>
      <c r="C89"/>
      <c r="D89"/>
      <c r="E89"/>
      <c r="F89"/>
      <c r="G89"/>
      <c r="H89"/>
      <c r="I89"/>
    </row>
    <row r="90" spans="2:9" x14ac:dyDescent="0.3">
      <c r="B90"/>
      <c r="C90"/>
      <c r="D90"/>
      <c r="E90"/>
      <c r="F90"/>
      <c r="G90"/>
      <c r="H90"/>
      <c r="I90"/>
    </row>
    <row r="91" spans="2:9" x14ac:dyDescent="0.3">
      <c r="B91"/>
      <c r="C91"/>
      <c r="D91"/>
      <c r="E91"/>
      <c r="F91"/>
      <c r="G91"/>
      <c r="H91"/>
      <c r="I91"/>
    </row>
    <row r="92" spans="2:9" x14ac:dyDescent="0.3">
      <c r="B92"/>
      <c r="C92"/>
      <c r="D92"/>
      <c r="E92"/>
      <c r="F92"/>
      <c r="G92"/>
      <c r="H92"/>
      <c r="I92"/>
    </row>
    <row r="93" spans="2:9" x14ac:dyDescent="0.3">
      <c r="B93"/>
      <c r="C93"/>
      <c r="D93"/>
      <c r="E93"/>
      <c r="F93"/>
      <c r="G93"/>
      <c r="H93"/>
      <c r="I93"/>
    </row>
    <row r="94" spans="2:9" x14ac:dyDescent="0.3">
      <c r="B94"/>
      <c r="C94"/>
      <c r="D94"/>
      <c r="E94"/>
      <c r="F94"/>
      <c r="G94"/>
      <c r="H94"/>
      <c r="I94"/>
    </row>
    <row r="95" spans="2:9" x14ac:dyDescent="0.3">
      <c r="B95"/>
      <c r="C95"/>
      <c r="D95"/>
      <c r="E95"/>
      <c r="F95"/>
      <c r="G95"/>
      <c r="H95"/>
      <c r="I95"/>
    </row>
    <row r="96" spans="2:9" x14ac:dyDescent="0.3">
      <c r="B96"/>
      <c r="C96"/>
      <c r="D96"/>
      <c r="E96"/>
      <c r="F96"/>
      <c r="G96"/>
      <c r="H96"/>
      <c r="I96"/>
    </row>
    <row r="97" spans="2:9" x14ac:dyDescent="0.3">
      <c r="B97"/>
      <c r="C97"/>
      <c r="D97"/>
      <c r="E97"/>
      <c r="F97"/>
      <c r="G97"/>
      <c r="H97"/>
      <c r="I97"/>
    </row>
    <row r="98" spans="2:9" x14ac:dyDescent="0.3">
      <c r="B98"/>
      <c r="C98"/>
      <c r="D98"/>
      <c r="E98"/>
      <c r="F98"/>
      <c r="G98"/>
      <c r="H98"/>
      <c r="I98"/>
    </row>
    <row r="99" spans="2:9" x14ac:dyDescent="0.3">
      <c r="B99"/>
      <c r="C99"/>
      <c r="D99"/>
      <c r="E99"/>
      <c r="F99"/>
      <c r="G99"/>
      <c r="H99"/>
      <c r="I99"/>
    </row>
    <row r="100" spans="2:9" x14ac:dyDescent="0.3">
      <c r="B100"/>
      <c r="C100"/>
      <c r="D100"/>
      <c r="E100"/>
      <c r="F100"/>
      <c r="G100"/>
      <c r="H100"/>
      <c r="I100"/>
    </row>
    <row r="101" spans="2:9" x14ac:dyDescent="0.3">
      <c r="B101"/>
      <c r="C101"/>
      <c r="D101"/>
      <c r="E101"/>
      <c r="F101"/>
      <c r="G101"/>
      <c r="H101"/>
      <c r="I101"/>
    </row>
    <row r="102" spans="2:9" x14ac:dyDescent="0.3">
      <c r="B102"/>
      <c r="C102"/>
      <c r="D102"/>
      <c r="E102"/>
      <c r="F102"/>
      <c r="G102"/>
      <c r="H102"/>
      <c r="I102"/>
    </row>
    <row r="103" spans="2:9" x14ac:dyDescent="0.3">
      <c r="B103"/>
      <c r="C103"/>
      <c r="D103"/>
      <c r="E103"/>
      <c r="F103"/>
      <c r="G103"/>
      <c r="H103"/>
      <c r="I103"/>
    </row>
    <row r="104" spans="2:9" x14ac:dyDescent="0.3">
      <c r="B104"/>
      <c r="C104"/>
      <c r="D104"/>
      <c r="E104"/>
      <c r="F104"/>
      <c r="G104"/>
      <c r="H104"/>
      <c r="I104"/>
    </row>
    <row r="105" spans="2:9" x14ac:dyDescent="0.3">
      <c r="B105"/>
      <c r="C105"/>
      <c r="D105"/>
      <c r="E105"/>
      <c r="F105"/>
      <c r="G105"/>
      <c r="H105"/>
      <c r="I105"/>
    </row>
    <row r="106" spans="2:9" x14ac:dyDescent="0.3">
      <c r="B106"/>
      <c r="C106"/>
      <c r="D106"/>
      <c r="E106"/>
      <c r="F106"/>
      <c r="G106"/>
      <c r="H106"/>
      <c r="I106"/>
    </row>
    <row r="107" spans="2:9" x14ac:dyDescent="0.3">
      <c r="B107"/>
      <c r="C107"/>
      <c r="D107"/>
      <c r="E107"/>
      <c r="F107"/>
      <c r="G107"/>
      <c r="H107"/>
      <c r="I107"/>
    </row>
    <row r="108" spans="2:9" x14ac:dyDescent="0.3">
      <c r="B108"/>
      <c r="C108"/>
      <c r="D108"/>
      <c r="E108"/>
      <c r="F108"/>
      <c r="G108"/>
      <c r="H108"/>
      <c r="I108"/>
    </row>
    <row r="109" spans="2:9" x14ac:dyDescent="0.3">
      <c r="B109"/>
      <c r="C109"/>
      <c r="D109"/>
      <c r="E109"/>
      <c r="F109"/>
      <c r="G109"/>
      <c r="H109"/>
      <c r="I109"/>
    </row>
    <row r="110" spans="2:9" x14ac:dyDescent="0.3">
      <c r="B110"/>
      <c r="C110"/>
      <c r="D110"/>
      <c r="E110"/>
      <c r="F110"/>
      <c r="G110"/>
      <c r="H110"/>
      <c r="I110"/>
    </row>
    <row r="111" spans="2:9" x14ac:dyDescent="0.3">
      <c r="B111"/>
      <c r="C111"/>
      <c r="D111"/>
      <c r="E111"/>
      <c r="F111"/>
      <c r="G111"/>
      <c r="H111"/>
      <c r="I111"/>
    </row>
    <row r="112" spans="2:9" x14ac:dyDescent="0.3">
      <c r="B112"/>
      <c r="C112"/>
      <c r="D112"/>
      <c r="E112"/>
      <c r="F112"/>
      <c r="G112"/>
      <c r="H112"/>
      <c r="I112"/>
    </row>
    <row r="113" spans="2:9" x14ac:dyDescent="0.3">
      <c r="B113"/>
      <c r="C113"/>
      <c r="D113"/>
      <c r="E113"/>
      <c r="F113"/>
      <c r="G113"/>
      <c r="H113"/>
      <c r="I113"/>
    </row>
    <row r="114" spans="2:9" x14ac:dyDescent="0.3">
      <c r="B114"/>
      <c r="C114"/>
      <c r="D114"/>
      <c r="E114"/>
      <c r="F114"/>
      <c r="G114"/>
      <c r="H114"/>
      <c r="I114"/>
    </row>
    <row r="115" spans="2:9" x14ac:dyDescent="0.3">
      <c r="B115"/>
      <c r="C115"/>
      <c r="D115"/>
      <c r="E115"/>
      <c r="F115"/>
      <c r="G115"/>
      <c r="H115"/>
      <c r="I115"/>
    </row>
    <row r="116" spans="2:9" x14ac:dyDescent="0.3">
      <c r="B116"/>
      <c r="C116"/>
      <c r="D116"/>
      <c r="E116"/>
      <c r="F116"/>
      <c r="G116"/>
      <c r="H116"/>
      <c r="I116"/>
    </row>
    <row r="117" spans="2:9" x14ac:dyDescent="0.3">
      <c r="B117"/>
      <c r="C117"/>
      <c r="D117"/>
      <c r="E117"/>
      <c r="F117"/>
      <c r="G117"/>
      <c r="H117"/>
      <c r="I117"/>
    </row>
    <row r="118" spans="2:9" x14ac:dyDescent="0.3">
      <c r="B118"/>
      <c r="C118"/>
      <c r="D118"/>
      <c r="E118"/>
      <c r="F118"/>
      <c r="G118"/>
      <c r="H118"/>
      <c r="I118"/>
    </row>
    <row r="119" spans="2:9" x14ac:dyDescent="0.3">
      <c r="B119"/>
      <c r="C119"/>
      <c r="D119"/>
      <c r="E119"/>
      <c r="F119"/>
      <c r="G119"/>
      <c r="H119"/>
      <c r="I119"/>
    </row>
    <row r="120" spans="2:9" x14ac:dyDescent="0.3">
      <c r="B120"/>
      <c r="C120"/>
      <c r="D120"/>
      <c r="E120"/>
      <c r="F120"/>
      <c r="G120"/>
      <c r="H120"/>
      <c r="I120"/>
    </row>
    <row r="121" spans="2:9" x14ac:dyDescent="0.3">
      <c r="B121"/>
      <c r="C121"/>
      <c r="D121"/>
      <c r="E121"/>
      <c r="F121"/>
      <c r="G121"/>
      <c r="H121"/>
      <c r="I121"/>
    </row>
    <row r="122" spans="2:9" x14ac:dyDescent="0.3">
      <c r="B122"/>
      <c r="C122"/>
      <c r="D122"/>
      <c r="E122"/>
      <c r="F122"/>
      <c r="G122"/>
      <c r="H122"/>
      <c r="I122"/>
    </row>
    <row r="123" spans="2:9" x14ac:dyDescent="0.3">
      <c r="B123"/>
      <c r="C123"/>
      <c r="D123"/>
      <c r="E123"/>
      <c r="F123"/>
      <c r="G123"/>
      <c r="H123"/>
      <c r="I123"/>
    </row>
    <row r="124" spans="2:9" x14ac:dyDescent="0.3">
      <c r="B124"/>
      <c r="C124"/>
      <c r="D124"/>
      <c r="E124"/>
      <c r="F124"/>
      <c r="G124"/>
      <c r="H124"/>
      <c r="I124"/>
    </row>
    <row r="125" spans="2:9" x14ac:dyDescent="0.3">
      <c r="B125"/>
      <c r="C125"/>
      <c r="D125"/>
      <c r="E125"/>
      <c r="F125"/>
      <c r="G125"/>
      <c r="H125"/>
      <c r="I125"/>
    </row>
    <row r="126" spans="2:9" x14ac:dyDescent="0.3">
      <c r="B126"/>
      <c r="C126"/>
      <c r="D126"/>
      <c r="E126"/>
      <c r="F126"/>
      <c r="G126"/>
      <c r="H126"/>
      <c r="I126"/>
    </row>
    <row r="127" spans="2:9" x14ac:dyDescent="0.3">
      <c r="B127"/>
      <c r="C127"/>
      <c r="D127"/>
      <c r="E127"/>
      <c r="F127"/>
      <c r="G127"/>
      <c r="H127"/>
      <c r="I127"/>
    </row>
    <row r="128" spans="2:9" x14ac:dyDescent="0.3">
      <c r="B128"/>
      <c r="C128"/>
      <c r="D128"/>
      <c r="E128"/>
      <c r="F128"/>
      <c r="G128"/>
      <c r="H128"/>
      <c r="I128"/>
    </row>
    <row r="129" spans="2:9" x14ac:dyDescent="0.3">
      <c r="B129"/>
      <c r="C129"/>
      <c r="D129"/>
      <c r="E129"/>
      <c r="F129"/>
      <c r="G129"/>
      <c r="H129"/>
      <c r="I129"/>
    </row>
    <row r="130" spans="2:9" x14ac:dyDescent="0.3">
      <c r="B130"/>
      <c r="C130"/>
      <c r="D130"/>
      <c r="E130"/>
      <c r="F130"/>
      <c r="G130"/>
      <c r="H130"/>
      <c r="I130"/>
    </row>
    <row r="131" spans="2:9" x14ac:dyDescent="0.3">
      <c r="B131"/>
      <c r="C131"/>
      <c r="D131"/>
      <c r="E131"/>
      <c r="F131"/>
      <c r="G131"/>
      <c r="H131"/>
      <c r="I131"/>
    </row>
    <row r="132" spans="2:9" x14ac:dyDescent="0.3">
      <c r="B132"/>
      <c r="C132"/>
      <c r="D132"/>
      <c r="E132"/>
      <c r="F132"/>
      <c r="G132"/>
      <c r="H132"/>
      <c r="I132"/>
    </row>
    <row r="133" spans="2:9" x14ac:dyDescent="0.3">
      <c r="B133"/>
      <c r="C133"/>
      <c r="D133"/>
      <c r="E133"/>
      <c r="F133"/>
      <c r="G133"/>
      <c r="H133"/>
      <c r="I133"/>
    </row>
    <row r="134" spans="2:9" x14ac:dyDescent="0.3">
      <c r="B134"/>
      <c r="C134"/>
      <c r="D134"/>
      <c r="E134"/>
      <c r="F134"/>
      <c r="G134"/>
      <c r="H134"/>
      <c r="I134"/>
    </row>
    <row r="135" spans="2:9" x14ac:dyDescent="0.3">
      <c r="B135"/>
      <c r="C135"/>
      <c r="D135"/>
      <c r="E135"/>
      <c r="F135"/>
      <c r="G135"/>
      <c r="H135"/>
      <c r="I135"/>
    </row>
    <row r="136" spans="2:9" x14ac:dyDescent="0.3">
      <c r="B136"/>
      <c r="C136"/>
      <c r="D136"/>
      <c r="E136"/>
      <c r="F136"/>
      <c r="G136"/>
      <c r="H136"/>
      <c r="I136"/>
    </row>
    <row r="137" spans="2:9" x14ac:dyDescent="0.3">
      <c r="B137"/>
      <c r="C137"/>
      <c r="D137"/>
      <c r="E137"/>
      <c r="F137"/>
      <c r="G137"/>
      <c r="H137"/>
      <c r="I137"/>
    </row>
    <row r="138" spans="2:9" x14ac:dyDescent="0.3">
      <c r="B138"/>
      <c r="C138"/>
      <c r="D138"/>
      <c r="E138"/>
      <c r="F138"/>
      <c r="G138"/>
      <c r="H138"/>
      <c r="I138"/>
    </row>
    <row r="139" spans="2:9" x14ac:dyDescent="0.3">
      <c r="B139"/>
      <c r="C139"/>
      <c r="D139"/>
      <c r="E139"/>
      <c r="F139"/>
      <c r="G139"/>
      <c r="H139"/>
      <c r="I139"/>
    </row>
    <row r="140" spans="2:9" x14ac:dyDescent="0.3">
      <c r="B140"/>
      <c r="C140"/>
      <c r="D140"/>
      <c r="E140"/>
      <c r="F140"/>
      <c r="G140"/>
      <c r="H140"/>
      <c r="I140"/>
    </row>
    <row r="141" spans="2:9" x14ac:dyDescent="0.3">
      <c r="B141"/>
      <c r="C141"/>
      <c r="D141"/>
      <c r="E141"/>
      <c r="F141"/>
      <c r="G141"/>
      <c r="H141"/>
      <c r="I141"/>
    </row>
    <row r="142" spans="2:9" x14ac:dyDescent="0.3">
      <c r="B142"/>
      <c r="C142"/>
      <c r="D142"/>
      <c r="E142"/>
      <c r="F142"/>
      <c r="G142"/>
      <c r="H142"/>
      <c r="I142"/>
    </row>
    <row r="143" spans="2:9" x14ac:dyDescent="0.3">
      <c r="B143"/>
      <c r="C143"/>
      <c r="D143"/>
      <c r="E143"/>
      <c r="F143"/>
      <c r="G143"/>
      <c r="H143"/>
      <c r="I143"/>
    </row>
    <row r="144" spans="2:9" x14ac:dyDescent="0.3">
      <c r="B144"/>
      <c r="C144"/>
      <c r="D144"/>
      <c r="E144"/>
      <c r="F144"/>
      <c r="G144"/>
      <c r="H144"/>
      <c r="I144"/>
    </row>
    <row r="145" spans="2:9" x14ac:dyDescent="0.3">
      <c r="B145"/>
      <c r="C145"/>
      <c r="D145"/>
      <c r="E145"/>
      <c r="F145"/>
      <c r="G145"/>
      <c r="H145"/>
      <c r="I145"/>
    </row>
    <row r="146" spans="2:9" x14ac:dyDescent="0.3">
      <c r="B146"/>
      <c r="C146"/>
      <c r="D146"/>
      <c r="E146"/>
      <c r="F146"/>
      <c r="G146"/>
      <c r="H146"/>
      <c r="I146"/>
    </row>
    <row r="147" spans="2:9" x14ac:dyDescent="0.3">
      <c r="B147"/>
      <c r="C147"/>
      <c r="D147"/>
      <c r="E147"/>
      <c r="F147"/>
      <c r="G147"/>
      <c r="H147"/>
      <c r="I147"/>
    </row>
    <row r="148" spans="2:9" x14ac:dyDescent="0.3">
      <c r="B148"/>
      <c r="C148"/>
      <c r="D148"/>
      <c r="E148"/>
      <c r="F148"/>
      <c r="G148"/>
      <c r="H148"/>
      <c r="I148"/>
    </row>
    <row r="149" spans="2:9" x14ac:dyDescent="0.3">
      <c r="B149"/>
      <c r="C149"/>
      <c r="D149"/>
      <c r="E149"/>
      <c r="F149"/>
      <c r="G149"/>
      <c r="H149"/>
      <c r="I149"/>
    </row>
    <row r="150" spans="2:9" x14ac:dyDescent="0.3">
      <c r="B150"/>
      <c r="C150"/>
      <c r="D150"/>
      <c r="E150"/>
      <c r="F150"/>
      <c r="G150"/>
      <c r="H150"/>
      <c r="I150"/>
    </row>
    <row r="151" spans="2:9" x14ac:dyDescent="0.3">
      <c r="B151"/>
      <c r="C151"/>
      <c r="D151"/>
      <c r="E151"/>
      <c r="F151"/>
      <c r="G151"/>
      <c r="H151"/>
      <c r="I151"/>
    </row>
    <row r="152" spans="2:9" x14ac:dyDescent="0.3">
      <c r="B152"/>
      <c r="C152"/>
      <c r="D152"/>
      <c r="E152"/>
      <c r="F152"/>
      <c r="G152"/>
      <c r="H152"/>
      <c r="I152"/>
    </row>
    <row r="153" spans="2:9" x14ac:dyDescent="0.3">
      <c r="B153"/>
      <c r="C153"/>
      <c r="D153"/>
      <c r="E153"/>
      <c r="F153"/>
      <c r="G153"/>
      <c r="H153"/>
      <c r="I153"/>
    </row>
    <row r="154" spans="2:9" x14ac:dyDescent="0.3">
      <c r="B154"/>
      <c r="C154"/>
      <c r="D154"/>
      <c r="E154"/>
      <c r="F154"/>
      <c r="G154"/>
      <c r="H154"/>
      <c r="I154"/>
    </row>
    <row r="155" spans="2:9" x14ac:dyDescent="0.3">
      <c r="B155"/>
      <c r="C155"/>
      <c r="D155"/>
      <c r="E155"/>
      <c r="F155"/>
      <c r="G155"/>
      <c r="H155"/>
      <c r="I155"/>
    </row>
    <row r="156" spans="2:9" x14ac:dyDescent="0.3">
      <c r="B156"/>
      <c r="C156"/>
      <c r="D156"/>
      <c r="E156"/>
      <c r="F156"/>
      <c r="G156"/>
      <c r="H156"/>
      <c r="I156"/>
    </row>
    <row r="157" spans="2:9" x14ac:dyDescent="0.3">
      <c r="B157"/>
      <c r="C157"/>
      <c r="D157"/>
      <c r="E157"/>
      <c r="F157"/>
      <c r="G157"/>
      <c r="H157"/>
      <c r="I157"/>
    </row>
    <row r="158" spans="2:9" x14ac:dyDescent="0.3">
      <c r="B158"/>
      <c r="C158"/>
      <c r="D158"/>
      <c r="E158"/>
      <c r="F158"/>
      <c r="G158"/>
      <c r="H158"/>
      <c r="I158"/>
    </row>
    <row r="159" spans="2:9" x14ac:dyDescent="0.3">
      <c r="B159"/>
      <c r="C159"/>
      <c r="D159"/>
      <c r="E159"/>
      <c r="F159"/>
      <c r="G159"/>
      <c r="H159"/>
      <c r="I159"/>
    </row>
    <row r="160" spans="2:9" x14ac:dyDescent="0.3">
      <c r="B160"/>
      <c r="C160"/>
      <c r="D160"/>
      <c r="E160"/>
      <c r="F160"/>
      <c r="G160"/>
      <c r="H160"/>
      <c r="I160"/>
    </row>
    <row r="161" spans="2:9" x14ac:dyDescent="0.3">
      <c r="B161"/>
      <c r="C161"/>
      <c r="D161"/>
      <c r="E161"/>
      <c r="F161"/>
      <c r="G161"/>
      <c r="H161"/>
      <c r="I161"/>
    </row>
    <row r="162" spans="2:9" x14ac:dyDescent="0.3">
      <c r="B162"/>
      <c r="C162"/>
      <c r="D162"/>
      <c r="E162"/>
      <c r="F162"/>
      <c r="G162"/>
      <c r="H162"/>
      <c r="I162"/>
    </row>
    <row r="163" spans="2:9" x14ac:dyDescent="0.3">
      <c r="B163"/>
      <c r="C163"/>
      <c r="D163"/>
      <c r="E163"/>
      <c r="F163"/>
      <c r="G163"/>
      <c r="H163"/>
      <c r="I163"/>
    </row>
    <row r="164" spans="2:9" x14ac:dyDescent="0.3">
      <c r="B164"/>
      <c r="C164"/>
      <c r="D164"/>
      <c r="E164"/>
      <c r="F164"/>
      <c r="G164"/>
      <c r="H164"/>
      <c r="I164"/>
    </row>
    <row r="165" spans="2:9" x14ac:dyDescent="0.3">
      <c r="B165"/>
      <c r="C165"/>
      <c r="D165"/>
      <c r="E165"/>
      <c r="F165"/>
      <c r="G165"/>
      <c r="H165"/>
      <c r="I165"/>
    </row>
    <row r="166" spans="2:9" x14ac:dyDescent="0.3">
      <c r="B166"/>
      <c r="C166"/>
      <c r="D166"/>
      <c r="E166"/>
      <c r="F166"/>
      <c r="G166"/>
      <c r="H166"/>
      <c r="I166"/>
    </row>
    <row r="167" spans="2:9" x14ac:dyDescent="0.3">
      <c r="B167"/>
      <c r="C167"/>
      <c r="D167"/>
      <c r="E167"/>
      <c r="F167"/>
      <c r="G167"/>
      <c r="H167"/>
      <c r="I167"/>
    </row>
    <row r="168" spans="2:9" x14ac:dyDescent="0.3">
      <c r="B168"/>
      <c r="C168"/>
      <c r="D168"/>
      <c r="E168"/>
      <c r="F168"/>
      <c r="G168"/>
      <c r="H168"/>
      <c r="I168"/>
    </row>
    <row r="169" spans="2:9" x14ac:dyDescent="0.3">
      <c r="B169"/>
      <c r="C169"/>
      <c r="D169"/>
      <c r="E169"/>
      <c r="F169"/>
      <c r="G169"/>
      <c r="H169"/>
      <c r="I169"/>
    </row>
    <row r="170" spans="2:9" x14ac:dyDescent="0.3">
      <c r="B170"/>
      <c r="C170"/>
      <c r="D170"/>
      <c r="E170"/>
      <c r="F170"/>
      <c r="G170"/>
      <c r="H170"/>
      <c r="I170"/>
    </row>
    <row r="171" spans="2:9" x14ac:dyDescent="0.3">
      <c r="B171"/>
      <c r="C171"/>
      <c r="D171"/>
      <c r="E171"/>
      <c r="F171"/>
      <c r="G171"/>
      <c r="H171"/>
      <c r="I171"/>
    </row>
    <row r="172" spans="2:9" x14ac:dyDescent="0.3">
      <c r="B172"/>
      <c r="C172"/>
      <c r="D172"/>
      <c r="E172"/>
      <c r="F172"/>
      <c r="G172"/>
      <c r="H172"/>
      <c r="I172"/>
    </row>
    <row r="173" spans="2:9" x14ac:dyDescent="0.3">
      <c r="B173"/>
      <c r="C173"/>
      <c r="D173"/>
      <c r="E173"/>
      <c r="F173"/>
      <c r="G173"/>
      <c r="H173"/>
      <c r="I173"/>
    </row>
    <row r="174" spans="2:9" x14ac:dyDescent="0.3">
      <c r="B174"/>
      <c r="C174"/>
      <c r="D174"/>
      <c r="E174"/>
      <c r="F174"/>
      <c r="G174"/>
      <c r="H174"/>
      <c r="I174"/>
    </row>
    <row r="175" spans="2:9" x14ac:dyDescent="0.3">
      <c r="B175"/>
      <c r="C175"/>
      <c r="D175"/>
      <c r="E175"/>
      <c r="F175"/>
      <c r="G175"/>
      <c r="H175"/>
      <c r="I175"/>
    </row>
    <row r="176" spans="2:9" x14ac:dyDescent="0.3">
      <c r="B176"/>
      <c r="C176"/>
      <c r="D176"/>
      <c r="E176"/>
      <c r="F176"/>
      <c r="G176"/>
      <c r="H176"/>
      <c r="I176"/>
    </row>
    <row r="177" spans="2:9" x14ac:dyDescent="0.3">
      <c r="B177"/>
      <c r="C177"/>
      <c r="D177"/>
      <c r="E177"/>
      <c r="F177"/>
      <c r="G177"/>
      <c r="H177"/>
      <c r="I177"/>
    </row>
    <row r="178" spans="2:9" x14ac:dyDescent="0.3">
      <c r="B178"/>
      <c r="C178"/>
      <c r="D178"/>
      <c r="E178"/>
      <c r="F178"/>
      <c r="G178"/>
      <c r="H178"/>
      <c r="I178"/>
    </row>
    <row r="179" spans="2:9" x14ac:dyDescent="0.3">
      <c r="B179"/>
      <c r="C179"/>
      <c r="D179"/>
      <c r="E179"/>
      <c r="F179"/>
      <c r="G179"/>
      <c r="H179"/>
      <c r="I179"/>
    </row>
    <row r="180" spans="2:9" x14ac:dyDescent="0.3">
      <c r="B180"/>
      <c r="C180"/>
      <c r="D180"/>
      <c r="E180"/>
      <c r="F180"/>
      <c r="G180"/>
      <c r="H180"/>
      <c r="I180"/>
    </row>
    <row r="181" spans="2:9" x14ac:dyDescent="0.3">
      <c r="B181"/>
      <c r="C181"/>
      <c r="D181"/>
      <c r="E181"/>
      <c r="F181"/>
      <c r="G181"/>
      <c r="H181"/>
      <c r="I181"/>
    </row>
    <row r="182" spans="2:9" x14ac:dyDescent="0.3">
      <c r="B182"/>
      <c r="C182"/>
      <c r="D182"/>
      <c r="E182"/>
      <c r="F182"/>
      <c r="G182"/>
      <c r="H182"/>
      <c r="I182"/>
    </row>
    <row r="183" spans="2:9" x14ac:dyDescent="0.3">
      <c r="B183"/>
      <c r="C183"/>
      <c r="D183"/>
      <c r="E183"/>
      <c r="F183"/>
      <c r="G183"/>
      <c r="H183"/>
      <c r="I183"/>
    </row>
    <row r="184" spans="2:9" x14ac:dyDescent="0.3">
      <c r="B184"/>
      <c r="C184"/>
      <c r="D184"/>
      <c r="E184"/>
      <c r="F184"/>
      <c r="G184"/>
      <c r="H184"/>
      <c r="I184"/>
    </row>
    <row r="185" spans="2:9" x14ac:dyDescent="0.3">
      <c r="B185"/>
      <c r="C185"/>
      <c r="D185"/>
      <c r="E185"/>
      <c r="F185"/>
      <c r="G185"/>
      <c r="H185"/>
      <c r="I185"/>
    </row>
    <row r="186" spans="2:9" x14ac:dyDescent="0.3">
      <c r="B186"/>
      <c r="C186"/>
      <c r="D186"/>
      <c r="E186"/>
      <c r="F186"/>
      <c r="G186"/>
      <c r="H186"/>
      <c r="I186"/>
    </row>
    <row r="187" spans="2:9" x14ac:dyDescent="0.3">
      <c r="B187"/>
      <c r="C187"/>
      <c r="D187"/>
      <c r="E187"/>
      <c r="F187"/>
      <c r="G187"/>
      <c r="H187"/>
      <c r="I187"/>
    </row>
    <row r="188" spans="2:9" x14ac:dyDescent="0.3">
      <c r="B188"/>
      <c r="C188"/>
      <c r="D188"/>
      <c r="E188"/>
      <c r="F188"/>
      <c r="G188"/>
      <c r="H188"/>
      <c r="I188"/>
    </row>
    <row r="189" spans="2:9" x14ac:dyDescent="0.3">
      <c r="B189"/>
      <c r="C189"/>
      <c r="D189"/>
      <c r="E189"/>
      <c r="F189"/>
      <c r="G189"/>
      <c r="H189"/>
      <c r="I189"/>
    </row>
    <row r="190" spans="2:9" x14ac:dyDescent="0.3">
      <c r="B190"/>
      <c r="C190"/>
      <c r="D190"/>
      <c r="E190"/>
      <c r="F190"/>
      <c r="G190"/>
      <c r="H190"/>
      <c r="I190"/>
    </row>
    <row r="191" spans="2:9" x14ac:dyDescent="0.3">
      <c r="B191"/>
      <c r="C191"/>
      <c r="D191"/>
      <c r="E191"/>
      <c r="F191"/>
      <c r="G191"/>
      <c r="H191"/>
      <c r="I191"/>
    </row>
    <row r="192" spans="2:9" x14ac:dyDescent="0.3">
      <c r="B192"/>
      <c r="C192"/>
      <c r="D192"/>
      <c r="E192"/>
      <c r="F192"/>
      <c r="G192"/>
      <c r="H192"/>
      <c r="I192"/>
    </row>
    <row r="193" spans="2:9" x14ac:dyDescent="0.3">
      <c r="B193"/>
      <c r="C193"/>
      <c r="D193"/>
      <c r="E193"/>
      <c r="F193"/>
      <c r="G193"/>
      <c r="H193"/>
      <c r="I193"/>
    </row>
    <row r="194" spans="2:9" x14ac:dyDescent="0.3">
      <c r="B194"/>
      <c r="C194"/>
      <c r="D194"/>
      <c r="E194"/>
      <c r="F194"/>
      <c r="G194"/>
      <c r="H194"/>
      <c r="I194"/>
    </row>
    <row r="195" spans="2:9" x14ac:dyDescent="0.3">
      <c r="B195"/>
      <c r="C195"/>
      <c r="D195"/>
      <c r="E195"/>
      <c r="F195"/>
      <c r="G195"/>
      <c r="H195"/>
      <c r="I195"/>
    </row>
    <row r="196" spans="2:9" x14ac:dyDescent="0.3">
      <c r="B196"/>
      <c r="C196"/>
      <c r="D196"/>
      <c r="E196"/>
      <c r="F196"/>
      <c r="G196"/>
      <c r="H196"/>
      <c r="I196"/>
    </row>
    <row r="197" spans="2:9" x14ac:dyDescent="0.3">
      <c r="B197"/>
      <c r="C197"/>
      <c r="D197"/>
      <c r="E197"/>
      <c r="F197"/>
      <c r="G197"/>
      <c r="H197"/>
      <c r="I197"/>
    </row>
    <row r="198" spans="2:9" x14ac:dyDescent="0.3">
      <c r="B198"/>
      <c r="C198"/>
      <c r="D198"/>
      <c r="E198"/>
      <c r="F198"/>
      <c r="G198"/>
      <c r="H198"/>
      <c r="I198"/>
    </row>
    <row r="199" spans="2:9" x14ac:dyDescent="0.3">
      <c r="B199"/>
      <c r="C199"/>
      <c r="D199"/>
      <c r="E199"/>
      <c r="F199"/>
      <c r="G199"/>
      <c r="H199"/>
      <c r="I199"/>
    </row>
    <row r="200" spans="2:9" x14ac:dyDescent="0.3">
      <c r="B200"/>
      <c r="C200"/>
      <c r="D200"/>
      <c r="E200"/>
      <c r="F200"/>
      <c r="G200"/>
      <c r="H200"/>
      <c r="I200"/>
    </row>
    <row r="201" spans="2:9" x14ac:dyDescent="0.3">
      <c r="B201"/>
      <c r="C201"/>
      <c r="D201"/>
      <c r="E201"/>
      <c r="F201"/>
      <c r="G201"/>
      <c r="H201"/>
      <c r="I201"/>
    </row>
    <row r="202" spans="2:9" x14ac:dyDescent="0.3">
      <c r="B202"/>
      <c r="C202"/>
      <c r="D202"/>
      <c r="E202"/>
      <c r="F202"/>
      <c r="G202"/>
      <c r="H202"/>
      <c r="I202"/>
    </row>
    <row r="203" spans="2:9" x14ac:dyDescent="0.3">
      <c r="B203"/>
      <c r="C203"/>
      <c r="D203"/>
      <c r="E203"/>
      <c r="F203"/>
      <c r="G203"/>
      <c r="H203"/>
      <c r="I203"/>
    </row>
    <row r="204" spans="2:9" x14ac:dyDescent="0.3">
      <c r="B204"/>
      <c r="C204"/>
      <c r="D204"/>
      <c r="E204"/>
      <c r="F204"/>
      <c r="G204"/>
      <c r="H204"/>
      <c r="I204"/>
    </row>
    <row r="205" spans="2:9" x14ac:dyDescent="0.3">
      <c r="B205"/>
      <c r="C205"/>
      <c r="D205"/>
      <c r="E205"/>
      <c r="F205"/>
      <c r="G205"/>
      <c r="H205"/>
      <c r="I205"/>
    </row>
    <row r="206" spans="2:9" x14ac:dyDescent="0.3">
      <c r="B206"/>
      <c r="C206"/>
      <c r="D206"/>
      <c r="E206"/>
      <c r="F206"/>
      <c r="G206"/>
      <c r="H206"/>
      <c r="I206"/>
    </row>
    <row r="207" spans="2:9" x14ac:dyDescent="0.3">
      <c r="B207"/>
      <c r="C207"/>
      <c r="D207"/>
      <c r="E207"/>
      <c r="F207"/>
      <c r="G207"/>
      <c r="H207"/>
      <c r="I207"/>
    </row>
    <row r="208" spans="2:9" x14ac:dyDescent="0.3">
      <c r="B208"/>
      <c r="C208"/>
      <c r="D208"/>
      <c r="E208"/>
      <c r="F208"/>
      <c r="G208"/>
      <c r="H208"/>
      <c r="I208"/>
    </row>
    <row r="209" spans="2:9" x14ac:dyDescent="0.3">
      <c r="B209"/>
      <c r="C209"/>
      <c r="D209"/>
      <c r="E209"/>
      <c r="F209"/>
      <c r="G209"/>
      <c r="H209"/>
      <c r="I209"/>
    </row>
    <row r="210" spans="2:9" x14ac:dyDescent="0.3">
      <c r="B210"/>
      <c r="C210"/>
      <c r="D210"/>
      <c r="E210"/>
      <c r="F210"/>
      <c r="G210"/>
      <c r="H210"/>
      <c r="I210"/>
    </row>
    <row r="211" spans="2:9" x14ac:dyDescent="0.3">
      <c r="B211"/>
      <c r="C211"/>
      <c r="D211"/>
      <c r="E211"/>
      <c r="F211"/>
      <c r="G211"/>
      <c r="H211"/>
      <c r="I211"/>
    </row>
    <row r="212" spans="2:9" x14ac:dyDescent="0.3">
      <c r="B212"/>
      <c r="C212"/>
      <c r="D212"/>
      <c r="E212"/>
      <c r="F212"/>
      <c r="G212"/>
      <c r="H212"/>
      <c r="I212"/>
    </row>
    <row r="213" spans="2:9" x14ac:dyDescent="0.3">
      <c r="B213"/>
      <c r="C213"/>
      <c r="D213"/>
      <c r="E213"/>
      <c r="F213"/>
      <c r="G213"/>
      <c r="H213"/>
      <c r="I213"/>
    </row>
    <row r="214" spans="2:9" x14ac:dyDescent="0.3">
      <c r="B214"/>
      <c r="C214"/>
      <c r="D214"/>
      <c r="E214"/>
      <c r="F214"/>
      <c r="G214"/>
      <c r="H214"/>
      <c r="I214"/>
    </row>
    <row r="215" spans="2:9" x14ac:dyDescent="0.3">
      <c r="B215"/>
      <c r="C215"/>
      <c r="D215"/>
      <c r="E215"/>
      <c r="F215"/>
      <c r="G215"/>
      <c r="H215"/>
      <c r="I215"/>
    </row>
    <row r="216" spans="2:9" x14ac:dyDescent="0.3">
      <c r="B216"/>
      <c r="C216"/>
      <c r="D216"/>
      <c r="E216"/>
      <c r="F216"/>
      <c r="G216"/>
      <c r="H216"/>
      <c r="I216"/>
    </row>
    <row r="217" spans="2:9" x14ac:dyDescent="0.3">
      <c r="B217"/>
      <c r="C217"/>
      <c r="D217"/>
      <c r="E217"/>
      <c r="F217"/>
      <c r="G217"/>
      <c r="H217"/>
      <c r="I217"/>
    </row>
    <row r="218" spans="2:9" x14ac:dyDescent="0.3">
      <c r="B218"/>
      <c r="C218"/>
      <c r="D218"/>
      <c r="E218"/>
      <c r="F218"/>
      <c r="G218"/>
      <c r="H218"/>
      <c r="I218"/>
    </row>
    <row r="219" spans="2:9" x14ac:dyDescent="0.3">
      <c r="B219"/>
      <c r="C219"/>
      <c r="D219"/>
      <c r="E219"/>
      <c r="F219"/>
      <c r="G219"/>
      <c r="H219"/>
      <c r="I219"/>
    </row>
    <row r="220" spans="2:9" x14ac:dyDescent="0.3">
      <c r="B220"/>
      <c r="C220"/>
      <c r="D220"/>
      <c r="E220"/>
      <c r="F220"/>
      <c r="G220"/>
      <c r="H220"/>
      <c r="I220"/>
    </row>
    <row r="221" spans="2:9" x14ac:dyDescent="0.3">
      <c r="B221"/>
      <c r="C221"/>
      <c r="D221"/>
      <c r="E221"/>
      <c r="F221"/>
      <c r="G221"/>
      <c r="H221"/>
      <c r="I221"/>
    </row>
    <row r="222" spans="2:9" x14ac:dyDescent="0.3">
      <c r="B222"/>
      <c r="C222"/>
      <c r="D222"/>
      <c r="E222"/>
      <c r="F222"/>
      <c r="G222"/>
      <c r="H222"/>
      <c r="I222"/>
    </row>
    <row r="223" spans="2:9" x14ac:dyDescent="0.3">
      <c r="B223"/>
      <c r="C223"/>
      <c r="D223"/>
      <c r="E223"/>
      <c r="F223"/>
      <c r="G223"/>
      <c r="H223"/>
      <c r="I223"/>
    </row>
    <row r="224" spans="2:9" x14ac:dyDescent="0.3">
      <c r="B224"/>
      <c r="C224"/>
      <c r="D224"/>
      <c r="E224"/>
      <c r="F224"/>
      <c r="G224"/>
      <c r="H224"/>
      <c r="I224"/>
    </row>
    <row r="225" spans="2:9" x14ac:dyDescent="0.3">
      <c r="B225"/>
      <c r="C225"/>
      <c r="D225"/>
      <c r="E225"/>
      <c r="F225"/>
      <c r="G225"/>
      <c r="H225"/>
      <c r="I225"/>
    </row>
    <row r="226" spans="2:9" x14ac:dyDescent="0.3">
      <c r="B226"/>
      <c r="C226"/>
      <c r="D226"/>
      <c r="E226"/>
      <c r="F226"/>
      <c r="G226"/>
      <c r="H226"/>
      <c r="I226"/>
    </row>
    <row r="227" spans="2:9" x14ac:dyDescent="0.3">
      <c r="B227"/>
      <c r="C227"/>
      <c r="D227"/>
      <c r="E227"/>
      <c r="F227"/>
      <c r="G227"/>
      <c r="H227"/>
      <c r="I227"/>
    </row>
    <row r="228" spans="2:9" x14ac:dyDescent="0.3">
      <c r="B228"/>
      <c r="C228"/>
      <c r="D228"/>
      <c r="E228"/>
      <c r="F228"/>
      <c r="G228"/>
      <c r="H228"/>
      <c r="I228"/>
    </row>
    <row r="229" spans="2:9" x14ac:dyDescent="0.3">
      <c r="B229"/>
      <c r="C229"/>
      <c r="D229"/>
      <c r="E229"/>
      <c r="F229"/>
      <c r="G229"/>
      <c r="H229"/>
      <c r="I229"/>
    </row>
    <row r="230" spans="2:9" x14ac:dyDescent="0.3">
      <c r="B230"/>
      <c r="C230"/>
      <c r="D230"/>
      <c r="E230"/>
      <c r="F230"/>
      <c r="G230"/>
      <c r="H230"/>
      <c r="I230"/>
    </row>
    <row r="231" spans="2:9" x14ac:dyDescent="0.3">
      <c r="B231"/>
      <c r="C231"/>
      <c r="D231"/>
      <c r="E231"/>
      <c r="F231"/>
      <c r="G231"/>
      <c r="H231"/>
      <c r="I231"/>
    </row>
    <row r="232" spans="2:9" x14ac:dyDescent="0.3">
      <c r="B232"/>
      <c r="C232"/>
      <c r="D232"/>
      <c r="E232"/>
      <c r="F232"/>
      <c r="G232"/>
      <c r="H232"/>
      <c r="I232"/>
    </row>
    <row r="233" spans="2:9" x14ac:dyDescent="0.3">
      <c r="B233"/>
      <c r="C233"/>
      <c r="D233"/>
      <c r="E233"/>
      <c r="F233"/>
      <c r="G233"/>
      <c r="H233"/>
      <c r="I233"/>
    </row>
    <row r="234" spans="2:9" x14ac:dyDescent="0.3">
      <c r="B234"/>
      <c r="C234"/>
      <c r="D234"/>
      <c r="E234"/>
      <c r="F234"/>
      <c r="G234"/>
      <c r="H234"/>
      <c r="I234"/>
    </row>
    <row r="235" spans="2:9" x14ac:dyDescent="0.3">
      <c r="B235"/>
      <c r="C235"/>
      <c r="D235"/>
      <c r="E235"/>
      <c r="F235"/>
      <c r="G235"/>
      <c r="H235"/>
      <c r="I235"/>
    </row>
    <row r="236" spans="2:9" x14ac:dyDescent="0.3">
      <c r="B236"/>
      <c r="C236"/>
      <c r="D236"/>
      <c r="E236"/>
      <c r="F236"/>
      <c r="G236"/>
      <c r="H236"/>
      <c r="I236"/>
    </row>
    <row r="237" spans="2:9" x14ac:dyDescent="0.3">
      <c r="B237"/>
      <c r="C237"/>
      <c r="D237"/>
      <c r="E237"/>
      <c r="F237"/>
      <c r="G237"/>
      <c r="H237"/>
      <c r="I237"/>
    </row>
    <row r="238" spans="2:9" x14ac:dyDescent="0.3">
      <c r="B238"/>
      <c r="C238"/>
      <c r="D238"/>
      <c r="E238"/>
      <c r="F238"/>
      <c r="G238"/>
      <c r="H238"/>
      <c r="I238"/>
    </row>
    <row r="239" spans="2:9" x14ac:dyDescent="0.3">
      <c r="B239"/>
      <c r="C239"/>
      <c r="D239"/>
      <c r="E239"/>
      <c r="F239"/>
      <c r="G239"/>
      <c r="H239"/>
      <c r="I239"/>
    </row>
    <row r="240" spans="2:9" x14ac:dyDescent="0.3">
      <c r="B240"/>
      <c r="C240"/>
      <c r="D240"/>
      <c r="E240"/>
      <c r="F240"/>
      <c r="G240"/>
      <c r="H240"/>
      <c r="I240"/>
    </row>
    <row r="241" spans="2:9" x14ac:dyDescent="0.3">
      <c r="B241"/>
      <c r="C241"/>
      <c r="D241"/>
      <c r="E241"/>
      <c r="F241"/>
      <c r="G241"/>
      <c r="H241"/>
      <c r="I241"/>
    </row>
    <row r="242" spans="2:9" x14ac:dyDescent="0.3">
      <c r="B242"/>
      <c r="C242"/>
      <c r="D242"/>
      <c r="E242"/>
      <c r="F242"/>
      <c r="G242"/>
      <c r="H242"/>
      <c r="I242"/>
    </row>
    <row r="243" spans="2:9" x14ac:dyDescent="0.3">
      <c r="B243"/>
      <c r="C243"/>
      <c r="D243"/>
      <c r="E243"/>
      <c r="F243"/>
      <c r="G243"/>
      <c r="H243"/>
      <c r="I243"/>
    </row>
    <row r="244" spans="2:9" x14ac:dyDescent="0.3">
      <c r="B244"/>
      <c r="C244"/>
      <c r="D244"/>
      <c r="E244"/>
      <c r="F244"/>
      <c r="G244"/>
      <c r="H244"/>
      <c r="I244"/>
    </row>
    <row r="245" spans="2:9" x14ac:dyDescent="0.3">
      <c r="B245"/>
      <c r="C245"/>
      <c r="D245"/>
      <c r="E245"/>
      <c r="F245"/>
      <c r="G245"/>
      <c r="H245"/>
      <c r="I245"/>
    </row>
    <row r="246" spans="2:9" x14ac:dyDescent="0.3">
      <c r="B246"/>
      <c r="C246"/>
      <c r="D246"/>
      <c r="E246"/>
      <c r="F246"/>
      <c r="G246"/>
      <c r="H246"/>
      <c r="I246"/>
    </row>
    <row r="247" spans="2:9" x14ac:dyDescent="0.3">
      <c r="B247"/>
      <c r="C247"/>
      <c r="D247"/>
      <c r="E247"/>
      <c r="F247"/>
      <c r="G247"/>
      <c r="H247"/>
      <c r="I247"/>
    </row>
    <row r="248" spans="2:9" x14ac:dyDescent="0.3">
      <c r="B248"/>
      <c r="C248"/>
      <c r="D248"/>
      <c r="E248"/>
      <c r="F248"/>
      <c r="G248"/>
      <c r="H248"/>
      <c r="I248"/>
    </row>
    <row r="249" spans="2:9" x14ac:dyDescent="0.3">
      <c r="B249"/>
      <c r="C249"/>
      <c r="D249"/>
      <c r="E249"/>
      <c r="F249"/>
      <c r="G249"/>
      <c r="H249"/>
      <c r="I249"/>
    </row>
    <row r="250" spans="2:9" x14ac:dyDescent="0.3">
      <c r="B250"/>
      <c r="C250"/>
      <c r="D250"/>
      <c r="E250"/>
      <c r="F250"/>
      <c r="G250"/>
      <c r="H250"/>
      <c r="I250"/>
    </row>
    <row r="251" spans="2:9" x14ac:dyDescent="0.3">
      <c r="B251"/>
      <c r="C251"/>
      <c r="D251"/>
      <c r="E251"/>
      <c r="F251"/>
      <c r="G251"/>
      <c r="H251"/>
      <c r="I251"/>
    </row>
    <row r="252" spans="2:9" x14ac:dyDescent="0.3">
      <c r="B252"/>
      <c r="C252"/>
      <c r="D252"/>
      <c r="E252"/>
      <c r="F252"/>
      <c r="G252"/>
      <c r="H252"/>
      <c r="I252"/>
    </row>
    <row r="253" spans="2:9" x14ac:dyDescent="0.3">
      <c r="B253"/>
      <c r="C253"/>
      <c r="D253"/>
      <c r="E253"/>
      <c r="F253"/>
      <c r="G253"/>
      <c r="H253"/>
      <c r="I253"/>
    </row>
    <row r="254" spans="2:9" x14ac:dyDescent="0.3">
      <c r="B254"/>
      <c r="C254"/>
      <c r="D254"/>
      <c r="E254"/>
      <c r="F254"/>
      <c r="G254"/>
      <c r="H254"/>
      <c r="I254"/>
    </row>
    <row r="255" spans="2:9" x14ac:dyDescent="0.3">
      <c r="B255"/>
      <c r="C255"/>
      <c r="D255"/>
      <c r="E255"/>
      <c r="F255"/>
      <c r="G255"/>
      <c r="H255"/>
      <c r="I255"/>
    </row>
    <row r="256" spans="2:9" x14ac:dyDescent="0.3">
      <c r="B256"/>
      <c r="C256"/>
      <c r="D256"/>
      <c r="E256"/>
      <c r="F256"/>
      <c r="G256"/>
      <c r="H256"/>
      <c r="I256"/>
    </row>
    <row r="257" spans="2:9" x14ac:dyDescent="0.3">
      <c r="B257"/>
      <c r="C257"/>
      <c r="D257"/>
      <c r="E257"/>
      <c r="F257"/>
      <c r="G257"/>
      <c r="H257"/>
      <c r="I257"/>
    </row>
    <row r="258" spans="2:9" x14ac:dyDescent="0.3">
      <c r="B258"/>
      <c r="C258"/>
      <c r="D258"/>
      <c r="E258"/>
      <c r="F258"/>
      <c r="G258"/>
      <c r="H258"/>
      <c r="I258"/>
    </row>
    <row r="259" spans="2:9" x14ac:dyDescent="0.3">
      <c r="B259"/>
      <c r="C259"/>
      <c r="D259"/>
      <c r="E259"/>
      <c r="F259"/>
      <c r="G259"/>
      <c r="H259"/>
      <c r="I259"/>
    </row>
    <row r="260" spans="2:9" x14ac:dyDescent="0.3">
      <c r="B260"/>
      <c r="C260"/>
      <c r="D260"/>
      <c r="E260"/>
      <c r="F260"/>
      <c r="G260"/>
      <c r="H260"/>
      <c r="I260"/>
    </row>
    <row r="261" spans="2:9" x14ac:dyDescent="0.3">
      <c r="B261"/>
      <c r="C261"/>
      <c r="D261"/>
      <c r="E261"/>
      <c r="F261"/>
      <c r="G261"/>
      <c r="H261"/>
      <c r="I261"/>
    </row>
    <row r="262" spans="2:9" x14ac:dyDescent="0.3">
      <c r="B262"/>
      <c r="C262"/>
      <c r="D262"/>
      <c r="E262"/>
      <c r="F262"/>
      <c r="G262"/>
      <c r="H262"/>
      <c r="I262"/>
    </row>
    <row r="263" spans="2:9" x14ac:dyDescent="0.3">
      <c r="B263"/>
      <c r="C263"/>
      <c r="D263"/>
      <c r="E263"/>
      <c r="F263"/>
      <c r="G263"/>
      <c r="H263"/>
      <c r="I263"/>
    </row>
    <row r="264" spans="2:9" x14ac:dyDescent="0.3">
      <c r="B264"/>
      <c r="C264"/>
      <c r="D264"/>
      <c r="E264"/>
      <c r="F264"/>
      <c r="G264"/>
      <c r="H264"/>
      <c r="I264"/>
    </row>
    <row r="265" spans="2:9" x14ac:dyDescent="0.3">
      <c r="B265"/>
      <c r="C265"/>
      <c r="D265"/>
      <c r="E265"/>
      <c r="F265"/>
      <c r="G265"/>
      <c r="H265"/>
      <c r="I265"/>
    </row>
    <row r="266" spans="2:9" x14ac:dyDescent="0.3">
      <c r="B266"/>
      <c r="C266"/>
      <c r="D266"/>
      <c r="E266"/>
      <c r="F266"/>
      <c r="G266"/>
      <c r="H266"/>
      <c r="I266"/>
    </row>
    <row r="267" spans="2:9" x14ac:dyDescent="0.3">
      <c r="B267"/>
      <c r="C267"/>
      <c r="D267"/>
      <c r="E267"/>
      <c r="F267"/>
      <c r="G267"/>
      <c r="H267"/>
      <c r="I267"/>
    </row>
    <row r="268" spans="2:9" x14ac:dyDescent="0.3">
      <c r="B268"/>
      <c r="C268"/>
      <c r="D268"/>
      <c r="E268"/>
      <c r="F268"/>
      <c r="G268"/>
      <c r="H268"/>
      <c r="I268"/>
    </row>
    <row r="269" spans="2:9" x14ac:dyDescent="0.3">
      <c r="B269"/>
      <c r="C269"/>
      <c r="D269"/>
      <c r="E269"/>
      <c r="F269"/>
      <c r="G269"/>
      <c r="H269"/>
      <c r="I269"/>
    </row>
    <row r="270" spans="2:9" x14ac:dyDescent="0.3">
      <c r="B270"/>
      <c r="C270"/>
      <c r="D270"/>
      <c r="E270"/>
      <c r="F270"/>
      <c r="G270"/>
      <c r="H270"/>
      <c r="I270"/>
    </row>
    <row r="271" spans="2:9" x14ac:dyDescent="0.3">
      <c r="B271"/>
      <c r="C271"/>
      <c r="D271"/>
      <c r="E271"/>
      <c r="F271"/>
      <c r="G271"/>
      <c r="H271"/>
      <c r="I271"/>
    </row>
    <row r="272" spans="2:9" x14ac:dyDescent="0.3">
      <c r="B272"/>
      <c r="C272"/>
      <c r="D272"/>
      <c r="E272"/>
      <c r="F272"/>
      <c r="G272"/>
      <c r="H272"/>
      <c r="I272"/>
    </row>
    <row r="273" spans="2:9" x14ac:dyDescent="0.3">
      <c r="B273"/>
      <c r="C273"/>
      <c r="D273"/>
      <c r="E273"/>
      <c r="F273"/>
      <c r="G273"/>
      <c r="H273"/>
      <c r="I273"/>
    </row>
    <row r="274" spans="2:9" x14ac:dyDescent="0.3">
      <c r="B274"/>
      <c r="C274"/>
      <c r="D274"/>
      <c r="E274"/>
      <c r="F274"/>
      <c r="G274"/>
      <c r="H274"/>
      <c r="I274"/>
    </row>
    <row r="275" spans="2:9" x14ac:dyDescent="0.3">
      <c r="B275"/>
      <c r="C275"/>
      <c r="D275"/>
      <c r="E275"/>
      <c r="F275"/>
      <c r="G275"/>
      <c r="H275"/>
      <c r="I275"/>
    </row>
    <row r="276" spans="2:9" x14ac:dyDescent="0.3">
      <c r="B276"/>
      <c r="C276"/>
      <c r="D276"/>
      <c r="E276"/>
      <c r="F276"/>
      <c r="G276"/>
      <c r="H276"/>
      <c r="I276"/>
    </row>
    <row r="277" spans="2:9" x14ac:dyDescent="0.3">
      <c r="B277"/>
      <c r="C277"/>
      <c r="D277"/>
      <c r="E277"/>
      <c r="F277"/>
      <c r="G277"/>
      <c r="H277"/>
      <c r="I277"/>
    </row>
    <row r="278" spans="2:9" x14ac:dyDescent="0.3">
      <c r="B278"/>
      <c r="C278"/>
      <c r="D278"/>
      <c r="E278"/>
      <c r="F278"/>
      <c r="G278"/>
      <c r="H278"/>
      <c r="I278"/>
    </row>
    <row r="279" spans="2:9" x14ac:dyDescent="0.3">
      <c r="B279"/>
      <c r="C279"/>
      <c r="D279"/>
      <c r="E279"/>
      <c r="F279"/>
      <c r="G279"/>
      <c r="H279"/>
      <c r="I279"/>
    </row>
    <row r="280" spans="2:9" x14ac:dyDescent="0.3">
      <c r="B280"/>
      <c r="C280"/>
      <c r="D280"/>
      <c r="E280"/>
      <c r="F280"/>
      <c r="G280"/>
      <c r="H280"/>
      <c r="I280"/>
    </row>
    <row r="281" spans="2:9" x14ac:dyDescent="0.3">
      <c r="B281"/>
      <c r="C281"/>
      <c r="D281"/>
      <c r="E281"/>
      <c r="F281"/>
      <c r="G281"/>
      <c r="H281"/>
      <c r="I281"/>
    </row>
    <row r="282" spans="2:9" x14ac:dyDescent="0.3">
      <c r="B282"/>
      <c r="C282"/>
      <c r="D282"/>
      <c r="E282"/>
      <c r="F282"/>
      <c r="G282"/>
      <c r="H282"/>
      <c r="I282"/>
    </row>
    <row r="283" spans="2:9" x14ac:dyDescent="0.3">
      <c r="B283"/>
      <c r="C283"/>
      <c r="D283"/>
      <c r="E283"/>
      <c r="F283"/>
      <c r="G283"/>
      <c r="H283"/>
      <c r="I283"/>
    </row>
    <row r="284" spans="2:9" x14ac:dyDescent="0.3">
      <c r="B284"/>
      <c r="C284"/>
      <c r="D284"/>
      <c r="E284"/>
      <c r="F284"/>
      <c r="G284"/>
      <c r="H284"/>
      <c r="I284"/>
    </row>
    <row r="285" spans="2:9" x14ac:dyDescent="0.3">
      <c r="B285"/>
      <c r="C285"/>
      <c r="D285"/>
      <c r="E285"/>
      <c r="F285"/>
      <c r="G285"/>
      <c r="H285"/>
      <c r="I285"/>
    </row>
    <row r="286" spans="2:9" x14ac:dyDescent="0.3">
      <c r="B286"/>
      <c r="C286"/>
      <c r="D286"/>
      <c r="E286"/>
      <c r="F286"/>
      <c r="G286"/>
      <c r="H286"/>
      <c r="I286"/>
    </row>
    <row r="287" spans="2:9" x14ac:dyDescent="0.3">
      <c r="B287"/>
      <c r="C287"/>
      <c r="D287"/>
      <c r="E287"/>
      <c r="F287"/>
      <c r="G287"/>
      <c r="H287"/>
      <c r="I287"/>
    </row>
    <row r="288" spans="2:9" x14ac:dyDescent="0.3">
      <c r="B288"/>
      <c r="C288"/>
      <c r="D288"/>
      <c r="E288"/>
      <c r="F288"/>
      <c r="G288"/>
      <c r="H288"/>
      <c r="I288"/>
    </row>
    <row r="289" spans="2:9" x14ac:dyDescent="0.3">
      <c r="B289"/>
      <c r="C289"/>
      <c r="D289"/>
      <c r="E289"/>
      <c r="F289"/>
      <c r="G289"/>
      <c r="H289"/>
      <c r="I289"/>
    </row>
    <row r="290" spans="2:9" x14ac:dyDescent="0.3">
      <c r="B290"/>
      <c r="C290"/>
      <c r="D290"/>
      <c r="E290"/>
      <c r="F290"/>
      <c r="G290"/>
      <c r="H290"/>
      <c r="I290"/>
    </row>
    <row r="291" spans="2:9" x14ac:dyDescent="0.3">
      <c r="B291"/>
      <c r="C291"/>
      <c r="D291"/>
      <c r="E291"/>
      <c r="F291"/>
      <c r="G291"/>
      <c r="H291"/>
      <c r="I291"/>
    </row>
    <row r="292" spans="2:9" x14ac:dyDescent="0.3">
      <c r="B292"/>
      <c r="C292"/>
      <c r="D292"/>
      <c r="E292"/>
      <c r="F292"/>
      <c r="G292"/>
      <c r="H292"/>
      <c r="I292"/>
    </row>
    <row r="293" spans="2:9" x14ac:dyDescent="0.3">
      <c r="B293"/>
      <c r="C293"/>
      <c r="D293"/>
      <c r="E293"/>
      <c r="F293"/>
      <c r="G293"/>
      <c r="H293"/>
      <c r="I293"/>
    </row>
    <row r="294" spans="2:9" x14ac:dyDescent="0.3">
      <c r="B294"/>
      <c r="C294"/>
      <c r="D294"/>
      <c r="E294"/>
      <c r="F294"/>
      <c r="G294"/>
      <c r="H294"/>
      <c r="I294"/>
    </row>
    <row r="295" spans="2:9" x14ac:dyDescent="0.3">
      <c r="B295"/>
      <c r="C295"/>
      <c r="D295"/>
      <c r="E295"/>
      <c r="F295"/>
      <c r="G295"/>
      <c r="H295"/>
      <c r="I295"/>
    </row>
    <row r="296" spans="2:9" x14ac:dyDescent="0.3">
      <c r="B296"/>
      <c r="C296"/>
      <c r="D296"/>
      <c r="E296"/>
      <c r="F296"/>
      <c r="G296"/>
      <c r="H296"/>
      <c r="I296"/>
    </row>
    <row r="297" spans="2:9" x14ac:dyDescent="0.3">
      <c r="B297"/>
      <c r="C297"/>
      <c r="D297"/>
      <c r="E297"/>
      <c r="F297"/>
      <c r="G297"/>
      <c r="H297"/>
      <c r="I297"/>
    </row>
    <row r="298" spans="2:9" x14ac:dyDescent="0.3">
      <c r="B298"/>
      <c r="C298"/>
      <c r="D298"/>
      <c r="E298"/>
      <c r="F298"/>
      <c r="G298"/>
      <c r="H298"/>
      <c r="I298"/>
    </row>
    <row r="299" spans="2:9" x14ac:dyDescent="0.3">
      <c r="B299"/>
      <c r="C299"/>
      <c r="D299"/>
      <c r="E299"/>
      <c r="F299"/>
      <c r="G299"/>
      <c r="H299"/>
      <c r="I299"/>
    </row>
    <row r="300" spans="2:9" x14ac:dyDescent="0.3">
      <c r="B300"/>
      <c r="C300"/>
      <c r="D300"/>
      <c r="E300"/>
      <c r="F300"/>
      <c r="G300"/>
      <c r="H300"/>
      <c r="I300"/>
    </row>
    <row r="301" spans="2:9" x14ac:dyDescent="0.3">
      <c r="B301"/>
      <c r="C301"/>
      <c r="D301"/>
      <c r="E301"/>
      <c r="F301"/>
      <c r="G301"/>
      <c r="H301"/>
      <c r="I301"/>
    </row>
    <row r="302" spans="2:9" x14ac:dyDescent="0.3">
      <c r="B302"/>
      <c r="C302"/>
      <c r="D302"/>
      <c r="E302"/>
      <c r="F302"/>
      <c r="G302"/>
      <c r="H302"/>
      <c r="I302"/>
    </row>
    <row r="303" spans="2:9" x14ac:dyDescent="0.3">
      <c r="B303"/>
      <c r="C303"/>
      <c r="D303"/>
      <c r="E303"/>
      <c r="F303"/>
      <c r="G303"/>
      <c r="H303"/>
      <c r="I303"/>
    </row>
    <row r="304" spans="2:9" x14ac:dyDescent="0.3">
      <c r="B304"/>
      <c r="C304"/>
      <c r="D304"/>
      <c r="E304"/>
      <c r="F304"/>
      <c r="G304"/>
      <c r="H304"/>
      <c r="I304"/>
    </row>
    <row r="305" spans="2:9" x14ac:dyDescent="0.3">
      <c r="B305"/>
      <c r="C305"/>
      <c r="D305"/>
      <c r="E305"/>
      <c r="F305"/>
      <c r="G305"/>
      <c r="H305"/>
      <c r="I305"/>
    </row>
    <row r="306" spans="2:9" x14ac:dyDescent="0.3">
      <c r="B306"/>
      <c r="C306"/>
      <c r="D306"/>
      <c r="E306"/>
      <c r="F306"/>
      <c r="G306"/>
      <c r="H306"/>
      <c r="I306"/>
    </row>
    <row r="307" spans="2:9" x14ac:dyDescent="0.3">
      <c r="B307"/>
      <c r="C307"/>
      <c r="D307"/>
      <c r="E307"/>
      <c r="F307"/>
      <c r="G307"/>
      <c r="H307"/>
      <c r="I307"/>
    </row>
    <row r="308" spans="2:9" x14ac:dyDescent="0.3">
      <c r="B308"/>
      <c r="C308"/>
      <c r="D308"/>
      <c r="E308"/>
      <c r="F308"/>
      <c r="G308"/>
      <c r="H308"/>
      <c r="I308"/>
    </row>
    <row r="309" spans="2:9" x14ac:dyDescent="0.3">
      <c r="B309"/>
      <c r="C309"/>
      <c r="D309"/>
      <c r="E309"/>
      <c r="F309"/>
      <c r="G309"/>
      <c r="H309"/>
      <c r="I309"/>
    </row>
    <row r="310" spans="2:9" x14ac:dyDescent="0.3">
      <c r="B310"/>
      <c r="C310"/>
      <c r="D310"/>
      <c r="E310"/>
      <c r="F310"/>
      <c r="G310"/>
      <c r="H310"/>
      <c r="I310"/>
    </row>
    <row r="311" spans="2:9" x14ac:dyDescent="0.3">
      <c r="B311"/>
      <c r="C311"/>
      <c r="D311"/>
      <c r="E311"/>
      <c r="F311"/>
      <c r="G311"/>
      <c r="H311"/>
      <c r="I311"/>
    </row>
    <row r="312" spans="2:9" x14ac:dyDescent="0.3">
      <c r="B312"/>
      <c r="C312"/>
      <c r="D312"/>
      <c r="E312"/>
      <c r="F312"/>
      <c r="G312"/>
      <c r="H312"/>
      <c r="I312"/>
    </row>
    <row r="313" spans="2:9" x14ac:dyDescent="0.3">
      <c r="B313"/>
      <c r="C313"/>
      <c r="D313"/>
      <c r="E313"/>
      <c r="F313"/>
      <c r="G313"/>
      <c r="H313"/>
      <c r="I313"/>
    </row>
    <row r="314" spans="2:9" x14ac:dyDescent="0.3">
      <c r="B314"/>
      <c r="C314"/>
      <c r="D314"/>
      <c r="E314"/>
      <c r="F314"/>
      <c r="G314"/>
      <c r="H314"/>
      <c r="I314"/>
    </row>
    <row r="315" spans="2:9" x14ac:dyDescent="0.3">
      <c r="B315"/>
      <c r="C315"/>
      <c r="D315"/>
      <c r="E315"/>
      <c r="F315"/>
      <c r="G315"/>
      <c r="H315"/>
      <c r="I315"/>
    </row>
    <row r="316" spans="2:9" x14ac:dyDescent="0.3">
      <c r="B316"/>
      <c r="C316"/>
      <c r="D316"/>
      <c r="E316"/>
      <c r="F316"/>
      <c r="G316"/>
      <c r="H316"/>
      <c r="I316"/>
    </row>
    <row r="317" spans="2:9" x14ac:dyDescent="0.3">
      <c r="B317"/>
      <c r="C317"/>
      <c r="D317"/>
      <c r="E317"/>
      <c r="F317"/>
      <c r="G317"/>
      <c r="H317"/>
      <c r="I317"/>
    </row>
    <row r="318" spans="2:9" x14ac:dyDescent="0.3">
      <c r="B318"/>
      <c r="C318"/>
      <c r="D318"/>
      <c r="E318"/>
      <c r="F318"/>
      <c r="G318"/>
      <c r="H318"/>
      <c r="I318"/>
    </row>
    <row r="319" spans="2:9" x14ac:dyDescent="0.3">
      <c r="B319"/>
      <c r="C319"/>
      <c r="D319"/>
      <c r="E319"/>
      <c r="F319"/>
      <c r="G319"/>
      <c r="H319"/>
      <c r="I319"/>
    </row>
    <row r="320" spans="2:9" x14ac:dyDescent="0.3">
      <c r="B320"/>
      <c r="C320"/>
      <c r="D320"/>
      <c r="E320"/>
      <c r="F320"/>
      <c r="G320"/>
      <c r="H320"/>
      <c r="I320"/>
    </row>
    <row r="321" spans="2:9" x14ac:dyDescent="0.3">
      <c r="B321"/>
      <c r="C321"/>
      <c r="D321"/>
      <c r="E321"/>
      <c r="F321"/>
      <c r="G321"/>
      <c r="H321"/>
      <c r="I321"/>
    </row>
    <row r="322" spans="2:9" x14ac:dyDescent="0.3">
      <c r="B322"/>
      <c r="C322"/>
      <c r="D322"/>
      <c r="E322"/>
      <c r="F322"/>
      <c r="G322"/>
      <c r="H322"/>
      <c r="I322"/>
    </row>
    <row r="323" spans="2:9" x14ac:dyDescent="0.3">
      <c r="B323"/>
      <c r="C323"/>
      <c r="D323"/>
      <c r="E323"/>
      <c r="F323"/>
      <c r="G323"/>
      <c r="H323"/>
      <c r="I323"/>
    </row>
    <row r="324" spans="2:9" x14ac:dyDescent="0.3">
      <c r="B324"/>
      <c r="C324"/>
      <c r="D324"/>
      <c r="E324"/>
      <c r="F324"/>
      <c r="G324"/>
      <c r="H324"/>
      <c r="I324"/>
    </row>
    <row r="325" spans="2:9" x14ac:dyDescent="0.3">
      <c r="B325"/>
      <c r="C325"/>
      <c r="D325"/>
      <c r="E325"/>
      <c r="F325"/>
      <c r="G325"/>
      <c r="H325"/>
      <c r="I325"/>
    </row>
    <row r="326" spans="2:9" x14ac:dyDescent="0.3">
      <c r="B326"/>
      <c r="C326"/>
      <c r="D326"/>
      <c r="E326"/>
      <c r="F326"/>
      <c r="G326"/>
      <c r="H326"/>
      <c r="I326"/>
    </row>
    <row r="327" spans="2:9" x14ac:dyDescent="0.3">
      <c r="B327"/>
      <c r="C327"/>
      <c r="D327"/>
      <c r="E327"/>
      <c r="F327"/>
      <c r="G327"/>
      <c r="H327"/>
      <c r="I327"/>
    </row>
    <row r="328" spans="2:9" x14ac:dyDescent="0.3">
      <c r="B328"/>
      <c r="C328"/>
      <c r="D328"/>
      <c r="E328"/>
      <c r="F328"/>
      <c r="G328"/>
      <c r="H328"/>
      <c r="I328"/>
    </row>
    <row r="329" spans="2:9" x14ac:dyDescent="0.3">
      <c r="B329"/>
      <c r="C329"/>
      <c r="D329"/>
      <c r="E329"/>
      <c r="F329"/>
      <c r="G329"/>
      <c r="H329"/>
      <c r="I329"/>
    </row>
    <row r="330" spans="2:9" x14ac:dyDescent="0.3">
      <c r="B330"/>
      <c r="C330"/>
      <c r="D330"/>
      <c r="E330"/>
      <c r="F330"/>
      <c r="G330"/>
      <c r="H330"/>
      <c r="I330"/>
    </row>
    <row r="331" spans="2:9" x14ac:dyDescent="0.3">
      <c r="B331"/>
      <c r="C331"/>
      <c r="D331"/>
      <c r="E331"/>
      <c r="F331"/>
      <c r="G331"/>
      <c r="H331"/>
      <c r="I331"/>
    </row>
    <row r="332" spans="2:9" x14ac:dyDescent="0.3">
      <c r="B332"/>
      <c r="C332"/>
      <c r="D332"/>
      <c r="E332"/>
      <c r="F332"/>
      <c r="G332"/>
      <c r="H332"/>
      <c r="I332"/>
    </row>
    <row r="333" spans="2:9" x14ac:dyDescent="0.3">
      <c r="B333"/>
      <c r="C333"/>
      <c r="D333"/>
      <c r="E333"/>
      <c r="F333"/>
      <c r="G333"/>
      <c r="H333"/>
      <c r="I333"/>
    </row>
    <row r="334" spans="2:9" x14ac:dyDescent="0.3">
      <c r="B334"/>
      <c r="C334"/>
      <c r="D334"/>
      <c r="E334"/>
      <c r="F334"/>
      <c r="G334"/>
      <c r="H334"/>
      <c r="I334"/>
    </row>
    <row r="335" spans="2:9" x14ac:dyDescent="0.3">
      <c r="B335"/>
      <c r="C335"/>
      <c r="D335"/>
      <c r="E335"/>
      <c r="F335"/>
      <c r="G335"/>
      <c r="H335"/>
      <c r="I335"/>
    </row>
    <row r="336" spans="2:9" x14ac:dyDescent="0.3">
      <c r="B336"/>
      <c r="C336"/>
      <c r="D336"/>
      <c r="E336"/>
      <c r="F336"/>
      <c r="G336"/>
      <c r="H336"/>
      <c r="I336"/>
    </row>
    <row r="337" spans="2:9" x14ac:dyDescent="0.3">
      <c r="B337"/>
      <c r="C337"/>
      <c r="D337"/>
      <c r="E337"/>
      <c r="F337"/>
      <c r="G337"/>
      <c r="H337"/>
      <c r="I337"/>
    </row>
    <row r="338" spans="2:9" x14ac:dyDescent="0.3">
      <c r="B338"/>
      <c r="C338"/>
      <c r="D338"/>
      <c r="E338"/>
      <c r="F338"/>
      <c r="G338"/>
      <c r="H338"/>
      <c r="I338"/>
    </row>
    <row r="339" spans="2:9" x14ac:dyDescent="0.3">
      <c r="B339"/>
      <c r="C339"/>
      <c r="D339"/>
      <c r="E339"/>
      <c r="F339"/>
      <c r="G339"/>
      <c r="H339"/>
      <c r="I339"/>
    </row>
    <row r="340" spans="2:9" x14ac:dyDescent="0.3">
      <c r="B340"/>
      <c r="C340"/>
      <c r="D340"/>
      <c r="E340"/>
      <c r="F340"/>
      <c r="G340"/>
      <c r="H340"/>
      <c r="I340"/>
    </row>
    <row r="341" spans="2:9" x14ac:dyDescent="0.3">
      <c r="B341"/>
      <c r="C341"/>
      <c r="D341"/>
      <c r="E341"/>
      <c r="F341"/>
      <c r="G341"/>
      <c r="H341"/>
      <c r="I341"/>
    </row>
    <row r="342" spans="2:9" x14ac:dyDescent="0.3">
      <c r="B342"/>
      <c r="C342"/>
      <c r="D342"/>
      <c r="E342"/>
      <c r="F342"/>
      <c r="G342"/>
      <c r="H342"/>
      <c r="I342"/>
    </row>
    <row r="343" spans="2:9" x14ac:dyDescent="0.3">
      <c r="B343"/>
      <c r="C343"/>
      <c r="D343"/>
      <c r="E343"/>
      <c r="F343"/>
      <c r="G343"/>
      <c r="H343"/>
      <c r="I343"/>
    </row>
    <row r="344" spans="2:9" x14ac:dyDescent="0.3">
      <c r="B344"/>
      <c r="C344"/>
      <c r="D344"/>
      <c r="E344"/>
      <c r="F344"/>
      <c r="G344"/>
      <c r="H344"/>
      <c r="I344"/>
    </row>
    <row r="345" spans="2:9" x14ac:dyDescent="0.3">
      <c r="B345"/>
      <c r="C345"/>
      <c r="D345"/>
      <c r="E345"/>
      <c r="F345"/>
      <c r="G345"/>
      <c r="H345"/>
      <c r="I345"/>
    </row>
    <row r="346" spans="2:9" x14ac:dyDescent="0.3">
      <c r="B346"/>
      <c r="C346"/>
      <c r="D346"/>
      <c r="E346"/>
      <c r="F346"/>
      <c r="G346"/>
      <c r="H346"/>
      <c r="I346"/>
    </row>
    <row r="347" spans="2:9" x14ac:dyDescent="0.3">
      <c r="B347"/>
      <c r="C347"/>
      <c r="D347"/>
      <c r="E347"/>
      <c r="F347"/>
      <c r="G347"/>
      <c r="H347"/>
      <c r="I347"/>
    </row>
    <row r="348" spans="2:9" x14ac:dyDescent="0.3">
      <c r="B348"/>
      <c r="C348"/>
      <c r="D348"/>
      <c r="E348"/>
      <c r="F348"/>
      <c r="G348"/>
      <c r="H348"/>
      <c r="I348"/>
    </row>
    <row r="349" spans="2:9" x14ac:dyDescent="0.3">
      <c r="B349"/>
      <c r="C349"/>
      <c r="D349"/>
      <c r="E349"/>
      <c r="F349"/>
      <c r="G349"/>
      <c r="H349"/>
      <c r="I349"/>
    </row>
    <row r="350" spans="2:9" x14ac:dyDescent="0.3">
      <c r="B350"/>
      <c r="C350"/>
      <c r="D350"/>
      <c r="E350"/>
      <c r="F350"/>
      <c r="G350"/>
      <c r="H350"/>
      <c r="I350"/>
    </row>
    <row r="351" spans="2:9" x14ac:dyDescent="0.3">
      <c r="B351"/>
      <c r="C351"/>
      <c r="D351"/>
      <c r="E351"/>
      <c r="F351"/>
      <c r="G351"/>
      <c r="H351"/>
      <c r="I351"/>
    </row>
    <row r="352" spans="2:9" x14ac:dyDescent="0.3">
      <c r="B352"/>
      <c r="C352"/>
      <c r="D352"/>
      <c r="E352"/>
      <c r="F352"/>
      <c r="G352"/>
      <c r="H352"/>
      <c r="I352"/>
    </row>
    <row r="353" spans="2:9" x14ac:dyDescent="0.3">
      <c r="B353"/>
      <c r="C353"/>
      <c r="D353"/>
      <c r="E353"/>
      <c r="F353"/>
      <c r="G353"/>
      <c r="H353"/>
      <c r="I353"/>
    </row>
    <row r="354" spans="2:9" x14ac:dyDescent="0.3">
      <c r="B354"/>
      <c r="C354"/>
      <c r="D354"/>
      <c r="E354"/>
      <c r="F354"/>
      <c r="G354"/>
      <c r="H354"/>
      <c r="I354"/>
    </row>
    <row r="355" spans="2:9" x14ac:dyDescent="0.3">
      <c r="B355"/>
      <c r="C355"/>
      <c r="D355"/>
      <c r="E355"/>
      <c r="F355"/>
      <c r="G355"/>
      <c r="H355"/>
      <c r="I355"/>
    </row>
    <row r="356" spans="2:9" x14ac:dyDescent="0.3">
      <c r="B356"/>
      <c r="C356"/>
      <c r="D356"/>
      <c r="E356"/>
      <c r="F356"/>
      <c r="G356"/>
      <c r="H356"/>
      <c r="I356"/>
    </row>
    <row r="357" spans="2:9" x14ac:dyDescent="0.3">
      <c r="B357"/>
      <c r="C357"/>
      <c r="D357"/>
      <c r="E357"/>
      <c r="F357"/>
      <c r="G357"/>
      <c r="H357"/>
      <c r="I357"/>
    </row>
    <row r="358" spans="2:9" x14ac:dyDescent="0.3">
      <c r="B358"/>
      <c r="C358"/>
      <c r="D358"/>
      <c r="E358"/>
      <c r="F358"/>
      <c r="G358"/>
      <c r="H358"/>
      <c r="I358"/>
    </row>
    <row r="359" spans="2:9" x14ac:dyDescent="0.3">
      <c r="B359"/>
      <c r="C359"/>
      <c r="D359"/>
      <c r="E359"/>
      <c r="F359"/>
      <c r="G359"/>
      <c r="H359"/>
      <c r="I359"/>
    </row>
    <row r="360" spans="2:9" x14ac:dyDescent="0.3">
      <c r="B360"/>
      <c r="C360"/>
      <c r="D360"/>
      <c r="E360"/>
      <c r="F360"/>
      <c r="G360"/>
      <c r="H360"/>
      <c r="I360"/>
    </row>
    <row r="361" spans="2:9" x14ac:dyDescent="0.3">
      <c r="B361"/>
      <c r="C361"/>
      <c r="D361"/>
      <c r="E361"/>
      <c r="F361"/>
      <c r="G361"/>
      <c r="H361"/>
      <c r="I361"/>
    </row>
    <row r="362" spans="2:9" x14ac:dyDescent="0.3">
      <c r="B362"/>
      <c r="C362"/>
      <c r="D362"/>
      <c r="E362"/>
      <c r="F362"/>
      <c r="G362"/>
      <c r="H362"/>
      <c r="I362"/>
    </row>
    <row r="363" spans="2:9" x14ac:dyDescent="0.3">
      <c r="B363"/>
      <c r="C363"/>
      <c r="D363"/>
      <c r="E363"/>
      <c r="F363"/>
      <c r="G363"/>
      <c r="H363"/>
      <c r="I363"/>
    </row>
    <row r="364" spans="2:9" x14ac:dyDescent="0.3">
      <c r="B364"/>
      <c r="C364"/>
      <c r="D364"/>
      <c r="E364"/>
      <c r="F364"/>
      <c r="G364"/>
      <c r="H364"/>
      <c r="I364"/>
    </row>
    <row r="365" spans="2:9" x14ac:dyDescent="0.3">
      <c r="B365"/>
      <c r="C365"/>
      <c r="D365"/>
      <c r="E365"/>
      <c r="F365"/>
      <c r="G365"/>
      <c r="H365"/>
      <c r="I365"/>
    </row>
    <row r="366" spans="2:9" x14ac:dyDescent="0.3">
      <c r="B366"/>
      <c r="C366"/>
      <c r="D366"/>
      <c r="E366"/>
      <c r="F366"/>
      <c r="G366"/>
      <c r="H366"/>
      <c r="I366"/>
    </row>
    <row r="367" spans="2:9" x14ac:dyDescent="0.3">
      <c r="B367"/>
      <c r="C367"/>
      <c r="D367"/>
      <c r="E367"/>
      <c r="F367"/>
      <c r="G367"/>
      <c r="H367"/>
      <c r="I367"/>
    </row>
    <row r="368" spans="2:9" x14ac:dyDescent="0.3">
      <c r="B368"/>
      <c r="C368"/>
      <c r="D368"/>
      <c r="E368"/>
      <c r="F368"/>
      <c r="G368"/>
      <c r="H368"/>
      <c r="I368"/>
    </row>
    <row r="369" spans="2:9" x14ac:dyDescent="0.3">
      <c r="B369"/>
      <c r="C369"/>
      <c r="D369"/>
      <c r="E369"/>
      <c r="F369"/>
      <c r="G369"/>
      <c r="H369"/>
      <c r="I369"/>
    </row>
    <row r="370" spans="2:9" x14ac:dyDescent="0.3">
      <c r="B370"/>
      <c r="C370"/>
      <c r="D370"/>
      <c r="E370"/>
      <c r="F370"/>
      <c r="G370"/>
      <c r="H370"/>
      <c r="I370"/>
    </row>
    <row r="371" spans="2:9" x14ac:dyDescent="0.3">
      <c r="B371"/>
      <c r="C371"/>
      <c r="D371"/>
      <c r="E371"/>
      <c r="F371"/>
      <c r="G371"/>
      <c r="H371"/>
      <c r="I371"/>
    </row>
    <row r="372" spans="2:9" x14ac:dyDescent="0.3">
      <c r="B372"/>
      <c r="C372"/>
      <c r="D372"/>
      <c r="E372"/>
      <c r="F372"/>
      <c r="G372"/>
      <c r="H372"/>
      <c r="I372"/>
    </row>
    <row r="373" spans="2:9" x14ac:dyDescent="0.3">
      <c r="B373"/>
      <c r="C373"/>
      <c r="D373"/>
      <c r="E373"/>
      <c r="F373"/>
      <c r="G373"/>
      <c r="H373"/>
      <c r="I373"/>
    </row>
    <row r="374" spans="2:9" x14ac:dyDescent="0.3">
      <c r="B374"/>
      <c r="C374"/>
      <c r="D374"/>
      <c r="E374"/>
      <c r="F374"/>
      <c r="G374"/>
      <c r="H374"/>
      <c r="I374"/>
    </row>
    <row r="375" spans="2:9" x14ac:dyDescent="0.3">
      <c r="B375"/>
      <c r="C375"/>
      <c r="D375"/>
      <c r="E375"/>
      <c r="F375"/>
      <c r="G375"/>
      <c r="H375"/>
      <c r="I375"/>
    </row>
    <row r="376" spans="2:9" x14ac:dyDescent="0.3">
      <c r="B376"/>
      <c r="C376"/>
      <c r="D376"/>
      <c r="E376"/>
      <c r="F376"/>
      <c r="G376"/>
      <c r="H376"/>
      <c r="I376"/>
    </row>
    <row r="377" spans="2:9" x14ac:dyDescent="0.3">
      <c r="B377"/>
      <c r="C377"/>
      <c r="D377"/>
      <c r="E377"/>
      <c r="F377"/>
      <c r="G377"/>
      <c r="H377"/>
      <c r="I377"/>
    </row>
    <row r="378" spans="2:9" x14ac:dyDescent="0.3">
      <c r="B378"/>
      <c r="C378"/>
      <c r="D378"/>
      <c r="E378"/>
      <c r="F378"/>
      <c r="G378"/>
      <c r="H378"/>
      <c r="I378"/>
    </row>
    <row r="379" spans="2:9" x14ac:dyDescent="0.3">
      <c r="B379"/>
      <c r="C379"/>
      <c r="D379"/>
      <c r="E379"/>
      <c r="F379"/>
      <c r="G379"/>
      <c r="H379"/>
      <c r="I379"/>
    </row>
    <row r="380" spans="2:9" x14ac:dyDescent="0.3">
      <c r="B380"/>
      <c r="C380"/>
      <c r="D380"/>
      <c r="E380"/>
      <c r="F380"/>
      <c r="G380"/>
      <c r="H380"/>
      <c r="I380"/>
    </row>
    <row r="381" spans="2:9" x14ac:dyDescent="0.3">
      <c r="B381"/>
      <c r="C381"/>
      <c r="D381"/>
      <c r="E381"/>
      <c r="F381"/>
      <c r="G381"/>
      <c r="H381"/>
      <c r="I381"/>
    </row>
    <row r="382" spans="2:9" x14ac:dyDescent="0.3">
      <c r="B382"/>
      <c r="C382"/>
      <c r="D382"/>
      <c r="E382"/>
      <c r="F382"/>
      <c r="G382"/>
      <c r="H382"/>
      <c r="I382"/>
    </row>
    <row r="383" spans="2:9" x14ac:dyDescent="0.3">
      <c r="B383"/>
      <c r="C383"/>
      <c r="D383"/>
      <c r="E383"/>
      <c r="F383"/>
      <c r="G383"/>
      <c r="H383"/>
      <c r="I383"/>
    </row>
    <row r="384" spans="2:9" x14ac:dyDescent="0.3">
      <c r="B384"/>
      <c r="C384"/>
      <c r="D384"/>
      <c r="E384"/>
      <c r="F384"/>
      <c r="G384"/>
      <c r="H384"/>
      <c r="I384"/>
    </row>
    <row r="385" spans="2:9" x14ac:dyDescent="0.3">
      <c r="B385"/>
      <c r="C385"/>
      <c r="D385"/>
      <c r="E385"/>
      <c r="F385"/>
      <c r="G385"/>
      <c r="H385"/>
      <c r="I385"/>
    </row>
    <row r="386" spans="2:9" x14ac:dyDescent="0.3">
      <c r="B386"/>
      <c r="C386"/>
      <c r="D386"/>
      <c r="E386"/>
      <c r="F386"/>
      <c r="G386"/>
      <c r="H386"/>
      <c r="I386"/>
    </row>
    <row r="387" spans="2:9" x14ac:dyDescent="0.3">
      <c r="B387"/>
      <c r="C387"/>
      <c r="D387"/>
      <c r="E387"/>
      <c r="F387"/>
      <c r="G387"/>
      <c r="H387"/>
      <c r="I387"/>
    </row>
    <row r="388" spans="2:9" x14ac:dyDescent="0.3">
      <c r="B388"/>
      <c r="C388"/>
      <c r="D388"/>
      <c r="E388"/>
      <c r="F388"/>
      <c r="G388"/>
      <c r="H388"/>
      <c r="I388"/>
    </row>
    <row r="389" spans="2:9" x14ac:dyDescent="0.3">
      <c r="B389"/>
      <c r="C389"/>
      <c r="D389"/>
      <c r="E389"/>
      <c r="F389"/>
      <c r="G389"/>
      <c r="H389"/>
      <c r="I389"/>
    </row>
    <row r="390" spans="2:9" x14ac:dyDescent="0.3">
      <c r="B390"/>
      <c r="C390"/>
      <c r="D390"/>
      <c r="E390"/>
      <c r="F390"/>
      <c r="G390"/>
      <c r="H390"/>
      <c r="I390"/>
    </row>
    <row r="391" spans="2:9" x14ac:dyDescent="0.3">
      <c r="B391"/>
      <c r="C391"/>
      <c r="D391"/>
      <c r="E391"/>
      <c r="F391"/>
      <c r="G391"/>
      <c r="H391"/>
      <c r="I391"/>
    </row>
    <row r="392" spans="2:9" x14ac:dyDescent="0.3">
      <c r="B392"/>
      <c r="C392"/>
      <c r="D392"/>
      <c r="E392"/>
      <c r="F392"/>
      <c r="G392"/>
      <c r="H392"/>
      <c r="I392"/>
    </row>
    <row r="393" spans="2:9" x14ac:dyDescent="0.3">
      <c r="B393"/>
      <c r="C393"/>
      <c r="D393"/>
      <c r="E393"/>
      <c r="F393"/>
      <c r="G393"/>
      <c r="H393"/>
      <c r="I393"/>
    </row>
    <row r="394" spans="2:9" x14ac:dyDescent="0.3">
      <c r="B394"/>
      <c r="C394"/>
      <c r="D394"/>
      <c r="E394"/>
      <c r="F394"/>
      <c r="G394"/>
      <c r="H394"/>
      <c r="I394"/>
    </row>
    <row r="395" spans="2:9" x14ac:dyDescent="0.3">
      <c r="B395"/>
      <c r="C395"/>
      <c r="D395"/>
      <c r="E395"/>
      <c r="F395"/>
      <c r="G395"/>
      <c r="H395"/>
      <c r="I395"/>
    </row>
    <row r="396" spans="2:9" x14ac:dyDescent="0.3">
      <c r="B396"/>
      <c r="C396"/>
      <c r="D396"/>
      <c r="E396"/>
      <c r="F396"/>
      <c r="G396"/>
      <c r="H396"/>
      <c r="I396"/>
    </row>
    <row r="397" spans="2:9" x14ac:dyDescent="0.3">
      <c r="B397"/>
      <c r="C397"/>
      <c r="D397"/>
      <c r="E397"/>
      <c r="F397"/>
      <c r="G397"/>
      <c r="H397"/>
      <c r="I397"/>
    </row>
    <row r="398" spans="2:9" x14ac:dyDescent="0.3">
      <c r="B398"/>
      <c r="C398"/>
      <c r="D398"/>
      <c r="E398"/>
      <c r="F398"/>
      <c r="G398"/>
      <c r="H398"/>
      <c r="I398"/>
    </row>
    <row r="399" spans="2:9" x14ac:dyDescent="0.3">
      <c r="B399"/>
      <c r="C399"/>
      <c r="D399"/>
      <c r="E399"/>
      <c r="F399"/>
      <c r="G399"/>
      <c r="H399"/>
      <c r="I399"/>
    </row>
    <row r="400" spans="2:9" x14ac:dyDescent="0.3">
      <c r="B400"/>
      <c r="C400"/>
      <c r="D400"/>
      <c r="E400"/>
      <c r="F400"/>
      <c r="G400"/>
      <c r="H400"/>
      <c r="I400"/>
    </row>
    <row r="401" spans="2:9" x14ac:dyDescent="0.3">
      <c r="B401"/>
      <c r="C401"/>
      <c r="D401"/>
      <c r="E401"/>
      <c r="F401"/>
      <c r="G401"/>
      <c r="H401"/>
      <c r="I401"/>
    </row>
    <row r="402" spans="2:9" x14ac:dyDescent="0.3">
      <c r="B402"/>
      <c r="C402"/>
      <c r="D402"/>
      <c r="E402"/>
      <c r="F402"/>
      <c r="G402"/>
      <c r="H402"/>
      <c r="I402"/>
    </row>
    <row r="403" spans="2:9" x14ac:dyDescent="0.3">
      <c r="B403"/>
      <c r="C403"/>
      <c r="D403"/>
      <c r="E403"/>
      <c r="F403"/>
      <c r="G403"/>
      <c r="H403"/>
      <c r="I403"/>
    </row>
    <row r="404" spans="2:9" x14ac:dyDescent="0.3">
      <c r="B404"/>
      <c r="C404"/>
      <c r="D404"/>
      <c r="E404"/>
      <c r="F404"/>
      <c r="G404"/>
      <c r="H404"/>
      <c r="I404"/>
    </row>
    <row r="405" spans="2:9" x14ac:dyDescent="0.3">
      <c r="B405"/>
      <c r="C405"/>
      <c r="D405"/>
      <c r="E405"/>
      <c r="F405"/>
      <c r="G405"/>
      <c r="H405"/>
      <c r="I405"/>
    </row>
    <row r="406" spans="2:9" x14ac:dyDescent="0.3">
      <c r="B406"/>
      <c r="C406"/>
      <c r="D406"/>
      <c r="E406"/>
      <c r="F406"/>
      <c r="G406"/>
      <c r="H406"/>
      <c r="I406"/>
    </row>
    <row r="407" spans="2:9" x14ac:dyDescent="0.3">
      <c r="B407"/>
      <c r="C407"/>
      <c r="D407"/>
      <c r="E407"/>
      <c r="F407"/>
      <c r="G407"/>
      <c r="H407"/>
      <c r="I407"/>
    </row>
    <row r="408" spans="2:9" x14ac:dyDescent="0.3">
      <c r="B408"/>
      <c r="C408"/>
      <c r="D408"/>
      <c r="E408"/>
      <c r="F408"/>
      <c r="G408"/>
      <c r="H408"/>
      <c r="I408"/>
    </row>
    <row r="409" spans="2:9" x14ac:dyDescent="0.3">
      <c r="B409"/>
      <c r="C409"/>
      <c r="D409"/>
      <c r="E409"/>
      <c r="F409"/>
      <c r="G409"/>
      <c r="H409"/>
      <c r="I409"/>
    </row>
    <row r="410" spans="2:9" x14ac:dyDescent="0.3">
      <c r="B410"/>
      <c r="C410"/>
      <c r="D410"/>
      <c r="E410"/>
      <c r="F410"/>
      <c r="G410"/>
      <c r="H410"/>
      <c r="I410"/>
    </row>
    <row r="411" spans="2:9" x14ac:dyDescent="0.3">
      <c r="B411"/>
      <c r="C411"/>
      <c r="D411"/>
      <c r="E411"/>
      <c r="F411"/>
      <c r="G411"/>
      <c r="H411"/>
      <c r="I411"/>
    </row>
    <row r="412" spans="2:9" x14ac:dyDescent="0.3">
      <c r="B412"/>
      <c r="C412"/>
      <c r="D412"/>
      <c r="E412"/>
      <c r="F412"/>
      <c r="G412"/>
      <c r="H412"/>
      <c r="I412"/>
    </row>
    <row r="413" spans="2:9" x14ac:dyDescent="0.3">
      <c r="B413"/>
      <c r="C413"/>
      <c r="D413"/>
      <c r="E413"/>
      <c r="F413"/>
      <c r="G413"/>
      <c r="H413"/>
      <c r="I413"/>
    </row>
    <row r="414" spans="2:9" x14ac:dyDescent="0.3">
      <c r="B414"/>
      <c r="C414"/>
      <c r="D414"/>
      <c r="E414"/>
      <c r="F414"/>
      <c r="G414"/>
      <c r="H414"/>
      <c r="I414"/>
    </row>
    <row r="415" spans="2:9" x14ac:dyDescent="0.3">
      <c r="B415"/>
      <c r="C415"/>
      <c r="D415"/>
      <c r="E415"/>
      <c r="F415"/>
      <c r="G415"/>
      <c r="H415"/>
      <c r="I415"/>
    </row>
    <row r="416" spans="2:9" x14ac:dyDescent="0.3">
      <c r="B416"/>
      <c r="C416"/>
      <c r="D416"/>
      <c r="E416"/>
      <c r="F416"/>
      <c r="G416"/>
      <c r="H416"/>
      <c r="I416"/>
    </row>
    <row r="417" spans="2:9" x14ac:dyDescent="0.3">
      <c r="B417"/>
      <c r="C417"/>
      <c r="D417"/>
      <c r="E417"/>
      <c r="F417"/>
      <c r="G417"/>
      <c r="H417"/>
      <c r="I417"/>
    </row>
    <row r="418" spans="2:9" x14ac:dyDescent="0.3">
      <c r="B418"/>
      <c r="C418"/>
      <c r="D418"/>
      <c r="E418"/>
      <c r="F418"/>
      <c r="G418"/>
      <c r="H418"/>
      <c r="I418"/>
    </row>
    <row r="419" spans="2:9" x14ac:dyDescent="0.3">
      <c r="B419"/>
      <c r="C419"/>
      <c r="D419"/>
      <c r="E419"/>
      <c r="F419"/>
      <c r="G419"/>
      <c r="H419"/>
      <c r="I419"/>
    </row>
    <row r="420" spans="2:9" x14ac:dyDescent="0.3">
      <c r="B420"/>
      <c r="C420"/>
      <c r="D420"/>
      <c r="E420"/>
      <c r="F420"/>
      <c r="G420"/>
      <c r="H420"/>
      <c r="I420"/>
    </row>
    <row r="421" spans="2:9" x14ac:dyDescent="0.3">
      <c r="B421"/>
      <c r="C421"/>
      <c r="D421"/>
      <c r="E421"/>
      <c r="F421"/>
      <c r="G421"/>
      <c r="H421"/>
      <c r="I421"/>
    </row>
    <row r="422" spans="2:9" x14ac:dyDescent="0.3">
      <c r="B422"/>
      <c r="C422"/>
      <c r="D422"/>
      <c r="E422"/>
      <c r="F422"/>
      <c r="G422"/>
      <c r="H422"/>
      <c r="I422"/>
    </row>
    <row r="423" spans="2:9" x14ac:dyDescent="0.3">
      <c r="B423"/>
      <c r="C423"/>
      <c r="D423"/>
      <c r="E423"/>
      <c r="F423"/>
      <c r="G423"/>
      <c r="H423"/>
      <c r="I423"/>
    </row>
    <row r="424" spans="2:9" x14ac:dyDescent="0.3">
      <c r="B424"/>
      <c r="C424"/>
      <c r="D424"/>
      <c r="E424"/>
      <c r="F424"/>
      <c r="G424"/>
      <c r="H424"/>
      <c r="I424"/>
    </row>
    <row r="425" spans="2:9" x14ac:dyDescent="0.3">
      <c r="B425"/>
      <c r="C425"/>
      <c r="D425"/>
      <c r="E425"/>
      <c r="F425"/>
      <c r="G425"/>
      <c r="H425"/>
      <c r="I425"/>
    </row>
    <row r="426" spans="2:9" x14ac:dyDescent="0.3">
      <c r="B426"/>
      <c r="C426"/>
      <c r="D426"/>
      <c r="E426"/>
      <c r="F426"/>
      <c r="G426"/>
      <c r="H426"/>
      <c r="I426"/>
    </row>
    <row r="427" spans="2:9" x14ac:dyDescent="0.3">
      <c r="B427"/>
      <c r="C427"/>
      <c r="D427"/>
      <c r="E427"/>
      <c r="F427"/>
      <c r="G427"/>
      <c r="H427"/>
      <c r="I427"/>
    </row>
    <row r="428" spans="2:9" x14ac:dyDescent="0.3">
      <c r="B428"/>
      <c r="C428"/>
      <c r="D428"/>
      <c r="E428"/>
      <c r="F428"/>
      <c r="G428"/>
      <c r="H428"/>
      <c r="I428"/>
    </row>
    <row r="429" spans="2:9" x14ac:dyDescent="0.3">
      <c r="B429"/>
      <c r="C429"/>
      <c r="D429"/>
      <c r="E429"/>
      <c r="F429"/>
      <c r="G429"/>
      <c r="H429"/>
      <c r="I429"/>
    </row>
    <row r="430" spans="2:9" x14ac:dyDescent="0.3">
      <c r="B430"/>
      <c r="C430"/>
      <c r="D430"/>
      <c r="E430"/>
      <c r="F430"/>
      <c r="G430"/>
      <c r="H430"/>
      <c r="I430"/>
    </row>
    <row r="431" spans="2:9" x14ac:dyDescent="0.3">
      <c r="B431"/>
      <c r="C431"/>
      <c r="D431"/>
      <c r="E431"/>
      <c r="F431"/>
      <c r="G431"/>
      <c r="H431"/>
      <c r="I431"/>
    </row>
    <row r="432" spans="2:9" x14ac:dyDescent="0.3">
      <c r="B432"/>
      <c r="C432"/>
      <c r="D432"/>
      <c r="E432"/>
      <c r="F432"/>
      <c r="G432"/>
      <c r="H432"/>
      <c r="I432"/>
    </row>
    <row r="433" spans="2:9" x14ac:dyDescent="0.3">
      <c r="B433"/>
      <c r="C433"/>
      <c r="D433"/>
      <c r="E433"/>
      <c r="F433"/>
      <c r="G433"/>
      <c r="H433"/>
      <c r="I433"/>
    </row>
    <row r="434" spans="2:9" x14ac:dyDescent="0.3">
      <c r="B434"/>
      <c r="C434"/>
      <c r="D434"/>
      <c r="E434"/>
      <c r="F434"/>
      <c r="G434"/>
      <c r="H434"/>
      <c r="I434"/>
    </row>
    <row r="435" spans="2:9" x14ac:dyDescent="0.3">
      <c r="B435"/>
      <c r="C435"/>
      <c r="D435"/>
      <c r="E435"/>
      <c r="F435"/>
      <c r="G435"/>
      <c r="H435"/>
      <c r="I435"/>
    </row>
    <row r="436" spans="2:9" x14ac:dyDescent="0.3">
      <c r="B436"/>
      <c r="C436"/>
      <c r="D436"/>
      <c r="E436"/>
      <c r="F436"/>
      <c r="G436"/>
      <c r="H436"/>
      <c r="I436"/>
    </row>
    <row r="437" spans="2:9" x14ac:dyDescent="0.3">
      <c r="B437"/>
      <c r="C437"/>
      <c r="D437"/>
      <c r="E437"/>
      <c r="F437"/>
      <c r="G437"/>
      <c r="H437"/>
      <c r="I437"/>
    </row>
    <row r="438" spans="2:9" x14ac:dyDescent="0.3">
      <c r="B438"/>
      <c r="C438"/>
      <c r="D438"/>
      <c r="E438"/>
      <c r="F438"/>
      <c r="G438"/>
      <c r="H438"/>
      <c r="I438"/>
    </row>
    <row r="439" spans="2:9" x14ac:dyDescent="0.3">
      <c r="B439"/>
      <c r="C439"/>
      <c r="D439"/>
      <c r="E439"/>
      <c r="F439"/>
      <c r="G439"/>
      <c r="H439"/>
      <c r="I439"/>
    </row>
    <row r="440" spans="2:9" x14ac:dyDescent="0.3">
      <c r="B440"/>
      <c r="C440"/>
      <c r="D440"/>
      <c r="E440"/>
      <c r="F440"/>
      <c r="G440"/>
      <c r="H440"/>
      <c r="I440"/>
    </row>
    <row r="441" spans="2:9" x14ac:dyDescent="0.3">
      <c r="B441"/>
      <c r="C441"/>
      <c r="D441"/>
      <c r="E441"/>
      <c r="F441"/>
      <c r="G441"/>
      <c r="H441"/>
      <c r="I441"/>
    </row>
    <row r="442" spans="2:9" x14ac:dyDescent="0.3">
      <c r="B442"/>
      <c r="C442"/>
      <c r="D442"/>
      <c r="E442"/>
      <c r="F442"/>
      <c r="G442"/>
      <c r="H442"/>
      <c r="I442"/>
    </row>
    <row r="443" spans="2:9" x14ac:dyDescent="0.3">
      <c r="B443"/>
      <c r="C443"/>
      <c r="D443"/>
      <c r="E443"/>
      <c r="F443"/>
      <c r="G443"/>
      <c r="H443"/>
      <c r="I443"/>
    </row>
    <row r="444" spans="2:9" x14ac:dyDescent="0.3">
      <c r="B444"/>
      <c r="C444"/>
      <c r="D444"/>
      <c r="E444"/>
      <c r="F444"/>
      <c r="G444"/>
      <c r="H444"/>
      <c r="I444"/>
    </row>
    <row r="445" spans="2:9" x14ac:dyDescent="0.3">
      <c r="B445"/>
      <c r="C445"/>
      <c r="D445"/>
      <c r="E445"/>
      <c r="F445"/>
      <c r="G445"/>
      <c r="H445"/>
      <c r="I445"/>
    </row>
    <row r="446" spans="2:9" x14ac:dyDescent="0.3">
      <c r="B446"/>
      <c r="C446"/>
      <c r="D446"/>
      <c r="E446"/>
      <c r="F446"/>
      <c r="G446"/>
      <c r="H446"/>
      <c r="I446"/>
    </row>
    <row r="447" spans="2:9" x14ac:dyDescent="0.3">
      <c r="B447"/>
      <c r="C447"/>
      <c r="D447"/>
      <c r="E447"/>
      <c r="F447"/>
      <c r="G447"/>
      <c r="H447"/>
      <c r="I447"/>
    </row>
    <row r="448" spans="2:9" x14ac:dyDescent="0.3">
      <c r="B448"/>
      <c r="C448"/>
      <c r="D448"/>
      <c r="E448"/>
      <c r="F448"/>
      <c r="G448"/>
      <c r="H448"/>
      <c r="I448"/>
    </row>
    <row r="449" spans="2:9" x14ac:dyDescent="0.3">
      <c r="B449"/>
      <c r="C449"/>
      <c r="D449"/>
      <c r="E449"/>
      <c r="F449"/>
      <c r="G449"/>
      <c r="H449"/>
      <c r="I449"/>
    </row>
    <row r="450" spans="2:9" x14ac:dyDescent="0.3">
      <c r="B450"/>
      <c r="C450"/>
      <c r="D450"/>
      <c r="E450"/>
      <c r="F450"/>
      <c r="G450"/>
      <c r="H450"/>
      <c r="I450"/>
    </row>
    <row r="451" spans="2:9" x14ac:dyDescent="0.3">
      <c r="B451"/>
      <c r="C451"/>
      <c r="D451"/>
      <c r="E451"/>
      <c r="F451"/>
      <c r="G451"/>
      <c r="H451"/>
      <c r="I451"/>
    </row>
    <row r="452" spans="2:9" x14ac:dyDescent="0.3">
      <c r="B452"/>
      <c r="C452"/>
      <c r="D452"/>
      <c r="E452"/>
      <c r="F452"/>
      <c r="G452"/>
      <c r="H452"/>
      <c r="I452"/>
    </row>
    <row r="453" spans="2:9" x14ac:dyDescent="0.3">
      <c r="B453"/>
      <c r="C453"/>
      <c r="D453"/>
      <c r="E453"/>
      <c r="F453"/>
      <c r="G453"/>
      <c r="H453"/>
      <c r="I453"/>
    </row>
    <row r="454" spans="2:9" x14ac:dyDescent="0.3">
      <c r="B454"/>
      <c r="C454"/>
      <c r="D454"/>
      <c r="E454"/>
      <c r="F454"/>
      <c r="G454"/>
      <c r="H454"/>
      <c r="I454"/>
    </row>
    <row r="455" spans="2:9" x14ac:dyDescent="0.3">
      <c r="B455"/>
      <c r="C455"/>
      <c r="D455"/>
      <c r="E455"/>
      <c r="F455"/>
      <c r="G455"/>
      <c r="H455"/>
      <c r="I455"/>
    </row>
    <row r="456" spans="2:9" x14ac:dyDescent="0.3">
      <c r="B456"/>
      <c r="C456"/>
      <c r="D456"/>
      <c r="E456"/>
      <c r="F456"/>
      <c r="G456"/>
      <c r="H456"/>
      <c r="I456"/>
    </row>
    <row r="457" spans="2:9" x14ac:dyDescent="0.3">
      <c r="B457"/>
      <c r="C457"/>
      <c r="D457"/>
      <c r="E457"/>
      <c r="F457"/>
      <c r="G457"/>
      <c r="H457"/>
      <c r="I457"/>
    </row>
    <row r="458" spans="2:9" x14ac:dyDescent="0.3">
      <c r="B458"/>
      <c r="C458"/>
      <c r="D458"/>
      <c r="E458"/>
      <c r="F458"/>
      <c r="G458"/>
      <c r="H458"/>
      <c r="I458"/>
    </row>
    <row r="459" spans="2:9" x14ac:dyDescent="0.3">
      <c r="B459"/>
      <c r="C459"/>
      <c r="D459"/>
      <c r="E459"/>
      <c r="F459"/>
      <c r="G459"/>
      <c r="H459"/>
      <c r="I459"/>
    </row>
    <row r="460" spans="2:9" x14ac:dyDescent="0.3">
      <c r="B460"/>
      <c r="C460"/>
      <c r="D460"/>
      <c r="E460"/>
      <c r="F460"/>
      <c r="G460"/>
      <c r="H460"/>
      <c r="I460"/>
    </row>
    <row r="461" spans="2:9" x14ac:dyDescent="0.3">
      <c r="B461"/>
      <c r="C461"/>
      <c r="D461"/>
      <c r="E461"/>
      <c r="F461"/>
      <c r="G461"/>
      <c r="H461"/>
      <c r="I461"/>
    </row>
    <row r="462" spans="2:9" x14ac:dyDescent="0.3">
      <c r="B462"/>
      <c r="C462"/>
      <c r="D462"/>
      <c r="E462"/>
      <c r="F462"/>
      <c r="G462"/>
      <c r="H462"/>
      <c r="I462"/>
    </row>
    <row r="463" spans="2:9" x14ac:dyDescent="0.3">
      <c r="B463"/>
      <c r="C463"/>
      <c r="D463"/>
      <c r="E463"/>
      <c r="F463"/>
      <c r="G463"/>
      <c r="H463"/>
      <c r="I463"/>
    </row>
    <row r="464" spans="2:9" x14ac:dyDescent="0.3">
      <c r="B464"/>
      <c r="C464"/>
      <c r="D464"/>
      <c r="E464"/>
      <c r="F464"/>
      <c r="G464"/>
      <c r="H464"/>
      <c r="I464"/>
    </row>
    <row r="465" spans="2:9" x14ac:dyDescent="0.3">
      <c r="B465"/>
      <c r="C465"/>
      <c r="D465"/>
      <c r="E465"/>
      <c r="F465"/>
      <c r="G465"/>
      <c r="H465"/>
      <c r="I465"/>
    </row>
    <row r="466" spans="2:9" x14ac:dyDescent="0.3">
      <c r="B466"/>
      <c r="C466"/>
      <c r="D466"/>
      <c r="E466"/>
      <c r="F466"/>
      <c r="G466"/>
      <c r="H466"/>
      <c r="I466"/>
    </row>
    <row r="467" spans="2:9" x14ac:dyDescent="0.3">
      <c r="B467"/>
      <c r="C467"/>
      <c r="D467"/>
      <c r="E467"/>
      <c r="F467"/>
      <c r="G467"/>
      <c r="H467"/>
      <c r="I467"/>
    </row>
    <row r="468" spans="2:9" x14ac:dyDescent="0.3">
      <c r="B468"/>
      <c r="C468"/>
      <c r="D468"/>
      <c r="E468"/>
      <c r="F468"/>
      <c r="G468"/>
      <c r="H468"/>
      <c r="I468"/>
    </row>
    <row r="469" spans="2:9" x14ac:dyDescent="0.3">
      <c r="B469"/>
      <c r="C469"/>
      <c r="D469"/>
      <c r="E469"/>
      <c r="F469"/>
      <c r="G469"/>
      <c r="H469"/>
      <c r="I469"/>
    </row>
    <row r="470" spans="2:9" x14ac:dyDescent="0.3">
      <c r="B470"/>
      <c r="C470"/>
      <c r="D470"/>
      <c r="E470"/>
      <c r="F470"/>
      <c r="G470"/>
      <c r="H470"/>
      <c r="I470"/>
    </row>
    <row r="471" spans="2:9" x14ac:dyDescent="0.3">
      <c r="B471"/>
      <c r="C471"/>
      <c r="D471"/>
      <c r="E471"/>
      <c r="F471"/>
      <c r="G471"/>
      <c r="H471"/>
      <c r="I471"/>
    </row>
    <row r="472" spans="2:9" x14ac:dyDescent="0.3">
      <c r="B472"/>
      <c r="C472"/>
      <c r="D472"/>
      <c r="E472"/>
      <c r="F472"/>
      <c r="G472"/>
      <c r="H472"/>
      <c r="I472"/>
    </row>
    <row r="473" spans="2:9" x14ac:dyDescent="0.3">
      <c r="B473"/>
      <c r="C473"/>
      <c r="D473"/>
      <c r="E473"/>
      <c r="F473"/>
      <c r="G473"/>
      <c r="H473"/>
      <c r="I473"/>
    </row>
    <row r="474" spans="2:9" x14ac:dyDescent="0.3">
      <c r="B474"/>
      <c r="C474"/>
      <c r="D474"/>
      <c r="E474"/>
      <c r="F474"/>
      <c r="G474"/>
      <c r="H474"/>
      <c r="I474"/>
    </row>
    <row r="475" spans="2:9" x14ac:dyDescent="0.3">
      <c r="B475"/>
      <c r="C475"/>
      <c r="D475"/>
      <c r="E475"/>
      <c r="F475"/>
      <c r="G475"/>
      <c r="H475"/>
      <c r="I475"/>
    </row>
    <row r="476" spans="2:9" x14ac:dyDescent="0.3">
      <c r="B476"/>
      <c r="C476"/>
      <c r="D476"/>
      <c r="E476"/>
      <c r="F476"/>
      <c r="G476"/>
      <c r="H476"/>
      <c r="I476"/>
    </row>
    <row r="477" spans="2:9" x14ac:dyDescent="0.3">
      <c r="B477"/>
      <c r="C477"/>
      <c r="D477"/>
      <c r="E477"/>
      <c r="F477"/>
      <c r="G477"/>
      <c r="H477"/>
      <c r="I477"/>
    </row>
    <row r="478" spans="2:9" x14ac:dyDescent="0.3">
      <c r="B478"/>
      <c r="C478"/>
      <c r="D478"/>
      <c r="E478"/>
      <c r="F478"/>
      <c r="G478"/>
      <c r="H478"/>
      <c r="I478"/>
    </row>
    <row r="479" spans="2:9" x14ac:dyDescent="0.3">
      <c r="B479"/>
      <c r="C479"/>
      <c r="D479"/>
      <c r="E479"/>
      <c r="F479"/>
      <c r="G479"/>
      <c r="H479"/>
      <c r="I479"/>
    </row>
    <row r="480" spans="2:9" x14ac:dyDescent="0.3">
      <c r="B480"/>
      <c r="C480"/>
      <c r="D480"/>
      <c r="E480"/>
      <c r="F480"/>
      <c r="G480"/>
      <c r="H480"/>
      <c r="I480"/>
    </row>
    <row r="481" spans="2:9" x14ac:dyDescent="0.3">
      <c r="B481"/>
      <c r="C481"/>
      <c r="D481"/>
      <c r="E481"/>
      <c r="F481"/>
      <c r="G481"/>
      <c r="H481"/>
      <c r="I481"/>
    </row>
    <row r="482" spans="2:9" x14ac:dyDescent="0.3">
      <c r="B482"/>
      <c r="C482"/>
      <c r="D482"/>
      <c r="E482"/>
      <c r="F482"/>
      <c r="G482"/>
      <c r="H482"/>
      <c r="I482"/>
    </row>
    <row r="483" spans="2:9" x14ac:dyDescent="0.3">
      <c r="B483"/>
      <c r="C483"/>
      <c r="D483"/>
      <c r="E483"/>
      <c r="F483"/>
      <c r="G483"/>
      <c r="H483"/>
      <c r="I483"/>
    </row>
    <row r="484" spans="2:9" x14ac:dyDescent="0.3">
      <c r="B484"/>
      <c r="C484"/>
      <c r="D484"/>
      <c r="E484"/>
      <c r="F484"/>
      <c r="G484"/>
      <c r="H484"/>
      <c r="I484"/>
    </row>
    <row r="485" spans="2:9" x14ac:dyDescent="0.3">
      <c r="B485"/>
      <c r="C485"/>
      <c r="D485"/>
      <c r="E485"/>
      <c r="F485"/>
      <c r="G485"/>
      <c r="H485"/>
      <c r="I485"/>
    </row>
    <row r="486" spans="2:9" x14ac:dyDescent="0.3">
      <c r="B486"/>
      <c r="C486"/>
      <c r="D486"/>
      <c r="E486"/>
      <c r="F486"/>
      <c r="G486"/>
      <c r="H486"/>
      <c r="I486"/>
    </row>
    <row r="487" spans="2:9" x14ac:dyDescent="0.3">
      <c r="B487"/>
      <c r="C487"/>
      <c r="D487"/>
      <c r="E487"/>
      <c r="F487"/>
      <c r="G487"/>
      <c r="H487"/>
      <c r="I487"/>
    </row>
    <row r="488" spans="2:9" x14ac:dyDescent="0.3">
      <c r="B488"/>
      <c r="C488"/>
      <c r="D488"/>
      <c r="E488"/>
      <c r="F488"/>
      <c r="G488"/>
      <c r="H488"/>
      <c r="I488"/>
    </row>
    <row r="489" spans="2:9" x14ac:dyDescent="0.3">
      <c r="B489"/>
      <c r="C489"/>
      <c r="D489"/>
      <c r="E489"/>
      <c r="F489"/>
      <c r="G489"/>
      <c r="H489"/>
      <c r="I489"/>
    </row>
    <row r="490" spans="2:9" x14ac:dyDescent="0.3">
      <c r="B490"/>
      <c r="C490"/>
      <c r="D490"/>
      <c r="E490"/>
      <c r="F490"/>
      <c r="G490"/>
      <c r="H490"/>
      <c r="I490"/>
    </row>
    <row r="491" spans="2:9" x14ac:dyDescent="0.3">
      <c r="B491"/>
      <c r="C491"/>
      <c r="D491"/>
      <c r="E491"/>
      <c r="F491"/>
      <c r="G491"/>
      <c r="H491"/>
      <c r="I491"/>
    </row>
    <row r="492" spans="2:9" x14ac:dyDescent="0.3">
      <c r="B492"/>
      <c r="C492"/>
      <c r="D492"/>
      <c r="E492"/>
      <c r="F492"/>
      <c r="G492"/>
      <c r="H492"/>
      <c r="I492"/>
    </row>
    <row r="493" spans="2:9" x14ac:dyDescent="0.3">
      <c r="B493"/>
      <c r="C493"/>
      <c r="D493"/>
      <c r="E493"/>
      <c r="F493"/>
      <c r="G493"/>
      <c r="H493"/>
      <c r="I493"/>
    </row>
    <row r="494" spans="2:9" x14ac:dyDescent="0.3">
      <c r="B494"/>
      <c r="C494"/>
      <c r="D494"/>
      <c r="E494"/>
      <c r="F494"/>
      <c r="G494"/>
      <c r="H494"/>
      <c r="I494"/>
    </row>
    <row r="495" spans="2:9" x14ac:dyDescent="0.3">
      <c r="B495"/>
      <c r="C495"/>
      <c r="D495"/>
      <c r="E495"/>
      <c r="F495"/>
      <c r="G495"/>
      <c r="H495"/>
      <c r="I495"/>
    </row>
    <row r="496" spans="2:9" x14ac:dyDescent="0.3">
      <c r="B496"/>
      <c r="C496"/>
      <c r="D496"/>
      <c r="E496"/>
      <c r="F496"/>
      <c r="G496"/>
      <c r="H496"/>
      <c r="I496"/>
    </row>
    <row r="497" spans="2:9" x14ac:dyDescent="0.3">
      <c r="B497"/>
      <c r="C497"/>
      <c r="D497"/>
      <c r="E497"/>
      <c r="F497"/>
      <c r="G497"/>
      <c r="H497"/>
      <c r="I497"/>
    </row>
    <row r="498" spans="2:9" x14ac:dyDescent="0.3">
      <c r="B498"/>
      <c r="C498"/>
      <c r="D498"/>
      <c r="E498"/>
      <c r="F498"/>
      <c r="G498"/>
      <c r="H498"/>
      <c r="I498"/>
    </row>
    <row r="499" spans="2:9" x14ac:dyDescent="0.3">
      <c r="B499"/>
      <c r="C499"/>
      <c r="D499"/>
      <c r="E499"/>
      <c r="F499"/>
      <c r="G499"/>
      <c r="H499"/>
      <c r="I499"/>
    </row>
    <row r="500" spans="2:9" x14ac:dyDescent="0.3">
      <c r="B500"/>
      <c r="C500"/>
      <c r="D500"/>
      <c r="E500"/>
      <c r="F500"/>
      <c r="G500"/>
      <c r="H500"/>
      <c r="I500"/>
    </row>
    <row r="501" spans="2:9" x14ac:dyDescent="0.3">
      <c r="B501"/>
      <c r="C501"/>
      <c r="D501"/>
      <c r="E501"/>
      <c r="F501"/>
      <c r="G501"/>
      <c r="H501"/>
      <c r="I501"/>
    </row>
    <row r="502" spans="2:9" x14ac:dyDescent="0.3">
      <c r="B502"/>
      <c r="C502"/>
      <c r="D502"/>
      <c r="E502"/>
      <c r="F502"/>
      <c r="G502"/>
      <c r="H502"/>
      <c r="I502"/>
    </row>
    <row r="503" spans="2:9" x14ac:dyDescent="0.3">
      <c r="B503"/>
      <c r="C503"/>
      <c r="D503"/>
      <c r="E503"/>
      <c r="F503"/>
      <c r="G503"/>
      <c r="H503"/>
      <c r="I503"/>
    </row>
    <row r="504" spans="2:9" x14ac:dyDescent="0.3">
      <c r="B504"/>
      <c r="C504"/>
      <c r="D504"/>
      <c r="E504"/>
      <c r="F504"/>
      <c r="G504"/>
      <c r="H504"/>
      <c r="I504"/>
    </row>
    <row r="505" spans="2:9" x14ac:dyDescent="0.3">
      <c r="B505"/>
      <c r="C505"/>
      <c r="D505"/>
      <c r="E505"/>
      <c r="F505"/>
      <c r="G505"/>
      <c r="H505"/>
      <c r="I505"/>
    </row>
    <row r="506" spans="2:9" x14ac:dyDescent="0.3">
      <c r="B506"/>
      <c r="C506"/>
      <c r="D506"/>
      <c r="E506"/>
      <c r="F506"/>
      <c r="G506"/>
      <c r="H506"/>
      <c r="I506"/>
    </row>
    <row r="507" spans="2:9" x14ac:dyDescent="0.3">
      <c r="B507"/>
      <c r="C507"/>
      <c r="D507"/>
      <c r="E507"/>
      <c r="F507"/>
      <c r="G507"/>
      <c r="H507"/>
      <c r="I507"/>
    </row>
    <row r="508" spans="2:9" x14ac:dyDescent="0.3">
      <c r="B508"/>
      <c r="C508"/>
      <c r="D508"/>
      <c r="E508"/>
      <c r="F508"/>
      <c r="G508"/>
      <c r="H508"/>
      <c r="I508"/>
    </row>
    <row r="509" spans="2:9" x14ac:dyDescent="0.3">
      <c r="B509"/>
      <c r="C509"/>
      <c r="D509"/>
      <c r="E509"/>
      <c r="F509"/>
      <c r="G509"/>
      <c r="H509"/>
      <c r="I509"/>
    </row>
    <row r="510" spans="2:9" x14ac:dyDescent="0.3">
      <c r="B510"/>
      <c r="C510"/>
      <c r="D510"/>
      <c r="E510"/>
      <c r="F510"/>
      <c r="G510"/>
      <c r="H510"/>
      <c r="I510"/>
    </row>
    <row r="511" spans="2:9" x14ac:dyDescent="0.3">
      <c r="B511"/>
      <c r="C511"/>
      <c r="D511"/>
      <c r="E511"/>
      <c r="F511"/>
      <c r="G511"/>
      <c r="H511"/>
      <c r="I511"/>
    </row>
    <row r="512" spans="2:9" x14ac:dyDescent="0.3">
      <c r="B512"/>
      <c r="C512"/>
      <c r="D512"/>
      <c r="E512"/>
      <c r="F512"/>
      <c r="G512"/>
      <c r="H512"/>
      <c r="I512"/>
    </row>
    <row r="513" spans="2:9" x14ac:dyDescent="0.3">
      <c r="B513"/>
      <c r="C513"/>
      <c r="D513"/>
      <c r="E513"/>
      <c r="F513"/>
      <c r="G513"/>
      <c r="H513"/>
      <c r="I513"/>
    </row>
    <row r="514" spans="2:9" x14ac:dyDescent="0.3">
      <c r="B514"/>
      <c r="C514"/>
      <c r="D514"/>
      <c r="E514"/>
      <c r="F514"/>
      <c r="G514"/>
      <c r="H514"/>
      <c r="I514"/>
    </row>
    <row r="515" spans="2:9" x14ac:dyDescent="0.3">
      <c r="B515"/>
      <c r="C515"/>
      <c r="D515"/>
      <c r="E515"/>
      <c r="F515"/>
      <c r="G515"/>
      <c r="H515"/>
      <c r="I515"/>
    </row>
    <row r="516" spans="2:9" x14ac:dyDescent="0.3">
      <c r="B516"/>
      <c r="C516"/>
      <c r="D516"/>
      <c r="E516"/>
      <c r="F516"/>
      <c r="G516"/>
      <c r="H516"/>
      <c r="I516"/>
    </row>
    <row r="517" spans="2:9" x14ac:dyDescent="0.3">
      <c r="B517"/>
      <c r="C517"/>
      <c r="D517"/>
      <c r="E517"/>
      <c r="F517"/>
      <c r="G517"/>
      <c r="H517"/>
      <c r="I517"/>
    </row>
    <row r="518" spans="2:9" x14ac:dyDescent="0.3">
      <c r="B518"/>
      <c r="C518"/>
      <c r="D518"/>
      <c r="E518"/>
      <c r="F518"/>
      <c r="G518"/>
      <c r="H518"/>
      <c r="I518"/>
    </row>
    <row r="519" spans="2:9" x14ac:dyDescent="0.3">
      <c r="B519"/>
      <c r="C519"/>
      <c r="D519"/>
      <c r="E519"/>
      <c r="F519"/>
      <c r="G519"/>
      <c r="H519"/>
      <c r="I519"/>
    </row>
    <row r="520" spans="2:9" x14ac:dyDescent="0.3">
      <c r="B520"/>
      <c r="C520"/>
      <c r="D520"/>
      <c r="E520"/>
      <c r="F520"/>
      <c r="G520"/>
      <c r="H520"/>
      <c r="I520"/>
    </row>
    <row r="521" spans="2:9" x14ac:dyDescent="0.3">
      <c r="B521"/>
      <c r="C521"/>
      <c r="D521"/>
      <c r="E521"/>
      <c r="F521"/>
      <c r="G521"/>
      <c r="H521"/>
      <c r="I521"/>
    </row>
    <row r="522" spans="2:9" x14ac:dyDescent="0.3">
      <c r="B522"/>
      <c r="C522"/>
      <c r="D522"/>
      <c r="E522"/>
      <c r="F522"/>
      <c r="G522"/>
      <c r="H522"/>
      <c r="I522"/>
    </row>
    <row r="523" spans="2:9" x14ac:dyDescent="0.3">
      <c r="B523"/>
      <c r="C523"/>
      <c r="D523"/>
      <c r="E523"/>
      <c r="F523"/>
      <c r="G523"/>
      <c r="H523"/>
      <c r="I523"/>
    </row>
    <row r="524" spans="2:9" x14ac:dyDescent="0.3">
      <c r="B524"/>
      <c r="C524"/>
      <c r="D524"/>
      <c r="E524"/>
      <c r="F524"/>
      <c r="G524"/>
      <c r="H524"/>
      <c r="I524"/>
    </row>
    <row r="525" spans="2:9" x14ac:dyDescent="0.3">
      <c r="B525"/>
      <c r="C525"/>
      <c r="D525"/>
      <c r="E525"/>
      <c r="F525"/>
      <c r="G525"/>
      <c r="H525"/>
      <c r="I525"/>
    </row>
    <row r="526" spans="2:9" x14ac:dyDescent="0.3">
      <c r="B526"/>
      <c r="C526"/>
      <c r="D526"/>
      <c r="E526"/>
      <c r="F526"/>
      <c r="G526"/>
      <c r="H526"/>
      <c r="I526"/>
    </row>
    <row r="527" spans="2:9" x14ac:dyDescent="0.3">
      <c r="B527"/>
      <c r="C527"/>
      <c r="D527"/>
      <c r="E527"/>
      <c r="F527"/>
      <c r="G527"/>
      <c r="H527"/>
      <c r="I527"/>
    </row>
    <row r="528" spans="2:9" x14ac:dyDescent="0.3">
      <c r="B528"/>
      <c r="C528"/>
      <c r="D528"/>
      <c r="E528"/>
      <c r="F528"/>
      <c r="G528"/>
      <c r="H528"/>
      <c r="I528"/>
    </row>
    <row r="529" spans="2:9" x14ac:dyDescent="0.3">
      <c r="B529"/>
      <c r="C529"/>
      <c r="D529"/>
      <c r="E529"/>
      <c r="F529"/>
      <c r="G529"/>
      <c r="H529"/>
      <c r="I529"/>
    </row>
    <row r="530" spans="2:9" x14ac:dyDescent="0.3">
      <c r="B530"/>
      <c r="C530"/>
      <c r="D530"/>
      <c r="E530"/>
      <c r="F530"/>
      <c r="G530"/>
      <c r="H530"/>
      <c r="I530"/>
    </row>
    <row r="531" spans="2:9" x14ac:dyDescent="0.3">
      <c r="B531"/>
      <c r="C531"/>
      <c r="D531"/>
      <c r="E531"/>
      <c r="F531"/>
      <c r="G531"/>
      <c r="H531"/>
      <c r="I531"/>
    </row>
    <row r="532" spans="2:9" x14ac:dyDescent="0.3">
      <c r="B532"/>
      <c r="C532"/>
      <c r="D532"/>
      <c r="E532"/>
      <c r="F532"/>
      <c r="G532"/>
      <c r="H532"/>
      <c r="I532"/>
    </row>
    <row r="533" spans="2:9" x14ac:dyDescent="0.3">
      <c r="B533"/>
      <c r="C533"/>
      <c r="D533"/>
      <c r="E533"/>
      <c r="F533"/>
      <c r="G533"/>
      <c r="H533"/>
      <c r="I533"/>
    </row>
    <row r="534" spans="2:9" x14ac:dyDescent="0.3">
      <c r="B534"/>
      <c r="C534"/>
      <c r="D534"/>
      <c r="E534"/>
      <c r="F534"/>
      <c r="G534"/>
      <c r="H534"/>
      <c r="I534"/>
    </row>
    <row r="535" spans="2:9" x14ac:dyDescent="0.3">
      <c r="B535"/>
      <c r="C535"/>
      <c r="D535"/>
      <c r="E535"/>
      <c r="F535"/>
      <c r="G535"/>
      <c r="H535"/>
      <c r="I535"/>
    </row>
    <row r="536" spans="2:9" x14ac:dyDescent="0.3">
      <c r="B536"/>
      <c r="C536"/>
      <c r="D536"/>
      <c r="E536"/>
      <c r="F536"/>
      <c r="G536"/>
      <c r="H536"/>
      <c r="I536"/>
    </row>
    <row r="537" spans="2:9" x14ac:dyDescent="0.3">
      <c r="B537"/>
      <c r="C537"/>
      <c r="D537"/>
      <c r="E537"/>
      <c r="F537"/>
      <c r="G537"/>
      <c r="H537"/>
      <c r="I537"/>
    </row>
    <row r="538" spans="2:9" x14ac:dyDescent="0.3">
      <c r="B538"/>
      <c r="C538"/>
      <c r="D538"/>
      <c r="E538"/>
      <c r="F538"/>
      <c r="G538"/>
      <c r="H538"/>
      <c r="I538"/>
    </row>
    <row r="539" spans="2:9" x14ac:dyDescent="0.3">
      <c r="B539"/>
      <c r="C539"/>
      <c r="D539"/>
      <c r="E539"/>
      <c r="F539"/>
      <c r="G539"/>
      <c r="H539"/>
      <c r="I539"/>
    </row>
    <row r="540" spans="2:9" x14ac:dyDescent="0.3">
      <c r="B540"/>
      <c r="C540"/>
      <c r="D540"/>
      <c r="E540"/>
      <c r="F540"/>
      <c r="G540"/>
      <c r="H540"/>
      <c r="I540"/>
    </row>
    <row r="541" spans="2:9" x14ac:dyDescent="0.3">
      <c r="B541"/>
      <c r="C541"/>
      <c r="D541"/>
      <c r="E541"/>
      <c r="F541"/>
      <c r="G541"/>
      <c r="H541"/>
      <c r="I541"/>
    </row>
    <row r="542" spans="2:9" x14ac:dyDescent="0.3">
      <c r="B542"/>
      <c r="C542"/>
      <c r="D542"/>
      <c r="E542"/>
      <c r="F542"/>
      <c r="G542"/>
      <c r="H542"/>
      <c r="I542"/>
    </row>
    <row r="543" spans="2:9" x14ac:dyDescent="0.3">
      <c r="B543"/>
      <c r="C543"/>
      <c r="D543"/>
      <c r="E543"/>
      <c r="F543"/>
      <c r="G543"/>
      <c r="H543"/>
      <c r="I543"/>
    </row>
    <row r="544" spans="2:9" x14ac:dyDescent="0.3">
      <c r="B544"/>
      <c r="C544"/>
      <c r="D544"/>
      <c r="E544"/>
      <c r="F544"/>
      <c r="G544"/>
      <c r="H544"/>
      <c r="I544"/>
    </row>
    <row r="545" spans="2:9" x14ac:dyDescent="0.3">
      <c r="B545"/>
      <c r="C545"/>
      <c r="D545"/>
      <c r="E545"/>
      <c r="F545"/>
      <c r="G545"/>
      <c r="H545"/>
      <c r="I545"/>
    </row>
    <row r="546" spans="2:9" x14ac:dyDescent="0.3">
      <c r="B546"/>
      <c r="C546"/>
      <c r="D546"/>
      <c r="E546"/>
      <c r="F546"/>
      <c r="G546"/>
      <c r="H546"/>
      <c r="I546"/>
    </row>
    <row r="547" spans="2:9" x14ac:dyDescent="0.3">
      <c r="B547"/>
      <c r="C547"/>
      <c r="D547"/>
      <c r="E547"/>
      <c r="F547"/>
      <c r="G547"/>
      <c r="H547"/>
      <c r="I547"/>
    </row>
    <row r="548" spans="2:9" x14ac:dyDescent="0.3">
      <c r="B548"/>
      <c r="C548"/>
      <c r="D548"/>
      <c r="E548"/>
      <c r="F548"/>
      <c r="G548"/>
      <c r="H548"/>
      <c r="I548"/>
    </row>
    <row r="549" spans="2:9" x14ac:dyDescent="0.3">
      <c r="B549"/>
      <c r="C549"/>
      <c r="D549"/>
      <c r="E549"/>
      <c r="F549"/>
      <c r="G549"/>
      <c r="H549"/>
      <c r="I549"/>
    </row>
    <row r="550" spans="2:9" x14ac:dyDescent="0.3">
      <c r="B550"/>
      <c r="C550"/>
      <c r="D550"/>
      <c r="E550"/>
      <c r="F550"/>
      <c r="G550"/>
      <c r="H550"/>
      <c r="I550"/>
    </row>
    <row r="551" spans="2:9" x14ac:dyDescent="0.3">
      <c r="B551"/>
      <c r="C551"/>
      <c r="D551"/>
      <c r="E551"/>
      <c r="F551"/>
      <c r="G551"/>
      <c r="H551"/>
      <c r="I551"/>
    </row>
    <row r="552" spans="2:9" x14ac:dyDescent="0.3">
      <c r="B552"/>
      <c r="C552"/>
      <c r="D552"/>
      <c r="E552"/>
      <c r="F552"/>
      <c r="G552"/>
      <c r="H552"/>
      <c r="I552"/>
    </row>
    <row r="553" spans="2:9" x14ac:dyDescent="0.3">
      <c r="B553"/>
      <c r="C553"/>
      <c r="D553"/>
      <c r="E553"/>
      <c r="F553"/>
      <c r="G553"/>
      <c r="H553"/>
      <c r="I553"/>
    </row>
    <row r="554" spans="2:9" x14ac:dyDescent="0.3">
      <c r="B554"/>
      <c r="C554"/>
      <c r="D554"/>
      <c r="E554"/>
      <c r="F554"/>
      <c r="G554"/>
      <c r="H554"/>
      <c r="I554"/>
    </row>
    <row r="555" spans="2:9" x14ac:dyDescent="0.3">
      <c r="B555"/>
      <c r="C555"/>
      <c r="D555"/>
      <c r="E555"/>
      <c r="F555"/>
      <c r="G555"/>
      <c r="H555"/>
      <c r="I555"/>
    </row>
    <row r="556" spans="2:9" x14ac:dyDescent="0.3">
      <c r="B556"/>
      <c r="C556"/>
      <c r="D556"/>
      <c r="E556"/>
      <c r="F556"/>
      <c r="G556"/>
      <c r="H556"/>
      <c r="I556"/>
    </row>
    <row r="557" spans="2:9" x14ac:dyDescent="0.3">
      <c r="B557"/>
      <c r="C557"/>
      <c r="D557"/>
      <c r="E557"/>
      <c r="F557"/>
      <c r="G557"/>
      <c r="H557"/>
      <c r="I557"/>
    </row>
    <row r="558" spans="2:9" x14ac:dyDescent="0.3">
      <c r="B558"/>
      <c r="C558"/>
      <c r="D558"/>
      <c r="E558"/>
      <c r="F558"/>
      <c r="G558"/>
      <c r="H558"/>
      <c r="I558"/>
    </row>
    <row r="559" spans="2:9" x14ac:dyDescent="0.3">
      <c r="B559"/>
      <c r="C559"/>
      <c r="D559"/>
      <c r="E559"/>
      <c r="F559"/>
      <c r="G559"/>
      <c r="H559"/>
      <c r="I559"/>
    </row>
    <row r="560" spans="2:9" x14ac:dyDescent="0.3">
      <c r="B560"/>
      <c r="C560"/>
      <c r="D560"/>
      <c r="E560"/>
      <c r="F560"/>
      <c r="G560"/>
      <c r="H560"/>
      <c r="I560"/>
    </row>
    <row r="561" spans="2:9" x14ac:dyDescent="0.3">
      <c r="B561"/>
      <c r="C561"/>
      <c r="D561"/>
      <c r="E561"/>
      <c r="F561"/>
      <c r="G561"/>
      <c r="H561"/>
      <c r="I561"/>
    </row>
    <row r="562" spans="2:9" x14ac:dyDescent="0.3">
      <c r="B562"/>
      <c r="C562"/>
      <c r="D562"/>
      <c r="E562"/>
      <c r="F562"/>
      <c r="G562"/>
      <c r="H562"/>
      <c r="I562"/>
    </row>
    <row r="563" spans="2:9" x14ac:dyDescent="0.3">
      <c r="B563"/>
      <c r="C563"/>
      <c r="D563"/>
      <c r="E563"/>
      <c r="F563"/>
      <c r="G563"/>
      <c r="H563"/>
      <c r="I563"/>
    </row>
    <row r="564" spans="2:9" x14ac:dyDescent="0.3">
      <c r="B564"/>
      <c r="C564"/>
      <c r="D564"/>
      <c r="E564"/>
      <c r="F564"/>
      <c r="G564"/>
      <c r="H564"/>
      <c r="I564"/>
    </row>
    <row r="565" spans="2:9" x14ac:dyDescent="0.3">
      <c r="B565"/>
      <c r="C565"/>
      <c r="D565"/>
      <c r="E565"/>
      <c r="F565"/>
      <c r="G565"/>
      <c r="H565"/>
      <c r="I565"/>
    </row>
    <row r="566" spans="2:9" x14ac:dyDescent="0.3">
      <c r="B566"/>
      <c r="C566"/>
      <c r="D566"/>
      <c r="E566"/>
      <c r="F566"/>
      <c r="G566"/>
      <c r="H566"/>
      <c r="I566"/>
    </row>
    <row r="567" spans="2:9" x14ac:dyDescent="0.3">
      <c r="B567"/>
      <c r="C567"/>
      <c r="D567"/>
      <c r="E567"/>
      <c r="F567"/>
      <c r="G567"/>
      <c r="H567"/>
      <c r="I567"/>
    </row>
    <row r="568" spans="2:9" x14ac:dyDescent="0.3">
      <c r="B568"/>
      <c r="C568"/>
      <c r="D568"/>
      <c r="E568"/>
      <c r="F568"/>
      <c r="G568"/>
      <c r="H568"/>
      <c r="I568"/>
    </row>
    <row r="569" spans="2:9" x14ac:dyDescent="0.3">
      <c r="B569"/>
      <c r="C569"/>
      <c r="D569"/>
      <c r="E569"/>
      <c r="F569"/>
      <c r="G569"/>
      <c r="H569"/>
      <c r="I569"/>
    </row>
    <row r="570" spans="2:9" x14ac:dyDescent="0.3">
      <c r="B570"/>
      <c r="C570"/>
      <c r="D570"/>
      <c r="E570"/>
      <c r="F570"/>
      <c r="G570"/>
      <c r="H570"/>
      <c r="I570"/>
    </row>
    <row r="571" spans="2:9" x14ac:dyDescent="0.3">
      <c r="B571"/>
      <c r="C571"/>
      <c r="D571"/>
      <c r="E571"/>
      <c r="F571"/>
      <c r="G571"/>
      <c r="H571"/>
      <c r="I571"/>
    </row>
    <row r="572" spans="2:9" x14ac:dyDescent="0.3">
      <c r="B572"/>
      <c r="C572"/>
      <c r="D572"/>
      <c r="E572"/>
      <c r="F572"/>
      <c r="G572"/>
      <c r="H572"/>
      <c r="I572"/>
    </row>
    <row r="573" spans="2:9" x14ac:dyDescent="0.3">
      <c r="B573"/>
      <c r="C573"/>
      <c r="D573"/>
      <c r="E573"/>
      <c r="F573"/>
      <c r="G573"/>
      <c r="H573"/>
      <c r="I573"/>
    </row>
    <row r="574" spans="2:9" x14ac:dyDescent="0.3">
      <c r="B574"/>
      <c r="C574"/>
      <c r="D574"/>
      <c r="E574"/>
      <c r="F574"/>
      <c r="G574"/>
      <c r="H574"/>
      <c r="I574"/>
    </row>
    <row r="575" spans="2:9" x14ac:dyDescent="0.3">
      <c r="B575"/>
      <c r="C575"/>
      <c r="D575"/>
      <c r="E575"/>
      <c r="F575"/>
      <c r="G575"/>
      <c r="H575"/>
      <c r="I575"/>
    </row>
    <row r="576" spans="2:9" x14ac:dyDescent="0.3">
      <c r="B576"/>
      <c r="C576"/>
      <c r="D576"/>
      <c r="E576"/>
      <c r="F576"/>
      <c r="G576"/>
      <c r="H576"/>
      <c r="I576"/>
    </row>
    <row r="577" spans="2:9" x14ac:dyDescent="0.3">
      <c r="B577"/>
      <c r="C577"/>
      <c r="D577"/>
      <c r="E577"/>
      <c r="F577"/>
      <c r="G577"/>
      <c r="H577"/>
      <c r="I577"/>
    </row>
    <row r="578" spans="2:9" x14ac:dyDescent="0.3">
      <c r="B578"/>
      <c r="C578"/>
      <c r="D578"/>
      <c r="E578"/>
      <c r="F578"/>
      <c r="G578"/>
      <c r="H578"/>
      <c r="I578"/>
    </row>
    <row r="579" spans="2:9" x14ac:dyDescent="0.3">
      <c r="B579"/>
      <c r="C579"/>
      <c r="D579"/>
      <c r="E579"/>
      <c r="F579"/>
      <c r="G579"/>
      <c r="H579"/>
      <c r="I579"/>
    </row>
    <row r="580" spans="2:9" x14ac:dyDescent="0.3">
      <c r="B580"/>
      <c r="C580"/>
      <c r="D580"/>
      <c r="E580"/>
      <c r="F580"/>
      <c r="G580"/>
      <c r="H580"/>
      <c r="I580"/>
    </row>
    <row r="581" spans="2:9" x14ac:dyDescent="0.3">
      <c r="B581"/>
      <c r="C581"/>
      <c r="D581"/>
      <c r="E581"/>
      <c r="F581"/>
      <c r="G581"/>
      <c r="H581"/>
      <c r="I581"/>
    </row>
    <row r="582" spans="2:9" x14ac:dyDescent="0.3">
      <c r="B582"/>
      <c r="C582"/>
      <c r="D582"/>
      <c r="E582"/>
      <c r="F582"/>
      <c r="G582"/>
      <c r="H582"/>
      <c r="I582"/>
    </row>
    <row r="583" spans="2:9" x14ac:dyDescent="0.3">
      <c r="B583"/>
      <c r="C583"/>
      <c r="D583"/>
      <c r="E583"/>
      <c r="F583"/>
      <c r="G583"/>
      <c r="H583"/>
      <c r="I583"/>
    </row>
    <row r="584" spans="2:9" x14ac:dyDescent="0.3">
      <c r="B584"/>
      <c r="C584"/>
      <c r="D584"/>
      <c r="E584"/>
      <c r="F584"/>
      <c r="G584"/>
      <c r="H584"/>
      <c r="I584"/>
    </row>
    <row r="585" spans="2:9" x14ac:dyDescent="0.3">
      <c r="B585"/>
      <c r="C585"/>
      <c r="D585"/>
      <c r="E585"/>
      <c r="F585"/>
      <c r="G585"/>
      <c r="H585"/>
      <c r="I585"/>
    </row>
    <row r="586" spans="2:9" x14ac:dyDescent="0.3">
      <c r="B586"/>
      <c r="C586"/>
      <c r="D586"/>
      <c r="E586"/>
      <c r="F586"/>
      <c r="G586"/>
      <c r="H586"/>
      <c r="I586"/>
    </row>
    <row r="587" spans="2:9" x14ac:dyDescent="0.3">
      <c r="B587"/>
      <c r="C587"/>
      <c r="D587"/>
      <c r="E587"/>
      <c r="F587"/>
      <c r="G587"/>
      <c r="H587"/>
      <c r="I587"/>
    </row>
    <row r="588" spans="2:9" x14ac:dyDescent="0.3">
      <c r="B588"/>
      <c r="C588"/>
      <c r="D588"/>
      <c r="E588"/>
      <c r="F588"/>
      <c r="G588"/>
      <c r="H588"/>
      <c r="I588"/>
    </row>
    <row r="589" spans="2:9" x14ac:dyDescent="0.3">
      <c r="B589"/>
      <c r="C589"/>
      <c r="D589"/>
      <c r="E589"/>
      <c r="F589"/>
      <c r="G589"/>
      <c r="H589"/>
      <c r="I589"/>
    </row>
    <row r="590" spans="2:9" x14ac:dyDescent="0.3">
      <c r="B590"/>
      <c r="C590"/>
      <c r="D590"/>
      <c r="E590"/>
      <c r="F590"/>
      <c r="G590"/>
      <c r="H590"/>
      <c r="I590"/>
    </row>
    <row r="591" spans="2:9" x14ac:dyDescent="0.3">
      <c r="B591"/>
      <c r="C591"/>
      <c r="D591"/>
      <c r="E591"/>
      <c r="F591"/>
      <c r="G591"/>
      <c r="H591"/>
      <c r="I591"/>
    </row>
    <row r="592" spans="2:9" x14ac:dyDescent="0.3">
      <c r="B592"/>
      <c r="C592"/>
      <c r="D592"/>
      <c r="E592"/>
      <c r="F592"/>
      <c r="G592"/>
      <c r="H592"/>
      <c r="I592"/>
    </row>
    <row r="593" spans="2:9" x14ac:dyDescent="0.3">
      <c r="B593"/>
      <c r="C593"/>
      <c r="D593"/>
      <c r="E593"/>
      <c r="F593"/>
      <c r="G593"/>
      <c r="H593"/>
      <c r="I593"/>
    </row>
    <row r="594" spans="2:9" x14ac:dyDescent="0.3">
      <c r="B594"/>
      <c r="C594"/>
      <c r="D594"/>
      <c r="E594"/>
      <c r="F594"/>
      <c r="G594"/>
      <c r="H594"/>
      <c r="I594"/>
    </row>
    <row r="595" spans="2:9" x14ac:dyDescent="0.3">
      <c r="B595"/>
      <c r="C595"/>
      <c r="D595"/>
      <c r="E595"/>
      <c r="F595"/>
      <c r="G595"/>
      <c r="H595"/>
      <c r="I595"/>
    </row>
    <row r="596" spans="2:9" x14ac:dyDescent="0.3">
      <c r="B596"/>
      <c r="C596"/>
      <c r="D596"/>
      <c r="E596"/>
      <c r="F596"/>
      <c r="G596"/>
      <c r="H596"/>
      <c r="I596"/>
    </row>
    <row r="597" spans="2:9" x14ac:dyDescent="0.3">
      <c r="B597"/>
      <c r="C597"/>
      <c r="D597"/>
      <c r="E597"/>
      <c r="F597"/>
      <c r="G597"/>
      <c r="H597"/>
      <c r="I597"/>
    </row>
    <row r="598" spans="2:9" x14ac:dyDescent="0.3">
      <c r="B598"/>
      <c r="C598"/>
      <c r="D598"/>
      <c r="E598"/>
      <c r="F598"/>
      <c r="G598"/>
      <c r="H598"/>
      <c r="I598"/>
    </row>
    <row r="599" spans="2:9" x14ac:dyDescent="0.3">
      <c r="B599"/>
      <c r="C599"/>
      <c r="D599"/>
      <c r="E599"/>
      <c r="F599"/>
      <c r="G599"/>
      <c r="H599"/>
      <c r="I599"/>
    </row>
    <row r="600" spans="2:9" x14ac:dyDescent="0.3">
      <c r="B600"/>
      <c r="C600"/>
      <c r="D600"/>
      <c r="E600"/>
      <c r="F600"/>
      <c r="G600"/>
      <c r="H600"/>
      <c r="I600"/>
    </row>
    <row r="601" spans="2:9" x14ac:dyDescent="0.3">
      <c r="B601"/>
      <c r="C601"/>
      <c r="D601"/>
      <c r="E601"/>
      <c r="F601"/>
      <c r="G601"/>
      <c r="H601"/>
      <c r="I601"/>
    </row>
    <row r="602" spans="2:9" x14ac:dyDescent="0.3">
      <c r="B602"/>
      <c r="C602"/>
      <c r="D602"/>
      <c r="E602"/>
      <c r="F602"/>
      <c r="G602"/>
      <c r="H602"/>
      <c r="I602"/>
    </row>
    <row r="603" spans="2:9" x14ac:dyDescent="0.3">
      <c r="B603"/>
      <c r="C603"/>
      <c r="D603"/>
      <c r="E603"/>
      <c r="F603"/>
      <c r="G603"/>
      <c r="H603"/>
      <c r="I603"/>
    </row>
    <row r="604" spans="2:9" x14ac:dyDescent="0.3">
      <c r="B604"/>
      <c r="C604"/>
      <c r="D604"/>
      <c r="E604"/>
      <c r="F604"/>
      <c r="G604"/>
      <c r="H604"/>
      <c r="I604"/>
    </row>
    <row r="605" spans="2:9" x14ac:dyDescent="0.3">
      <c r="B605"/>
      <c r="C605"/>
      <c r="D605"/>
      <c r="E605"/>
      <c r="F605"/>
      <c r="G605"/>
      <c r="H605"/>
      <c r="I605"/>
    </row>
    <row r="606" spans="2:9" x14ac:dyDescent="0.3">
      <c r="B606"/>
      <c r="C606"/>
      <c r="D606"/>
      <c r="E606"/>
      <c r="F606"/>
      <c r="G606"/>
      <c r="H606"/>
      <c r="I606"/>
    </row>
    <row r="607" spans="2:9" x14ac:dyDescent="0.3">
      <c r="B607"/>
      <c r="C607"/>
      <c r="D607"/>
      <c r="E607"/>
      <c r="F607"/>
      <c r="G607"/>
      <c r="H607"/>
      <c r="I607"/>
    </row>
    <row r="608" spans="2:9" x14ac:dyDescent="0.3">
      <c r="B608"/>
      <c r="C608"/>
      <c r="D608"/>
      <c r="E608"/>
      <c r="F608"/>
      <c r="G608"/>
      <c r="H608"/>
      <c r="I608"/>
    </row>
    <row r="609" spans="2:9" x14ac:dyDescent="0.3">
      <c r="B609"/>
      <c r="C609"/>
      <c r="D609"/>
      <c r="E609"/>
      <c r="F609"/>
      <c r="G609"/>
      <c r="H609"/>
      <c r="I609"/>
    </row>
    <row r="610" spans="2:9" x14ac:dyDescent="0.3">
      <c r="B610"/>
      <c r="C610"/>
      <c r="D610"/>
      <c r="E610"/>
      <c r="F610"/>
      <c r="G610"/>
      <c r="H610"/>
      <c r="I610"/>
    </row>
    <row r="611" spans="2:9" x14ac:dyDescent="0.3">
      <c r="B611"/>
      <c r="C611"/>
      <c r="D611"/>
      <c r="E611"/>
      <c r="F611"/>
      <c r="G611"/>
      <c r="H611"/>
      <c r="I611"/>
    </row>
    <row r="612" spans="2:9" x14ac:dyDescent="0.3">
      <c r="B612"/>
      <c r="C612"/>
      <c r="D612"/>
      <c r="E612"/>
      <c r="F612"/>
      <c r="G612"/>
      <c r="H612"/>
      <c r="I612"/>
    </row>
    <row r="613" spans="2:9" x14ac:dyDescent="0.3">
      <c r="B613"/>
      <c r="C613"/>
      <c r="D613"/>
      <c r="E613"/>
      <c r="F613"/>
      <c r="G613"/>
      <c r="H613"/>
      <c r="I613"/>
    </row>
    <row r="614" spans="2:9" x14ac:dyDescent="0.3">
      <c r="B614"/>
      <c r="C614"/>
      <c r="D614"/>
      <c r="E614"/>
      <c r="F614"/>
      <c r="G614"/>
      <c r="H614"/>
      <c r="I614"/>
    </row>
    <row r="615" spans="2:9" x14ac:dyDescent="0.3">
      <c r="B615"/>
      <c r="C615"/>
      <c r="D615"/>
      <c r="E615"/>
      <c r="F615"/>
      <c r="G615"/>
      <c r="H615"/>
      <c r="I615"/>
    </row>
    <row r="616" spans="2:9" x14ac:dyDescent="0.3">
      <c r="B616"/>
      <c r="C616"/>
      <c r="D616"/>
      <c r="E616"/>
      <c r="F616"/>
      <c r="G616"/>
      <c r="H616"/>
      <c r="I616"/>
    </row>
    <row r="617" spans="2:9" x14ac:dyDescent="0.3">
      <c r="B617"/>
      <c r="C617"/>
      <c r="D617"/>
      <c r="E617"/>
      <c r="F617"/>
      <c r="G617"/>
      <c r="H617"/>
      <c r="I617"/>
    </row>
    <row r="618" spans="2:9" x14ac:dyDescent="0.3">
      <c r="B618"/>
      <c r="C618"/>
      <c r="D618"/>
      <c r="E618"/>
      <c r="F618"/>
      <c r="G618"/>
      <c r="H618"/>
      <c r="I618"/>
    </row>
    <row r="619" spans="2:9" x14ac:dyDescent="0.3">
      <c r="B619"/>
      <c r="C619"/>
      <c r="D619"/>
      <c r="E619"/>
      <c r="F619"/>
      <c r="G619"/>
      <c r="H619"/>
      <c r="I619"/>
    </row>
    <row r="620" spans="2:9" x14ac:dyDescent="0.3">
      <c r="B620"/>
      <c r="C620"/>
      <c r="D620"/>
      <c r="E620"/>
      <c r="F620"/>
      <c r="G620"/>
      <c r="H620"/>
      <c r="I620"/>
    </row>
    <row r="621" spans="2:9" x14ac:dyDescent="0.3">
      <c r="B621"/>
      <c r="C621"/>
      <c r="D621"/>
      <c r="E621"/>
      <c r="F621"/>
      <c r="G621"/>
      <c r="H621"/>
      <c r="I621"/>
    </row>
    <row r="622" spans="2:9" x14ac:dyDescent="0.3">
      <c r="B622"/>
      <c r="C622"/>
      <c r="D622"/>
      <c r="E622"/>
      <c r="F622"/>
      <c r="G622"/>
      <c r="H622"/>
      <c r="I622"/>
    </row>
    <row r="623" spans="2:9" x14ac:dyDescent="0.3">
      <c r="B623"/>
      <c r="C623"/>
      <c r="D623"/>
      <c r="E623"/>
      <c r="F623"/>
      <c r="G623"/>
      <c r="H623"/>
      <c r="I623"/>
    </row>
    <row r="624" spans="2:9" x14ac:dyDescent="0.3">
      <c r="B624"/>
      <c r="C624"/>
      <c r="D624"/>
      <c r="E624"/>
      <c r="F624"/>
      <c r="G624"/>
      <c r="H624"/>
      <c r="I624"/>
    </row>
    <row r="625" spans="2:9" x14ac:dyDescent="0.3">
      <c r="B625"/>
      <c r="C625"/>
      <c r="D625"/>
      <c r="E625"/>
      <c r="F625"/>
      <c r="G625"/>
      <c r="H625"/>
      <c r="I625"/>
    </row>
    <row r="626" spans="2:9" x14ac:dyDescent="0.3">
      <c r="B626"/>
      <c r="C626"/>
      <c r="D626"/>
      <c r="E626"/>
      <c r="F626"/>
      <c r="G626"/>
      <c r="H626"/>
      <c r="I626"/>
    </row>
    <row r="627" spans="2:9" x14ac:dyDescent="0.3">
      <c r="B627"/>
      <c r="C627"/>
      <c r="D627"/>
      <c r="E627"/>
      <c r="F627"/>
      <c r="G627"/>
      <c r="H627"/>
      <c r="I627"/>
    </row>
    <row r="628" spans="2:9" x14ac:dyDescent="0.3">
      <c r="B628"/>
      <c r="C628"/>
      <c r="D628"/>
      <c r="E628"/>
      <c r="F628"/>
      <c r="G628"/>
      <c r="H628"/>
      <c r="I628"/>
    </row>
    <row r="629" spans="2:9" x14ac:dyDescent="0.3">
      <c r="B629"/>
      <c r="C629"/>
      <c r="D629"/>
      <c r="E629"/>
      <c r="F629"/>
      <c r="G629"/>
      <c r="H629"/>
      <c r="I629"/>
    </row>
    <row r="630" spans="2:9" x14ac:dyDescent="0.3">
      <c r="B630"/>
      <c r="C630"/>
      <c r="D630"/>
      <c r="E630"/>
      <c r="F630"/>
      <c r="G630"/>
      <c r="H630"/>
      <c r="I630"/>
    </row>
    <row r="631" spans="2:9" x14ac:dyDescent="0.3">
      <c r="B631"/>
      <c r="C631"/>
      <c r="D631"/>
      <c r="E631"/>
      <c r="F631"/>
      <c r="G631"/>
      <c r="H631"/>
      <c r="I631"/>
    </row>
    <row r="632" spans="2:9" x14ac:dyDescent="0.3">
      <c r="B632"/>
      <c r="C632"/>
      <c r="D632"/>
      <c r="E632"/>
      <c r="F632"/>
      <c r="G632"/>
      <c r="H632"/>
      <c r="I632"/>
    </row>
    <row r="633" spans="2:9" x14ac:dyDescent="0.3">
      <c r="B633"/>
      <c r="C633"/>
      <c r="D633"/>
      <c r="E633"/>
      <c r="F633"/>
      <c r="G633"/>
      <c r="H633"/>
      <c r="I633"/>
    </row>
    <row r="634" spans="2:9" x14ac:dyDescent="0.3">
      <c r="B634"/>
      <c r="C634"/>
      <c r="D634"/>
      <c r="E634"/>
      <c r="F634"/>
      <c r="G634"/>
      <c r="H634"/>
      <c r="I634"/>
    </row>
    <row r="635" spans="2:9" x14ac:dyDescent="0.3">
      <c r="B635"/>
      <c r="C635"/>
      <c r="D635"/>
      <c r="E635"/>
      <c r="F635"/>
      <c r="G635"/>
      <c r="H635"/>
      <c r="I635"/>
    </row>
    <row r="636" spans="2:9" x14ac:dyDescent="0.3">
      <c r="B636"/>
      <c r="C636"/>
      <c r="D636"/>
      <c r="E636"/>
      <c r="F636"/>
      <c r="G636"/>
      <c r="H636"/>
      <c r="I636"/>
    </row>
    <row r="637" spans="2:9" x14ac:dyDescent="0.3">
      <c r="B637"/>
      <c r="C637"/>
      <c r="D637"/>
      <c r="E637"/>
      <c r="F637"/>
      <c r="G637"/>
      <c r="H637"/>
      <c r="I637"/>
    </row>
    <row r="638" spans="2:9" x14ac:dyDescent="0.3">
      <c r="B638"/>
      <c r="C638"/>
      <c r="D638"/>
      <c r="E638"/>
      <c r="F638"/>
      <c r="G638"/>
      <c r="H638"/>
      <c r="I638"/>
    </row>
    <row r="639" spans="2:9" x14ac:dyDescent="0.3">
      <c r="B639"/>
      <c r="C639"/>
      <c r="D639"/>
      <c r="E639"/>
      <c r="F639"/>
      <c r="G639"/>
      <c r="H639"/>
      <c r="I639"/>
    </row>
    <row r="640" spans="2:9" x14ac:dyDescent="0.3">
      <c r="B640"/>
      <c r="C640"/>
      <c r="D640"/>
      <c r="E640"/>
      <c r="F640"/>
      <c r="G640"/>
      <c r="H640"/>
      <c r="I640"/>
    </row>
    <row r="641" spans="2:9" x14ac:dyDescent="0.3">
      <c r="B641"/>
      <c r="C641"/>
      <c r="D641"/>
      <c r="E641"/>
      <c r="F641"/>
      <c r="G641"/>
      <c r="H641"/>
      <c r="I641"/>
    </row>
    <row r="642" spans="2:9" x14ac:dyDescent="0.3">
      <c r="B642"/>
      <c r="C642"/>
      <c r="D642"/>
      <c r="E642"/>
      <c r="F642"/>
      <c r="G642"/>
      <c r="H642"/>
      <c r="I642"/>
    </row>
    <row r="643" spans="2:9" x14ac:dyDescent="0.3">
      <c r="B643"/>
      <c r="C643"/>
      <c r="D643"/>
      <c r="E643"/>
      <c r="F643"/>
      <c r="G643"/>
      <c r="H643"/>
      <c r="I643"/>
    </row>
    <row r="644" spans="2:9" x14ac:dyDescent="0.3">
      <c r="B644"/>
      <c r="C644"/>
      <c r="D644"/>
      <c r="E644"/>
      <c r="F644"/>
      <c r="G644"/>
      <c r="H644"/>
      <c r="I644"/>
    </row>
    <row r="645" spans="2:9" x14ac:dyDescent="0.3">
      <c r="B645"/>
      <c r="C645"/>
      <c r="D645"/>
      <c r="E645"/>
      <c r="F645"/>
      <c r="G645"/>
      <c r="H645"/>
      <c r="I645"/>
    </row>
    <row r="646" spans="2:9" x14ac:dyDescent="0.3">
      <c r="B646"/>
      <c r="C646"/>
      <c r="D646"/>
      <c r="E646"/>
      <c r="F646"/>
      <c r="G646"/>
      <c r="H646"/>
      <c r="I646"/>
    </row>
    <row r="647" spans="2:9" x14ac:dyDescent="0.3">
      <c r="B647"/>
      <c r="C647"/>
      <c r="D647"/>
      <c r="E647"/>
      <c r="F647"/>
      <c r="G647"/>
      <c r="H647"/>
      <c r="I647"/>
    </row>
    <row r="648" spans="2:9" x14ac:dyDescent="0.3">
      <c r="B648"/>
      <c r="C648"/>
      <c r="D648"/>
      <c r="E648"/>
      <c r="F648"/>
      <c r="G648"/>
      <c r="H648"/>
      <c r="I648"/>
    </row>
    <row r="649" spans="2:9" x14ac:dyDescent="0.3">
      <c r="B649"/>
      <c r="C649"/>
      <c r="D649"/>
      <c r="E649"/>
      <c r="F649"/>
      <c r="G649"/>
      <c r="H649"/>
      <c r="I649"/>
    </row>
  </sheetData>
  <pageMargins left="1" right="1" top="1" bottom="1" header="0.5" footer="0.5"/>
  <pageSetup fitToHeight="0" orientation="landscape"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65871-9C55-451E-932E-F7CEDE89529F}">
  <dimension ref="B3:G41"/>
  <sheetViews>
    <sheetView workbookViewId="0"/>
  </sheetViews>
  <sheetFormatPr defaultRowHeight="16.5" x14ac:dyDescent="0.3"/>
  <cols>
    <col min="2" max="2" width="24.875" bestFit="1" customWidth="1"/>
    <col min="3" max="3" width="24.625" bestFit="1" customWidth="1"/>
    <col min="4" max="4" width="9.625" bestFit="1" customWidth="1"/>
    <col min="5" max="5" width="23.625" bestFit="1" customWidth="1"/>
    <col min="6" max="6" width="9.875" bestFit="1" customWidth="1"/>
  </cols>
  <sheetData>
    <row r="3" spans="2:3" x14ac:dyDescent="0.3">
      <c r="B3" s="8" t="s">
        <v>2395</v>
      </c>
    </row>
    <row r="5" spans="2:3" x14ac:dyDescent="0.3">
      <c r="B5" s="31" t="s">
        <v>105</v>
      </c>
      <c r="C5" t="s">
        <v>101</v>
      </c>
    </row>
    <row r="7" spans="2:3" x14ac:dyDescent="0.3">
      <c r="B7" s="31" t="s">
        <v>95</v>
      </c>
      <c r="C7" t="s">
        <v>97</v>
      </c>
    </row>
    <row r="8" spans="2:3" x14ac:dyDescent="0.3">
      <c r="B8" s="39" t="s">
        <v>803</v>
      </c>
      <c r="C8" s="2">
        <v>792400</v>
      </c>
    </row>
    <row r="9" spans="2:3" x14ac:dyDescent="0.3">
      <c r="B9" s="39" t="s">
        <v>807</v>
      </c>
      <c r="C9" s="2">
        <v>755700</v>
      </c>
    </row>
    <row r="10" spans="2:3" x14ac:dyDescent="0.3">
      <c r="B10" s="39" t="s">
        <v>811</v>
      </c>
      <c r="C10" s="2">
        <v>500000</v>
      </c>
    </row>
    <row r="11" spans="2:3" x14ac:dyDescent="0.3">
      <c r="B11" s="39" t="s">
        <v>813</v>
      </c>
      <c r="C11" s="2">
        <v>418700</v>
      </c>
    </row>
    <row r="12" spans="2:3" x14ac:dyDescent="0.3">
      <c r="B12" s="39" t="s">
        <v>815</v>
      </c>
      <c r="C12" s="2">
        <v>155739</v>
      </c>
    </row>
    <row r="13" spans="2:3" x14ac:dyDescent="0.3">
      <c r="B13" s="39" t="s">
        <v>1585</v>
      </c>
      <c r="C13" s="2">
        <v>122455</v>
      </c>
    </row>
    <row r="14" spans="2:3" x14ac:dyDescent="0.3">
      <c r="B14" s="39" t="s">
        <v>808</v>
      </c>
      <c r="C14" s="2">
        <v>106619</v>
      </c>
    </row>
    <row r="15" spans="2:3" x14ac:dyDescent="0.3">
      <c r="B15" s="39" t="s">
        <v>805</v>
      </c>
      <c r="C15" s="2">
        <v>100735</v>
      </c>
    </row>
    <row r="16" spans="2:3" x14ac:dyDescent="0.3">
      <c r="B16" s="39" t="s">
        <v>810</v>
      </c>
      <c r="C16" s="2">
        <v>70225</v>
      </c>
    </row>
    <row r="17" spans="2:7" x14ac:dyDescent="0.3">
      <c r="B17" s="39" t="s">
        <v>809</v>
      </c>
      <c r="C17" s="2">
        <v>11291</v>
      </c>
    </row>
    <row r="18" spans="2:7" x14ac:dyDescent="0.3">
      <c r="B18" s="39" t="s">
        <v>812</v>
      </c>
      <c r="C18" s="2">
        <v>7027</v>
      </c>
    </row>
    <row r="19" spans="2:7" x14ac:dyDescent="0.3">
      <c r="B19" s="39" t="s">
        <v>806</v>
      </c>
      <c r="C19" s="2">
        <v>4000</v>
      </c>
    </row>
    <row r="20" spans="2:7" x14ac:dyDescent="0.3">
      <c r="B20" s="39" t="s">
        <v>804</v>
      </c>
      <c r="C20" s="2">
        <v>3146</v>
      </c>
    </row>
    <row r="21" spans="2:7" x14ac:dyDescent="0.3">
      <c r="B21" s="39" t="s">
        <v>816</v>
      </c>
      <c r="C21" s="2">
        <v>0</v>
      </c>
    </row>
    <row r="22" spans="2:7" x14ac:dyDescent="0.3">
      <c r="B22" s="39" t="s">
        <v>814</v>
      </c>
      <c r="C22" s="2">
        <v>0</v>
      </c>
    </row>
    <row r="23" spans="2:7" x14ac:dyDescent="0.3">
      <c r="B23" s="39" t="s">
        <v>102</v>
      </c>
      <c r="C23" s="2">
        <v>3048037</v>
      </c>
    </row>
    <row r="26" spans="2:7" x14ac:dyDescent="0.3">
      <c r="E26" t="s">
        <v>804</v>
      </c>
      <c r="F26" s="44">
        <v>3146</v>
      </c>
      <c r="G26" s="10">
        <f>F26/GETPIVOTDATA("FY 21/22 Recommended",$B$7)</f>
        <v>1.0321397017162193E-3</v>
      </c>
    </row>
    <row r="27" spans="2:7" x14ac:dyDescent="0.3">
      <c r="E27" t="s">
        <v>806</v>
      </c>
      <c r="F27" s="44">
        <v>4000</v>
      </c>
      <c r="G27" s="10">
        <f t="shared" ref="G27:G39" si="0">F27/GETPIVOTDATA("FY 21/22 Recommended",$B$7)</f>
        <v>1.3123200276112133E-3</v>
      </c>
    </row>
    <row r="28" spans="2:7" x14ac:dyDescent="0.3">
      <c r="E28" t="s">
        <v>812</v>
      </c>
      <c r="F28" s="44">
        <v>7027</v>
      </c>
      <c r="G28" s="10">
        <f t="shared" si="0"/>
        <v>2.305418208505999E-3</v>
      </c>
    </row>
    <row r="29" spans="2:7" x14ac:dyDescent="0.3">
      <c r="E29" t="s">
        <v>809</v>
      </c>
      <c r="F29" s="44">
        <v>11285</v>
      </c>
      <c r="G29" s="10">
        <f t="shared" si="0"/>
        <v>3.7023828778981359E-3</v>
      </c>
    </row>
    <row r="30" spans="2:7" x14ac:dyDescent="0.3">
      <c r="E30" t="s">
        <v>816</v>
      </c>
      <c r="F30" s="44">
        <v>33580</v>
      </c>
      <c r="G30" s="10">
        <f t="shared" si="0"/>
        <v>1.1016926631796136E-2</v>
      </c>
    </row>
    <row r="31" spans="2:7" x14ac:dyDescent="0.3">
      <c r="E31" t="s">
        <v>810</v>
      </c>
      <c r="F31" s="44">
        <v>79975</v>
      </c>
      <c r="G31" s="10">
        <f t="shared" si="0"/>
        <v>2.6238198552051697E-2</v>
      </c>
    </row>
    <row r="32" spans="2:7" x14ac:dyDescent="0.3">
      <c r="E32" t="s">
        <v>805</v>
      </c>
      <c r="F32" s="44">
        <v>100735</v>
      </c>
      <c r="G32" s="10">
        <f t="shared" si="0"/>
        <v>3.3049139495353895E-2</v>
      </c>
    </row>
    <row r="33" spans="5:7" x14ac:dyDescent="0.3">
      <c r="E33" t="s">
        <v>808</v>
      </c>
      <c r="F33" s="44">
        <v>106619</v>
      </c>
      <c r="G33" s="10">
        <f t="shared" si="0"/>
        <v>3.4979562255969987E-2</v>
      </c>
    </row>
    <row r="34" spans="5:7" x14ac:dyDescent="0.3">
      <c r="E34" t="s">
        <v>1585</v>
      </c>
      <c r="F34" s="44">
        <v>122455</v>
      </c>
      <c r="G34" s="10">
        <f t="shared" si="0"/>
        <v>4.0175037245282784E-2</v>
      </c>
    </row>
    <row r="35" spans="5:7" x14ac:dyDescent="0.3">
      <c r="E35" t="s">
        <v>815</v>
      </c>
      <c r="F35" s="44">
        <v>155739</v>
      </c>
      <c r="G35" s="10">
        <f t="shared" si="0"/>
        <v>5.1094852195035692E-2</v>
      </c>
    </row>
    <row r="36" spans="5:7" x14ac:dyDescent="0.3">
      <c r="E36" t="s">
        <v>813</v>
      </c>
      <c r="F36" s="44">
        <v>418700</v>
      </c>
      <c r="G36" s="10">
        <f t="shared" si="0"/>
        <v>0.13736709889020376</v>
      </c>
    </row>
    <row r="37" spans="5:7" x14ac:dyDescent="0.3">
      <c r="E37" t="s">
        <v>811</v>
      </c>
      <c r="F37" s="44">
        <v>500000</v>
      </c>
      <c r="G37" s="10">
        <f t="shared" si="0"/>
        <v>0.16404000345140168</v>
      </c>
    </row>
    <row r="38" spans="5:7" x14ac:dyDescent="0.3">
      <c r="E38" t="s">
        <v>807</v>
      </c>
      <c r="F38" s="44">
        <v>755700</v>
      </c>
      <c r="G38" s="10">
        <f t="shared" si="0"/>
        <v>0.24793006121644848</v>
      </c>
    </row>
    <row r="39" spans="5:7" x14ac:dyDescent="0.3">
      <c r="E39" t="s">
        <v>803</v>
      </c>
      <c r="F39" s="44">
        <v>792400</v>
      </c>
      <c r="G39" s="10">
        <f t="shared" si="0"/>
        <v>0.25997059746978135</v>
      </c>
    </row>
    <row r="40" spans="5:7" x14ac:dyDescent="0.3">
      <c r="F40" s="2"/>
    </row>
    <row r="41" spans="5:7" x14ac:dyDescent="0.3">
      <c r="F41" s="2"/>
    </row>
  </sheetData>
  <sortState xmlns:xlrd2="http://schemas.microsoft.com/office/spreadsheetml/2017/richdata2" ref="E26:F39">
    <sortCondition ref="F26:F39"/>
  </sortState>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B7AA-0D59-4EDE-BF76-F7064E06B690}">
  <dimension ref="B1:F10"/>
  <sheetViews>
    <sheetView workbookViewId="0"/>
  </sheetViews>
  <sheetFormatPr defaultRowHeight="16.5" x14ac:dyDescent="0.3"/>
  <cols>
    <col min="1" max="1" width="2.5" customWidth="1"/>
    <col min="2" max="2" width="20.875" customWidth="1"/>
    <col min="3" max="3" width="24.875" customWidth="1"/>
    <col min="5" max="5" width="27.25" customWidth="1"/>
    <col min="6" max="6" width="32.375" customWidth="1"/>
  </cols>
  <sheetData>
    <row r="1" spans="2:6" x14ac:dyDescent="0.3">
      <c r="B1" s="8" t="s">
        <v>2398</v>
      </c>
    </row>
    <row r="5" spans="2:6" x14ac:dyDescent="0.3">
      <c r="B5" s="8" t="s">
        <v>2399</v>
      </c>
      <c r="C5" s="6">
        <f ca="1">TODAY()</f>
        <v>45024</v>
      </c>
    </row>
    <row r="6" spans="2:6" x14ac:dyDescent="0.3">
      <c r="B6" s="8" t="s">
        <v>2400</v>
      </c>
      <c r="C6" s="6">
        <v>44013</v>
      </c>
    </row>
    <row r="7" spans="2:6" x14ac:dyDescent="0.3">
      <c r="B7" s="8" t="s">
        <v>2401</v>
      </c>
      <c r="C7">
        <f ca="1">_xlfn.DAYS(C5,C6)</f>
        <v>1011</v>
      </c>
    </row>
    <row r="8" spans="2:6" x14ac:dyDescent="0.3">
      <c r="B8" s="8" t="s">
        <v>2402</v>
      </c>
      <c r="C8">
        <f ca="1">C7/365</f>
        <v>2.7698630136986302</v>
      </c>
    </row>
    <row r="10" spans="2:6" s="17" customFormat="1" ht="115.5" x14ac:dyDescent="0.3">
      <c r="E10" s="28" t="s">
        <v>2403</v>
      </c>
      <c r="F10" s="18" t="s">
        <v>2404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80D01-15EA-45BB-AA39-D3F34FBBF99D}">
  <dimension ref="A2:G500"/>
  <sheetViews>
    <sheetView workbookViewId="0"/>
  </sheetViews>
  <sheetFormatPr defaultColWidth="8.75" defaultRowHeight="16.5" x14ac:dyDescent="0.3"/>
  <cols>
    <col min="1" max="2" width="4" customWidth="1"/>
    <col min="3" max="3" width="17.25" bestFit="1" customWidth="1"/>
    <col min="4" max="4" width="17" style="2" bestFit="1" customWidth="1"/>
    <col min="5" max="5" width="24.625" style="2" bestFit="1" customWidth="1"/>
    <col min="6" max="6" width="10.5" style="2" bestFit="1" customWidth="1"/>
    <col min="7" max="7" width="15.75" style="2" bestFit="1" customWidth="1"/>
    <col min="8" max="8" width="8.625" style="2" bestFit="1" customWidth="1"/>
    <col min="9" max="9" width="11" style="2" bestFit="1" customWidth="1"/>
    <col min="10" max="16384" width="8.75" style="2"/>
  </cols>
  <sheetData>
    <row r="2" spans="3:7" customFormat="1" x14ac:dyDescent="0.3"/>
    <row r="3" spans="3:7" customFormat="1" x14ac:dyDescent="0.3">
      <c r="C3" s="31" t="s">
        <v>105</v>
      </c>
      <c r="D3" t="s">
        <v>100</v>
      </c>
    </row>
    <row r="4" spans="3:7" customFormat="1" x14ac:dyDescent="0.3">
      <c r="C4" s="31" t="s">
        <v>830</v>
      </c>
      <c r="D4" t="s">
        <v>94</v>
      </c>
    </row>
    <row r="5" spans="3:7" customFormat="1" x14ac:dyDescent="0.3"/>
    <row r="6" spans="3:7" customFormat="1" x14ac:dyDescent="0.3">
      <c r="C6" s="31" t="s">
        <v>95</v>
      </c>
      <c r="D6" t="s">
        <v>96</v>
      </c>
      <c r="E6" t="s">
        <v>97</v>
      </c>
      <c r="F6" t="s">
        <v>98</v>
      </c>
    </row>
    <row r="7" spans="3:7" customFormat="1" x14ac:dyDescent="0.3">
      <c r="C7" s="39" t="s">
        <v>2002</v>
      </c>
      <c r="D7" s="2">
        <v>0</v>
      </c>
      <c r="E7" s="2">
        <v>0</v>
      </c>
      <c r="F7" s="2">
        <v>0</v>
      </c>
    </row>
    <row r="8" spans="3:7" x14ac:dyDescent="0.3">
      <c r="C8" s="39" t="s">
        <v>48</v>
      </c>
      <c r="D8" s="2">
        <v>0</v>
      </c>
      <c r="E8" s="2">
        <v>0</v>
      </c>
      <c r="F8" s="2">
        <v>0</v>
      </c>
      <c r="G8"/>
    </row>
    <row r="9" spans="3:7" x14ac:dyDescent="0.3">
      <c r="C9" s="39" t="s">
        <v>35</v>
      </c>
      <c r="D9" s="2">
        <v>36000</v>
      </c>
      <c r="E9" s="2">
        <v>35702</v>
      </c>
      <c r="F9" s="2">
        <v>0</v>
      </c>
      <c r="G9"/>
    </row>
    <row r="10" spans="3:7" x14ac:dyDescent="0.3">
      <c r="C10" s="39" t="s">
        <v>42</v>
      </c>
      <c r="D10" s="2">
        <v>24750</v>
      </c>
      <c r="E10" s="2">
        <v>24544</v>
      </c>
      <c r="F10" s="2">
        <v>0</v>
      </c>
      <c r="G10"/>
    </row>
    <row r="11" spans="3:7" x14ac:dyDescent="0.3">
      <c r="C11" s="39" t="s">
        <v>55</v>
      </c>
      <c r="D11" s="2">
        <v>4500</v>
      </c>
      <c r="E11" s="2">
        <v>4463</v>
      </c>
      <c r="F11" s="2">
        <v>0</v>
      </c>
      <c r="G11"/>
    </row>
    <row r="12" spans="3:7" x14ac:dyDescent="0.3">
      <c r="C12" s="39" t="s">
        <v>39</v>
      </c>
      <c r="D12" s="2">
        <v>24750</v>
      </c>
      <c r="E12" s="2">
        <v>24544</v>
      </c>
      <c r="F12" s="2">
        <v>0</v>
      </c>
      <c r="G12"/>
    </row>
    <row r="13" spans="3:7" x14ac:dyDescent="0.3">
      <c r="C13" s="39" t="s">
        <v>102</v>
      </c>
      <c r="D13" s="2">
        <v>90000</v>
      </c>
      <c r="E13" s="2">
        <v>89253</v>
      </c>
      <c r="F13" s="2">
        <v>0</v>
      </c>
      <c r="G13"/>
    </row>
    <row r="14" spans="3:7" x14ac:dyDescent="0.3">
      <c r="D14"/>
      <c r="E14"/>
      <c r="F14"/>
      <c r="G14"/>
    </row>
    <row r="15" spans="3:7" x14ac:dyDescent="0.3">
      <c r="D15"/>
      <c r="E15"/>
      <c r="F15"/>
      <c r="G15"/>
    </row>
    <row r="16" spans="3:7" x14ac:dyDescent="0.3">
      <c r="D16"/>
      <c r="E16"/>
      <c r="F16"/>
      <c r="G16"/>
    </row>
    <row r="17" spans="4:7" x14ac:dyDescent="0.3">
      <c r="D17"/>
      <c r="E17"/>
      <c r="F17"/>
      <c r="G17"/>
    </row>
    <row r="18" spans="4:7" x14ac:dyDescent="0.3">
      <c r="D18"/>
      <c r="E18"/>
      <c r="F18"/>
      <c r="G18"/>
    </row>
    <row r="19" spans="4:7" x14ac:dyDescent="0.3">
      <c r="D19"/>
      <c r="E19"/>
      <c r="F19"/>
      <c r="G19"/>
    </row>
    <row r="20" spans="4:7" x14ac:dyDescent="0.3">
      <c r="D20"/>
      <c r="E20"/>
      <c r="F20"/>
      <c r="G20"/>
    </row>
    <row r="21" spans="4:7" x14ac:dyDescent="0.3">
      <c r="D21"/>
      <c r="E21"/>
      <c r="F21"/>
      <c r="G21"/>
    </row>
    <row r="22" spans="4:7" x14ac:dyDescent="0.3">
      <c r="D22"/>
      <c r="E22"/>
      <c r="F22"/>
      <c r="G22"/>
    </row>
    <row r="23" spans="4:7" x14ac:dyDescent="0.3">
      <c r="D23"/>
      <c r="E23"/>
      <c r="F23"/>
      <c r="G23"/>
    </row>
    <row r="24" spans="4:7" x14ac:dyDescent="0.3">
      <c r="D24"/>
      <c r="E24"/>
      <c r="F24"/>
      <c r="G24"/>
    </row>
    <row r="25" spans="4:7" x14ac:dyDescent="0.3">
      <c r="D25"/>
      <c r="E25"/>
      <c r="F25"/>
      <c r="G25"/>
    </row>
    <row r="26" spans="4:7" x14ac:dyDescent="0.3">
      <c r="D26"/>
      <c r="E26"/>
      <c r="F26"/>
    </row>
    <row r="27" spans="4:7" x14ac:dyDescent="0.3">
      <c r="D27"/>
      <c r="E27"/>
      <c r="F27"/>
    </row>
    <row r="28" spans="4:7" x14ac:dyDescent="0.3">
      <c r="D28"/>
      <c r="E28"/>
      <c r="F28"/>
    </row>
    <row r="29" spans="4:7" x14ac:dyDescent="0.3">
      <c r="D29"/>
      <c r="E29"/>
      <c r="F29"/>
    </row>
    <row r="30" spans="4:7" x14ac:dyDescent="0.3">
      <c r="D30"/>
      <c r="E30"/>
      <c r="F30"/>
    </row>
    <row r="31" spans="4:7" x14ac:dyDescent="0.3">
      <c r="D31"/>
      <c r="E31"/>
      <c r="F31"/>
    </row>
    <row r="32" spans="4:7" x14ac:dyDescent="0.3">
      <c r="D32"/>
      <c r="E32"/>
      <c r="F32"/>
    </row>
    <row r="33" spans="4:6" x14ac:dyDescent="0.3">
      <c r="D33"/>
      <c r="E33"/>
      <c r="F33"/>
    </row>
    <row r="34" spans="4:6" x14ac:dyDescent="0.3">
      <c r="D34"/>
      <c r="E34"/>
      <c r="F34"/>
    </row>
    <row r="35" spans="4:6" x14ac:dyDescent="0.3">
      <c r="D35"/>
      <c r="E35"/>
      <c r="F35"/>
    </row>
    <row r="36" spans="4:6" x14ac:dyDescent="0.3">
      <c r="D36"/>
      <c r="E36"/>
      <c r="F36"/>
    </row>
    <row r="37" spans="4:6" x14ac:dyDescent="0.3">
      <c r="D37"/>
      <c r="E37"/>
      <c r="F37"/>
    </row>
    <row r="38" spans="4:6" x14ac:dyDescent="0.3">
      <c r="D38"/>
      <c r="E38"/>
      <c r="F38"/>
    </row>
    <row r="39" spans="4:6" x14ac:dyDescent="0.3">
      <c r="D39"/>
      <c r="E39"/>
      <c r="F39"/>
    </row>
    <row r="40" spans="4:6" x14ac:dyDescent="0.3">
      <c r="D40"/>
      <c r="E40"/>
      <c r="F40"/>
    </row>
    <row r="41" spans="4:6" x14ac:dyDescent="0.3">
      <c r="D41"/>
      <c r="E41"/>
      <c r="F41"/>
    </row>
    <row r="42" spans="4:6" x14ac:dyDescent="0.3">
      <c r="D42"/>
      <c r="E42"/>
      <c r="F42"/>
    </row>
    <row r="43" spans="4:6" x14ac:dyDescent="0.3">
      <c r="D43"/>
      <c r="E43"/>
      <c r="F43"/>
    </row>
    <row r="44" spans="4:6" x14ac:dyDescent="0.3">
      <c r="D44"/>
      <c r="E44"/>
      <c r="F44"/>
    </row>
    <row r="45" spans="4:6" x14ac:dyDescent="0.3">
      <c r="D45"/>
      <c r="E45"/>
      <c r="F45"/>
    </row>
    <row r="46" spans="4:6" x14ac:dyDescent="0.3">
      <c r="D46"/>
      <c r="E46"/>
      <c r="F46"/>
    </row>
    <row r="47" spans="4:6" x14ac:dyDescent="0.3">
      <c r="D47"/>
      <c r="E47"/>
      <c r="F47"/>
    </row>
    <row r="48" spans="4:6" x14ac:dyDescent="0.3">
      <c r="D48"/>
      <c r="E48"/>
      <c r="F48"/>
    </row>
    <row r="49" spans="4:6" x14ac:dyDescent="0.3">
      <c r="D49"/>
      <c r="E49"/>
      <c r="F49"/>
    </row>
    <row r="50" spans="4:6" x14ac:dyDescent="0.3">
      <c r="D50"/>
      <c r="E50"/>
      <c r="F50"/>
    </row>
    <row r="51" spans="4:6" x14ac:dyDescent="0.3">
      <c r="D51"/>
      <c r="E51"/>
      <c r="F51"/>
    </row>
    <row r="52" spans="4:6" x14ac:dyDescent="0.3">
      <c r="D52"/>
      <c r="E52"/>
      <c r="F52"/>
    </row>
    <row r="53" spans="4:6" x14ac:dyDescent="0.3">
      <c r="D53"/>
      <c r="E53"/>
      <c r="F53"/>
    </row>
    <row r="54" spans="4:6" x14ac:dyDescent="0.3">
      <c r="D54"/>
      <c r="E54"/>
      <c r="F54"/>
    </row>
    <row r="55" spans="4:6" x14ac:dyDescent="0.3">
      <c r="D55"/>
      <c r="E55"/>
      <c r="F55"/>
    </row>
    <row r="56" spans="4:6" x14ac:dyDescent="0.3">
      <c r="D56"/>
      <c r="E56"/>
      <c r="F56"/>
    </row>
    <row r="57" spans="4:6" x14ac:dyDescent="0.3">
      <c r="D57"/>
      <c r="E57"/>
      <c r="F57"/>
    </row>
    <row r="58" spans="4:6" x14ac:dyDescent="0.3">
      <c r="D58"/>
      <c r="E58"/>
      <c r="F58"/>
    </row>
    <row r="59" spans="4:6" x14ac:dyDescent="0.3">
      <c r="D59"/>
      <c r="E59"/>
      <c r="F59"/>
    </row>
    <row r="60" spans="4:6" x14ac:dyDescent="0.3">
      <c r="D60"/>
      <c r="E60"/>
      <c r="F60"/>
    </row>
    <row r="61" spans="4:6" x14ac:dyDescent="0.3">
      <c r="D61"/>
      <c r="E61"/>
      <c r="F61"/>
    </row>
    <row r="62" spans="4:6" x14ac:dyDescent="0.3">
      <c r="D62"/>
      <c r="E62"/>
      <c r="F62"/>
    </row>
    <row r="63" spans="4:6" x14ac:dyDescent="0.3">
      <c r="D63"/>
      <c r="E63"/>
      <c r="F63"/>
    </row>
    <row r="64" spans="4:6" x14ac:dyDescent="0.3">
      <c r="D64"/>
      <c r="E64"/>
      <c r="F64"/>
    </row>
    <row r="65" spans="4:6" x14ac:dyDescent="0.3">
      <c r="D65"/>
      <c r="E65"/>
      <c r="F65"/>
    </row>
    <row r="66" spans="4:6" x14ac:dyDescent="0.3">
      <c r="D66"/>
      <c r="E66"/>
      <c r="F66"/>
    </row>
    <row r="67" spans="4:6" x14ac:dyDescent="0.3">
      <c r="D67"/>
      <c r="E67"/>
      <c r="F67"/>
    </row>
    <row r="68" spans="4:6" x14ac:dyDescent="0.3">
      <c r="D68"/>
      <c r="E68"/>
      <c r="F68"/>
    </row>
    <row r="69" spans="4:6" x14ac:dyDescent="0.3">
      <c r="D69"/>
      <c r="E69"/>
      <c r="F69"/>
    </row>
    <row r="70" spans="4:6" x14ac:dyDescent="0.3">
      <c r="D70"/>
      <c r="E70"/>
      <c r="F70"/>
    </row>
    <row r="71" spans="4:6" x14ac:dyDescent="0.3">
      <c r="D71"/>
      <c r="E71"/>
      <c r="F71"/>
    </row>
    <row r="72" spans="4:6" x14ac:dyDescent="0.3">
      <c r="D72"/>
      <c r="E72"/>
      <c r="F72"/>
    </row>
    <row r="73" spans="4:6" x14ac:dyDescent="0.3">
      <c r="D73"/>
      <c r="E73"/>
      <c r="F73"/>
    </row>
    <row r="74" spans="4:6" x14ac:dyDescent="0.3">
      <c r="D74"/>
      <c r="E74"/>
      <c r="F74"/>
    </row>
    <row r="75" spans="4:6" x14ac:dyDescent="0.3">
      <c r="D75"/>
      <c r="E75"/>
      <c r="F75"/>
    </row>
    <row r="76" spans="4:6" x14ac:dyDescent="0.3">
      <c r="D76"/>
      <c r="E76"/>
      <c r="F76"/>
    </row>
    <row r="77" spans="4:6" x14ac:dyDescent="0.3">
      <c r="D77"/>
      <c r="E77"/>
      <c r="F77"/>
    </row>
    <row r="78" spans="4:6" x14ac:dyDescent="0.3">
      <c r="D78"/>
      <c r="E78"/>
      <c r="F78"/>
    </row>
    <row r="79" spans="4:6" x14ac:dyDescent="0.3">
      <c r="D79"/>
      <c r="E79"/>
      <c r="F79"/>
    </row>
    <row r="80" spans="4:6" x14ac:dyDescent="0.3">
      <c r="D80"/>
      <c r="E80"/>
      <c r="F80"/>
    </row>
    <row r="81" spans="4:6" x14ac:dyDescent="0.3">
      <c r="D81"/>
      <c r="E81"/>
      <c r="F81"/>
    </row>
    <row r="82" spans="4:6" x14ac:dyDescent="0.3">
      <c r="D82"/>
      <c r="E82"/>
      <c r="F82"/>
    </row>
    <row r="83" spans="4:6" x14ac:dyDescent="0.3">
      <c r="D83"/>
      <c r="E83"/>
      <c r="F83"/>
    </row>
    <row r="84" spans="4:6" x14ac:dyDescent="0.3">
      <c r="D84"/>
      <c r="E84"/>
      <c r="F84"/>
    </row>
    <row r="85" spans="4:6" x14ac:dyDescent="0.3">
      <c r="D85"/>
      <c r="E85"/>
      <c r="F85"/>
    </row>
    <row r="86" spans="4:6" x14ac:dyDescent="0.3">
      <c r="D86"/>
      <c r="E86"/>
      <c r="F86"/>
    </row>
    <row r="87" spans="4:6" x14ac:dyDescent="0.3">
      <c r="D87"/>
      <c r="E87"/>
      <c r="F87"/>
    </row>
    <row r="88" spans="4:6" x14ac:dyDescent="0.3">
      <c r="D88"/>
      <c r="E88"/>
      <c r="F88"/>
    </row>
    <row r="89" spans="4:6" x14ac:dyDescent="0.3">
      <c r="D89"/>
      <c r="E89"/>
      <c r="F89"/>
    </row>
    <row r="90" spans="4:6" x14ac:dyDescent="0.3">
      <c r="D90"/>
      <c r="E90"/>
      <c r="F90"/>
    </row>
    <row r="91" spans="4:6" x14ac:dyDescent="0.3">
      <c r="D91"/>
      <c r="E91"/>
      <c r="F91"/>
    </row>
    <row r="92" spans="4:6" x14ac:dyDescent="0.3">
      <c r="D92"/>
      <c r="E92"/>
      <c r="F92"/>
    </row>
    <row r="93" spans="4:6" x14ac:dyDescent="0.3">
      <c r="D93"/>
      <c r="E93"/>
      <c r="F93"/>
    </row>
    <row r="94" spans="4:6" x14ac:dyDescent="0.3">
      <c r="D94"/>
      <c r="E94"/>
      <c r="F94"/>
    </row>
    <row r="95" spans="4:6" x14ac:dyDescent="0.3">
      <c r="D95"/>
      <c r="E95"/>
      <c r="F95"/>
    </row>
    <row r="96" spans="4:6" x14ac:dyDescent="0.3">
      <c r="D96"/>
      <c r="E96"/>
      <c r="F96"/>
    </row>
    <row r="97" spans="4:6" x14ac:dyDescent="0.3">
      <c r="D97"/>
      <c r="E97"/>
      <c r="F97"/>
    </row>
    <row r="98" spans="4:6" x14ac:dyDescent="0.3">
      <c r="D98"/>
      <c r="E98"/>
      <c r="F98"/>
    </row>
    <row r="99" spans="4:6" x14ac:dyDescent="0.3">
      <c r="D99"/>
      <c r="E99"/>
      <c r="F99"/>
    </row>
    <row r="100" spans="4:6" x14ac:dyDescent="0.3">
      <c r="D100"/>
      <c r="E100"/>
      <c r="F100"/>
    </row>
    <row r="101" spans="4:6" x14ac:dyDescent="0.3">
      <c r="D101"/>
      <c r="E101"/>
      <c r="F101"/>
    </row>
    <row r="102" spans="4:6" x14ac:dyDescent="0.3">
      <c r="D102"/>
      <c r="E102"/>
      <c r="F102"/>
    </row>
    <row r="103" spans="4:6" x14ac:dyDescent="0.3">
      <c r="D103"/>
      <c r="E103"/>
      <c r="F103"/>
    </row>
    <row r="104" spans="4:6" x14ac:dyDescent="0.3">
      <c r="D104"/>
      <c r="E104"/>
      <c r="F104"/>
    </row>
    <row r="105" spans="4:6" x14ac:dyDescent="0.3">
      <c r="D105"/>
      <c r="E105"/>
      <c r="F105"/>
    </row>
    <row r="106" spans="4:6" x14ac:dyDescent="0.3">
      <c r="D106"/>
      <c r="E106"/>
      <c r="F106"/>
    </row>
    <row r="107" spans="4:6" x14ac:dyDescent="0.3">
      <c r="D107"/>
      <c r="E107"/>
      <c r="F107"/>
    </row>
    <row r="108" spans="4:6" x14ac:dyDescent="0.3">
      <c r="D108"/>
      <c r="E108"/>
      <c r="F108"/>
    </row>
    <row r="109" spans="4:6" x14ac:dyDescent="0.3">
      <c r="D109"/>
      <c r="E109"/>
      <c r="F109"/>
    </row>
    <row r="110" spans="4:6" x14ac:dyDescent="0.3">
      <c r="D110"/>
      <c r="E110"/>
      <c r="F110"/>
    </row>
    <row r="111" spans="4:6" x14ac:dyDescent="0.3">
      <c r="D111"/>
      <c r="E111"/>
      <c r="F111"/>
    </row>
    <row r="112" spans="4:6" x14ac:dyDescent="0.3">
      <c r="D112"/>
      <c r="E112"/>
      <c r="F112"/>
    </row>
    <row r="113" spans="4:6" x14ac:dyDescent="0.3">
      <c r="D113"/>
      <c r="E113"/>
      <c r="F113"/>
    </row>
    <row r="114" spans="4:6" x14ac:dyDescent="0.3">
      <c r="D114"/>
      <c r="E114"/>
      <c r="F114"/>
    </row>
    <row r="115" spans="4:6" x14ac:dyDescent="0.3">
      <c r="D115"/>
      <c r="E115"/>
      <c r="F115"/>
    </row>
    <row r="116" spans="4:6" x14ac:dyDescent="0.3">
      <c r="D116"/>
      <c r="E116"/>
      <c r="F116"/>
    </row>
    <row r="117" spans="4:6" x14ac:dyDescent="0.3">
      <c r="D117"/>
      <c r="E117"/>
      <c r="F117"/>
    </row>
    <row r="118" spans="4:6" x14ac:dyDescent="0.3">
      <c r="D118"/>
      <c r="E118"/>
      <c r="F118"/>
    </row>
    <row r="119" spans="4:6" x14ac:dyDescent="0.3">
      <c r="D119"/>
      <c r="E119"/>
      <c r="F119"/>
    </row>
    <row r="120" spans="4:6" x14ac:dyDescent="0.3">
      <c r="D120"/>
      <c r="E120"/>
      <c r="F120"/>
    </row>
    <row r="121" spans="4:6" x14ac:dyDescent="0.3">
      <c r="D121"/>
      <c r="E121"/>
      <c r="F121"/>
    </row>
    <row r="122" spans="4:6" x14ac:dyDescent="0.3">
      <c r="D122"/>
      <c r="E122"/>
      <c r="F122"/>
    </row>
    <row r="123" spans="4:6" x14ac:dyDescent="0.3">
      <c r="D123"/>
      <c r="E123"/>
      <c r="F123"/>
    </row>
    <row r="124" spans="4:6" x14ac:dyDescent="0.3">
      <c r="D124"/>
      <c r="E124"/>
      <c r="F124"/>
    </row>
    <row r="125" spans="4:6" x14ac:dyDescent="0.3">
      <c r="D125"/>
      <c r="E125"/>
      <c r="F125"/>
    </row>
    <row r="126" spans="4:6" x14ac:dyDescent="0.3">
      <c r="D126"/>
      <c r="E126"/>
      <c r="F126"/>
    </row>
    <row r="127" spans="4:6" x14ac:dyDescent="0.3">
      <c r="D127"/>
      <c r="E127"/>
      <c r="F127"/>
    </row>
    <row r="128" spans="4:6" x14ac:dyDescent="0.3">
      <c r="D128"/>
      <c r="E128"/>
      <c r="F128"/>
    </row>
    <row r="129" spans="4:6" x14ac:dyDescent="0.3">
      <c r="D129"/>
      <c r="E129"/>
      <c r="F129"/>
    </row>
    <row r="130" spans="4:6" x14ac:dyDescent="0.3">
      <c r="D130"/>
      <c r="E130"/>
      <c r="F130"/>
    </row>
    <row r="131" spans="4:6" x14ac:dyDescent="0.3">
      <c r="D131"/>
      <c r="E131"/>
      <c r="F131"/>
    </row>
    <row r="132" spans="4:6" x14ac:dyDescent="0.3">
      <c r="D132"/>
      <c r="E132"/>
      <c r="F132"/>
    </row>
    <row r="133" spans="4:6" x14ac:dyDescent="0.3">
      <c r="D133"/>
      <c r="E133"/>
      <c r="F133"/>
    </row>
    <row r="134" spans="4:6" x14ac:dyDescent="0.3">
      <c r="D134"/>
      <c r="E134"/>
      <c r="F134"/>
    </row>
    <row r="135" spans="4:6" x14ac:dyDescent="0.3">
      <c r="D135"/>
      <c r="E135"/>
      <c r="F135"/>
    </row>
    <row r="136" spans="4:6" x14ac:dyDescent="0.3">
      <c r="D136"/>
      <c r="E136"/>
      <c r="F136"/>
    </row>
    <row r="137" spans="4:6" x14ac:dyDescent="0.3">
      <c r="D137"/>
      <c r="E137"/>
      <c r="F137"/>
    </row>
    <row r="138" spans="4:6" x14ac:dyDescent="0.3">
      <c r="D138"/>
      <c r="E138"/>
      <c r="F138"/>
    </row>
    <row r="139" spans="4:6" x14ac:dyDescent="0.3">
      <c r="D139"/>
      <c r="E139"/>
      <c r="F139"/>
    </row>
    <row r="140" spans="4:6" x14ac:dyDescent="0.3">
      <c r="D140"/>
      <c r="E140"/>
      <c r="F140"/>
    </row>
    <row r="141" spans="4:6" x14ac:dyDescent="0.3">
      <c r="D141"/>
      <c r="E141"/>
      <c r="F141"/>
    </row>
    <row r="142" spans="4:6" x14ac:dyDescent="0.3">
      <c r="D142"/>
      <c r="E142"/>
      <c r="F142"/>
    </row>
    <row r="143" spans="4:6" x14ac:dyDescent="0.3">
      <c r="D143"/>
      <c r="E143"/>
      <c r="F143"/>
    </row>
    <row r="144" spans="4:6" x14ac:dyDescent="0.3">
      <c r="D144"/>
      <c r="E144"/>
      <c r="F144"/>
    </row>
    <row r="145" spans="4:6" x14ac:dyDescent="0.3">
      <c r="D145"/>
      <c r="E145"/>
      <c r="F145"/>
    </row>
    <row r="146" spans="4:6" x14ac:dyDescent="0.3">
      <c r="D146"/>
      <c r="E146"/>
      <c r="F146"/>
    </row>
    <row r="147" spans="4:6" x14ac:dyDescent="0.3">
      <c r="D147"/>
      <c r="E147"/>
      <c r="F147"/>
    </row>
    <row r="148" spans="4:6" x14ac:dyDescent="0.3">
      <c r="D148"/>
      <c r="E148"/>
      <c r="F148"/>
    </row>
    <row r="149" spans="4:6" x14ac:dyDescent="0.3">
      <c r="D149"/>
      <c r="E149"/>
      <c r="F149"/>
    </row>
    <row r="150" spans="4:6" x14ac:dyDescent="0.3">
      <c r="D150"/>
      <c r="E150"/>
      <c r="F150"/>
    </row>
    <row r="151" spans="4:6" x14ac:dyDescent="0.3">
      <c r="D151"/>
      <c r="E151"/>
      <c r="F151"/>
    </row>
    <row r="152" spans="4:6" x14ac:dyDescent="0.3">
      <c r="D152"/>
      <c r="E152"/>
      <c r="F152"/>
    </row>
    <row r="153" spans="4:6" x14ac:dyDescent="0.3">
      <c r="D153"/>
      <c r="E153"/>
      <c r="F153"/>
    </row>
    <row r="154" spans="4:6" x14ac:dyDescent="0.3">
      <c r="D154"/>
      <c r="E154"/>
      <c r="F154"/>
    </row>
    <row r="155" spans="4:6" x14ac:dyDescent="0.3">
      <c r="D155"/>
      <c r="E155"/>
      <c r="F155"/>
    </row>
    <row r="156" spans="4:6" x14ac:dyDescent="0.3">
      <c r="D156"/>
      <c r="E156"/>
      <c r="F156"/>
    </row>
    <row r="157" spans="4:6" x14ac:dyDescent="0.3">
      <c r="D157"/>
      <c r="E157"/>
      <c r="F157"/>
    </row>
    <row r="158" spans="4:6" x14ac:dyDescent="0.3">
      <c r="D158"/>
      <c r="E158"/>
      <c r="F158"/>
    </row>
    <row r="159" spans="4:6" x14ac:dyDescent="0.3">
      <c r="D159"/>
      <c r="E159"/>
      <c r="F159"/>
    </row>
    <row r="160" spans="4:6" x14ac:dyDescent="0.3">
      <c r="D160"/>
      <c r="E160"/>
      <c r="F160"/>
    </row>
    <row r="161" spans="4:6" x14ac:dyDescent="0.3">
      <c r="D161"/>
      <c r="E161"/>
      <c r="F161"/>
    </row>
    <row r="162" spans="4:6" x14ac:dyDescent="0.3">
      <c r="D162"/>
      <c r="E162"/>
      <c r="F162"/>
    </row>
    <row r="163" spans="4:6" x14ac:dyDescent="0.3">
      <c r="D163"/>
      <c r="E163"/>
      <c r="F163"/>
    </row>
    <row r="164" spans="4:6" x14ac:dyDescent="0.3">
      <c r="D164"/>
      <c r="E164"/>
      <c r="F164"/>
    </row>
    <row r="165" spans="4:6" x14ac:dyDescent="0.3">
      <c r="D165"/>
      <c r="E165"/>
      <c r="F165"/>
    </row>
    <row r="166" spans="4:6" x14ac:dyDescent="0.3">
      <c r="D166"/>
      <c r="E166"/>
      <c r="F166"/>
    </row>
    <row r="167" spans="4:6" x14ac:dyDescent="0.3">
      <c r="D167"/>
      <c r="E167"/>
      <c r="F167"/>
    </row>
    <row r="168" spans="4:6" x14ac:dyDescent="0.3">
      <c r="D168"/>
      <c r="E168"/>
      <c r="F168"/>
    </row>
    <row r="169" spans="4:6" x14ac:dyDescent="0.3">
      <c r="D169"/>
      <c r="E169"/>
      <c r="F169"/>
    </row>
    <row r="170" spans="4:6" x14ac:dyDescent="0.3">
      <c r="D170"/>
      <c r="E170"/>
      <c r="F170"/>
    </row>
    <row r="171" spans="4:6" x14ac:dyDescent="0.3">
      <c r="D171"/>
      <c r="E171"/>
      <c r="F171"/>
    </row>
    <row r="172" spans="4:6" x14ac:dyDescent="0.3">
      <c r="D172"/>
      <c r="E172"/>
      <c r="F172"/>
    </row>
    <row r="173" spans="4:6" x14ac:dyDescent="0.3">
      <c r="D173"/>
      <c r="E173"/>
      <c r="F173"/>
    </row>
    <row r="174" spans="4:6" x14ac:dyDescent="0.3">
      <c r="D174"/>
      <c r="E174"/>
      <c r="F174"/>
    </row>
    <row r="175" spans="4:6" x14ac:dyDescent="0.3">
      <c r="D175"/>
      <c r="E175"/>
      <c r="F175"/>
    </row>
    <row r="176" spans="4:6" x14ac:dyDescent="0.3">
      <c r="D176"/>
      <c r="E176"/>
      <c r="F176"/>
    </row>
    <row r="177" spans="4:6" x14ac:dyDescent="0.3">
      <c r="D177"/>
      <c r="E177"/>
      <c r="F177"/>
    </row>
    <row r="178" spans="4:6" x14ac:dyDescent="0.3">
      <c r="D178"/>
      <c r="E178"/>
      <c r="F178"/>
    </row>
    <row r="179" spans="4:6" x14ac:dyDescent="0.3">
      <c r="D179"/>
      <c r="E179"/>
      <c r="F179"/>
    </row>
    <row r="180" spans="4:6" x14ac:dyDescent="0.3">
      <c r="D180"/>
      <c r="E180"/>
      <c r="F180"/>
    </row>
    <row r="181" spans="4:6" x14ac:dyDescent="0.3">
      <c r="D181"/>
      <c r="E181"/>
      <c r="F181"/>
    </row>
    <row r="182" spans="4:6" x14ac:dyDescent="0.3">
      <c r="D182"/>
      <c r="E182"/>
      <c r="F182"/>
    </row>
    <row r="183" spans="4:6" x14ac:dyDescent="0.3">
      <c r="D183"/>
      <c r="E183"/>
      <c r="F183"/>
    </row>
    <row r="184" spans="4:6" x14ac:dyDescent="0.3">
      <c r="D184"/>
      <c r="E184"/>
      <c r="F184"/>
    </row>
    <row r="185" spans="4:6" x14ac:dyDescent="0.3">
      <c r="D185"/>
      <c r="E185"/>
      <c r="F185"/>
    </row>
    <row r="186" spans="4:6" x14ac:dyDescent="0.3">
      <c r="D186"/>
      <c r="E186"/>
      <c r="F186"/>
    </row>
    <row r="187" spans="4:6" x14ac:dyDescent="0.3">
      <c r="D187"/>
      <c r="E187"/>
      <c r="F187"/>
    </row>
    <row r="188" spans="4:6" x14ac:dyDescent="0.3">
      <c r="D188"/>
      <c r="E188"/>
      <c r="F188"/>
    </row>
    <row r="189" spans="4:6" x14ac:dyDescent="0.3">
      <c r="D189"/>
      <c r="E189"/>
      <c r="F189"/>
    </row>
    <row r="190" spans="4:6" x14ac:dyDescent="0.3">
      <c r="D190"/>
      <c r="E190"/>
      <c r="F190"/>
    </row>
    <row r="191" spans="4:6" x14ac:dyDescent="0.3">
      <c r="D191"/>
      <c r="E191"/>
      <c r="F191"/>
    </row>
    <row r="192" spans="4:6" x14ac:dyDescent="0.3">
      <c r="D192"/>
      <c r="E192"/>
      <c r="F192"/>
    </row>
    <row r="193" spans="4:6" x14ac:dyDescent="0.3">
      <c r="D193"/>
      <c r="E193"/>
      <c r="F193"/>
    </row>
    <row r="194" spans="4:6" x14ac:dyDescent="0.3">
      <c r="D194"/>
      <c r="E194"/>
      <c r="F194"/>
    </row>
    <row r="195" spans="4:6" x14ac:dyDescent="0.3">
      <c r="D195"/>
      <c r="E195"/>
      <c r="F195"/>
    </row>
    <row r="196" spans="4:6" x14ac:dyDescent="0.3">
      <c r="D196"/>
      <c r="E196"/>
      <c r="F196"/>
    </row>
    <row r="197" spans="4:6" x14ac:dyDescent="0.3">
      <c r="D197"/>
      <c r="E197"/>
      <c r="F197"/>
    </row>
    <row r="198" spans="4:6" x14ac:dyDescent="0.3">
      <c r="D198"/>
      <c r="E198"/>
      <c r="F198"/>
    </row>
    <row r="199" spans="4:6" x14ac:dyDescent="0.3">
      <c r="D199"/>
      <c r="E199"/>
      <c r="F199"/>
    </row>
    <row r="200" spans="4:6" x14ac:dyDescent="0.3">
      <c r="D200"/>
      <c r="E200"/>
      <c r="F200"/>
    </row>
    <row r="201" spans="4:6" x14ac:dyDescent="0.3">
      <c r="D201"/>
      <c r="E201"/>
      <c r="F201"/>
    </row>
    <row r="202" spans="4:6" x14ac:dyDescent="0.3">
      <c r="D202"/>
      <c r="E202"/>
      <c r="F202"/>
    </row>
    <row r="203" spans="4:6" x14ac:dyDescent="0.3">
      <c r="D203"/>
      <c r="E203"/>
      <c r="F203"/>
    </row>
    <row r="204" spans="4:6" x14ac:dyDescent="0.3">
      <c r="D204"/>
      <c r="E204"/>
      <c r="F204"/>
    </row>
    <row r="205" spans="4:6" x14ac:dyDescent="0.3">
      <c r="D205"/>
      <c r="E205"/>
      <c r="F205"/>
    </row>
    <row r="206" spans="4:6" x14ac:dyDescent="0.3">
      <c r="D206"/>
      <c r="E206"/>
      <c r="F206"/>
    </row>
    <row r="207" spans="4:6" x14ac:dyDescent="0.3">
      <c r="D207"/>
      <c r="E207"/>
      <c r="F207"/>
    </row>
    <row r="208" spans="4:6" x14ac:dyDescent="0.3">
      <c r="D208"/>
      <c r="E208"/>
      <c r="F208"/>
    </row>
    <row r="209" spans="4:6" x14ac:dyDescent="0.3">
      <c r="D209"/>
      <c r="E209"/>
      <c r="F209"/>
    </row>
    <row r="210" spans="4:6" x14ac:dyDescent="0.3">
      <c r="D210"/>
      <c r="E210"/>
      <c r="F210"/>
    </row>
    <row r="211" spans="4:6" x14ac:dyDescent="0.3">
      <c r="D211"/>
      <c r="E211"/>
      <c r="F211"/>
    </row>
    <row r="212" spans="4:6" x14ac:dyDescent="0.3">
      <c r="D212"/>
      <c r="E212"/>
      <c r="F212"/>
    </row>
    <row r="213" spans="4:6" x14ac:dyDescent="0.3">
      <c r="D213"/>
      <c r="E213"/>
      <c r="F213"/>
    </row>
    <row r="214" spans="4:6" x14ac:dyDescent="0.3">
      <c r="D214"/>
      <c r="E214"/>
      <c r="F214"/>
    </row>
    <row r="215" spans="4:6" x14ac:dyDescent="0.3">
      <c r="D215"/>
      <c r="E215"/>
      <c r="F215"/>
    </row>
    <row r="216" spans="4:6" x14ac:dyDescent="0.3">
      <c r="D216"/>
      <c r="E216"/>
      <c r="F216"/>
    </row>
    <row r="217" spans="4:6" x14ac:dyDescent="0.3">
      <c r="D217"/>
      <c r="E217"/>
      <c r="F217"/>
    </row>
    <row r="218" spans="4:6" x14ac:dyDescent="0.3">
      <c r="D218"/>
      <c r="E218"/>
      <c r="F218"/>
    </row>
    <row r="219" spans="4:6" x14ac:dyDescent="0.3">
      <c r="D219"/>
      <c r="E219"/>
      <c r="F219"/>
    </row>
    <row r="220" spans="4:6" x14ac:dyDescent="0.3">
      <c r="D220"/>
      <c r="E220"/>
      <c r="F220"/>
    </row>
    <row r="221" spans="4:6" x14ac:dyDescent="0.3">
      <c r="D221"/>
      <c r="E221"/>
      <c r="F221"/>
    </row>
    <row r="222" spans="4:6" x14ac:dyDescent="0.3">
      <c r="D222"/>
      <c r="E222"/>
      <c r="F222"/>
    </row>
    <row r="223" spans="4:6" x14ac:dyDescent="0.3">
      <c r="D223"/>
      <c r="E223"/>
      <c r="F223"/>
    </row>
    <row r="224" spans="4:6" x14ac:dyDescent="0.3">
      <c r="D224"/>
      <c r="E224"/>
      <c r="F224"/>
    </row>
    <row r="225" spans="4:6" x14ac:dyDescent="0.3">
      <c r="D225"/>
      <c r="E225"/>
      <c r="F225"/>
    </row>
    <row r="226" spans="4:6" x14ac:dyDescent="0.3">
      <c r="D226"/>
      <c r="E226"/>
      <c r="F226"/>
    </row>
    <row r="227" spans="4:6" x14ac:dyDescent="0.3">
      <c r="D227"/>
      <c r="E227"/>
      <c r="F227"/>
    </row>
    <row r="228" spans="4:6" x14ac:dyDescent="0.3">
      <c r="D228"/>
      <c r="E228"/>
      <c r="F228"/>
    </row>
    <row r="229" spans="4:6" x14ac:dyDescent="0.3">
      <c r="D229"/>
      <c r="E229"/>
      <c r="F229"/>
    </row>
    <row r="230" spans="4:6" x14ac:dyDescent="0.3">
      <c r="D230"/>
      <c r="E230"/>
      <c r="F230"/>
    </row>
    <row r="231" spans="4:6" x14ac:dyDescent="0.3">
      <c r="D231"/>
      <c r="E231"/>
      <c r="F231"/>
    </row>
    <row r="232" spans="4:6" x14ac:dyDescent="0.3">
      <c r="D232"/>
      <c r="E232"/>
      <c r="F232"/>
    </row>
    <row r="233" spans="4:6" x14ac:dyDescent="0.3">
      <c r="D233"/>
      <c r="E233"/>
      <c r="F233"/>
    </row>
    <row r="234" spans="4:6" x14ac:dyDescent="0.3">
      <c r="D234"/>
      <c r="E234"/>
      <c r="F234"/>
    </row>
    <row r="235" spans="4:6" x14ac:dyDescent="0.3">
      <c r="D235"/>
      <c r="E235"/>
      <c r="F235"/>
    </row>
    <row r="236" spans="4:6" x14ac:dyDescent="0.3">
      <c r="D236"/>
      <c r="E236"/>
      <c r="F236"/>
    </row>
    <row r="237" spans="4:6" x14ac:dyDescent="0.3">
      <c r="D237"/>
      <c r="E237"/>
      <c r="F237"/>
    </row>
    <row r="238" spans="4:6" x14ac:dyDescent="0.3">
      <c r="D238"/>
      <c r="E238"/>
      <c r="F238"/>
    </row>
    <row r="239" spans="4:6" x14ac:dyDescent="0.3">
      <c r="D239"/>
      <c r="E239"/>
      <c r="F239"/>
    </row>
    <row r="240" spans="4:6" x14ac:dyDescent="0.3">
      <c r="D240"/>
      <c r="E240"/>
      <c r="F240"/>
    </row>
    <row r="241" spans="4:6" x14ac:dyDescent="0.3">
      <c r="D241"/>
      <c r="E241"/>
      <c r="F241"/>
    </row>
    <row r="242" spans="4:6" x14ac:dyDescent="0.3">
      <c r="D242"/>
      <c r="E242"/>
      <c r="F242"/>
    </row>
    <row r="243" spans="4:6" x14ac:dyDescent="0.3">
      <c r="D243"/>
      <c r="E243"/>
      <c r="F243"/>
    </row>
    <row r="244" spans="4:6" x14ac:dyDescent="0.3">
      <c r="D244"/>
      <c r="E244"/>
      <c r="F244"/>
    </row>
    <row r="245" spans="4:6" x14ac:dyDescent="0.3">
      <c r="D245"/>
      <c r="E245"/>
      <c r="F245"/>
    </row>
    <row r="246" spans="4:6" x14ac:dyDescent="0.3">
      <c r="D246"/>
      <c r="E246"/>
      <c r="F246"/>
    </row>
    <row r="247" spans="4:6" x14ac:dyDescent="0.3">
      <c r="D247"/>
      <c r="E247"/>
      <c r="F247"/>
    </row>
    <row r="248" spans="4:6" x14ac:dyDescent="0.3">
      <c r="D248"/>
      <c r="E248"/>
      <c r="F248"/>
    </row>
    <row r="249" spans="4:6" x14ac:dyDescent="0.3">
      <c r="D249"/>
      <c r="E249"/>
      <c r="F249"/>
    </row>
    <row r="250" spans="4:6" x14ac:dyDescent="0.3">
      <c r="D250"/>
      <c r="E250"/>
      <c r="F250"/>
    </row>
    <row r="251" spans="4:6" x14ac:dyDescent="0.3">
      <c r="D251"/>
      <c r="E251"/>
      <c r="F251"/>
    </row>
    <row r="252" spans="4:6" x14ac:dyDescent="0.3">
      <c r="D252"/>
      <c r="E252"/>
      <c r="F252"/>
    </row>
    <row r="253" spans="4:6" x14ac:dyDescent="0.3">
      <c r="D253"/>
      <c r="E253"/>
      <c r="F253"/>
    </row>
    <row r="254" spans="4:6" x14ac:dyDescent="0.3">
      <c r="D254"/>
      <c r="E254"/>
      <c r="F254"/>
    </row>
    <row r="255" spans="4:6" x14ac:dyDescent="0.3">
      <c r="D255"/>
      <c r="E255"/>
      <c r="F255"/>
    </row>
    <row r="256" spans="4:6" x14ac:dyDescent="0.3">
      <c r="D256"/>
      <c r="E256"/>
      <c r="F256"/>
    </row>
    <row r="257" spans="4:6" x14ac:dyDescent="0.3">
      <c r="D257"/>
      <c r="E257"/>
      <c r="F257"/>
    </row>
    <row r="258" spans="4:6" x14ac:dyDescent="0.3">
      <c r="D258"/>
      <c r="E258"/>
      <c r="F258"/>
    </row>
    <row r="259" spans="4:6" x14ac:dyDescent="0.3">
      <c r="D259"/>
      <c r="E259"/>
      <c r="F259"/>
    </row>
    <row r="260" spans="4:6" x14ac:dyDescent="0.3">
      <c r="D260"/>
      <c r="E260"/>
      <c r="F260"/>
    </row>
    <row r="261" spans="4:6" x14ac:dyDescent="0.3">
      <c r="D261"/>
      <c r="E261"/>
      <c r="F261"/>
    </row>
    <row r="262" spans="4:6" x14ac:dyDescent="0.3">
      <c r="D262"/>
      <c r="E262"/>
      <c r="F262"/>
    </row>
    <row r="263" spans="4:6" x14ac:dyDescent="0.3">
      <c r="D263"/>
      <c r="E263"/>
      <c r="F263"/>
    </row>
    <row r="264" spans="4:6" x14ac:dyDescent="0.3">
      <c r="D264"/>
      <c r="E264"/>
      <c r="F264"/>
    </row>
    <row r="265" spans="4:6" x14ac:dyDescent="0.3">
      <c r="D265"/>
      <c r="E265"/>
      <c r="F265"/>
    </row>
    <row r="266" spans="4:6" x14ac:dyDescent="0.3">
      <c r="D266"/>
      <c r="E266"/>
      <c r="F266"/>
    </row>
    <row r="267" spans="4:6" x14ac:dyDescent="0.3">
      <c r="D267"/>
      <c r="E267"/>
      <c r="F267"/>
    </row>
    <row r="268" spans="4:6" x14ac:dyDescent="0.3">
      <c r="D268"/>
      <c r="E268"/>
      <c r="F268"/>
    </row>
    <row r="269" spans="4:6" x14ac:dyDescent="0.3">
      <c r="D269"/>
      <c r="E269"/>
      <c r="F269"/>
    </row>
    <row r="270" spans="4:6" x14ac:dyDescent="0.3">
      <c r="D270"/>
      <c r="E270"/>
      <c r="F270"/>
    </row>
    <row r="271" spans="4:6" x14ac:dyDescent="0.3">
      <c r="D271"/>
      <c r="E271"/>
      <c r="F271"/>
    </row>
    <row r="272" spans="4:6" x14ac:dyDescent="0.3">
      <c r="D272"/>
      <c r="E272"/>
      <c r="F272"/>
    </row>
    <row r="273" spans="4:6" x14ac:dyDescent="0.3">
      <c r="D273"/>
      <c r="E273"/>
      <c r="F273"/>
    </row>
    <row r="274" spans="4:6" x14ac:dyDescent="0.3">
      <c r="D274"/>
      <c r="E274"/>
      <c r="F274"/>
    </row>
    <row r="275" spans="4:6" x14ac:dyDescent="0.3">
      <c r="D275"/>
      <c r="E275"/>
      <c r="F275"/>
    </row>
    <row r="276" spans="4:6" x14ac:dyDescent="0.3">
      <c r="D276"/>
      <c r="E276"/>
      <c r="F276"/>
    </row>
    <row r="277" spans="4:6" x14ac:dyDescent="0.3">
      <c r="D277"/>
      <c r="E277"/>
      <c r="F277"/>
    </row>
    <row r="278" spans="4:6" x14ac:dyDescent="0.3">
      <c r="D278"/>
      <c r="E278"/>
      <c r="F278"/>
    </row>
    <row r="279" spans="4:6" x14ac:dyDescent="0.3">
      <c r="D279"/>
      <c r="E279"/>
      <c r="F279"/>
    </row>
    <row r="280" spans="4:6" x14ac:dyDescent="0.3">
      <c r="D280"/>
      <c r="E280"/>
      <c r="F280"/>
    </row>
    <row r="281" spans="4:6" x14ac:dyDescent="0.3">
      <c r="D281"/>
      <c r="E281"/>
      <c r="F281"/>
    </row>
    <row r="282" spans="4:6" x14ac:dyDescent="0.3">
      <c r="D282"/>
      <c r="E282"/>
      <c r="F282"/>
    </row>
    <row r="283" spans="4:6" x14ac:dyDescent="0.3">
      <c r="D283"/>
      <c r="E283"/>
      <c r="F283"/>
    </row>
    <row r="284" spans="4:6" x14ac:dyDescent="0.3">
      <c r="D284"/>
      <c r="E284"/>
      <c r="F284"/>
    </row>
    <row r="285" spans="4:6" x14ac:dyDescent="0.3">
      <c r="D285"/>
      <c r="E285"/>
      <c r="F285"/>
    </row>
    <row r="286" spans="4:6" x14ac:dyDescent="0.3">
      <c r="D286"/>
      <c r="E286"/>
      <c r="F286"/>
    </row>
    <row r="287" spans="4:6" x14ac:dyDescent="0.3">
      <c r="D287"/>
      <c r="E287"/>
      <c r="F287"/>
    </row>
    <row r="288" spans="4:6" x14ac:dyDescent="0.3">
      <c r="D288"/>
      <c r="E288"/>
      <c r="F288"/>
    </row>
    <row r="289" spans="4:6" x14ac:dyDescent="0.3">
      <c r="D289"/>
      <c r="E289"/>
      <c r="F289"/>
    </row>
    <row r="290" spans="4:6" x14ac:dyDescent="0.3">
      <c r="D290"/>
      <c r="E290"/>
      <c r="F290"/>
    </row>
    <row r="291" spans="4:6" x14ac:dyDescent="0.3">
      <c r="D291"/>
      <c r="E291"/>
      <c r="F291"/>
    </row>
    <row r="292" spans="4:6" x14ac:dyDescent="0.3">
      <c r="D292"/>
      <c r="E292"/>
      <c r="F292"/>
    </row>
    <row r="293" spans="4:6" x14ac:dyDescent="0.3">
      <c r="D293"/>
      <c r="E293"/>
      <c r="F293"/>
    </row>
    <row r="294" spans="4:6" x14ac:dyDescent="0.3">
      <c r="D294"/>
      <c r="E294"/>
      <c r="F294"/>
    </row>
    <row r="295" spans="4:6" x14ac:dyDescent="0.3">
      <c r="D295"/>
      <c r="E295"/>
      <c r="F295"/>
    </row>
    <row r="296" spans="4:6" x14ac:dyDescent="0.3">
      <c r="D296"/>
      <c r="E296"/>
      <c r="F296"/>
    </row>
    <row r="297" spans="4:6" x14ac:dyDescent="0.3">
      <c r="D297"/>
      <c r="E297"/>
      <c r="F297"/>
    </row>
    <row r="298" spans="4:6" x14ac:dyDescent="0.3">
      <c r="D298"/>
      <c r="E298"/>
      <c r="F298"/>
    </row>
    <row r="299" spans="4:6" x14ac:dyDescent="0.3">
      <c r="D299"/>
      <c r="E299"/>
      <c r="F299"/>
    </row>
    <row r="300" spans="4:6" x14ac:dyDescent="0.3">
      <c r="D300"/>
      <c r="E300"/>
      <c r="F300"/>
    </row>
    <row r="301" spans="4:6" x14ac:dyDescent="0.3">
      <c r="D301"/>
      <c r="E301"/>
      <c r="F301"/>
    </row>
    <row r="302" spans="4:6" x14ac:dyDescent="0.3">
      <c r="D302"/>
      <c r="E302"/>
      <c r="F302"/>
    </row>
    <row r="303" spans="4:6" x14ac:dyDescent="0.3">
      <c r="D303"/>
      <c r="E303"/>
      <c r="F303"/>
    </row>
    <row r="304" spans="4:6" x14ac:dyDescent="0.3">
      <c r="D304"/>
      <c r="E304"/>
      <c r="F304"/>
    </row>
    <row r="305" spans="4:6" x14ac:dyDescent="0.3">
      <c r="D305"/>
      <c r="E305"/>
      <c r="F305"/>
    </row>
    <row r="306" spans="4:6" x14ac:dyDescent="0.3">
      <c r="D306"/>
      <c r="E306"/>
      <c r="F306"/>
    </row>
    <row r="307" spans="4:6" x14ac:dyDescent="0.3">
      <c r="D307"/>
      <c r="E307"/>
      <c r="F307"/>
    </row>
    <row r="308" spans="4:6" x14ac:dyDescent="0.3">
      <c r="D308"/>
      <c r="E308"/>
      <c r="F308"/>
    </row>
    <row r="309" spans="4:6" x14ac:dyDescent="0.3">
      <c r="D309"/>
      <c r="E309"/>
      <c r="F309"/>
    </row>
    <row r="310" spans="4:6" x14ac:dyDescent="0.3">
      <c r="D310"/>
      <c r="E310"/>
      <c r="F310"/>
    </row>
    <row r="311" spans="4:6" x14ac:dyDescent="0.3">
      <c r="D311"/>
      <c r="E311"/>
      <c r="F311"/>
    </row>
    <row r="312" spans="4:6" x14ac:dyDescent="0.3">
      <c r="D312"/>
      <c r="E312"/>
      <c r="F312"/>
    </row>
    <row r="313" spans="4:6" x14ac:dyDescent="0.3">
      <c r="D313"/>
      <c r="E313"/>
      <c r="F313"/>
    </row>
    <row r="314" spans="4:6" x14ac:dyDescent="0.3">
      <c r="D314"/>
      <c r="E314"/>
      <c r="F314"/>
    </row>
    <row r="315" spans="4:6" x14ac:dyDescent="0.3">
      <c r="D315"/>
      <c r="E315"/>
      <c r="F315"/>
    </row>
    <row r="316" spans="4:6" x14ac:dyDescent="0.3">
      <c r="D316"/>
      <c r="E316"/>
      <c r="F316"/>
    </row>
    <row r="317" spans="4:6" x14ac:dyDescent="0.3">
      <c r="D317"/>
      <c r="E317"/>
      <c r="F317"/>
    </row>
    <row r="318" spans="4:6" x14ac:dyDescent="0.3">
      <c r="D318"/>
      <c r="E318"/>
      <c r="F318"/>
    </row>
    <row r="319" spans="4:6" x14ac:dyDescent="0.3">
      <c r="D319"/>
      <c r="E319"/>
      <c r="F319"/>
    </row>
    <row r="320" spans="4:6" x14ac:dyDescent="0.3">
      <c r="D320"/>
      <c r="E320"/>
      <c r="F320"/>
    </row>
    <row r="321" spans="4:6" x14ac:dyDescent="0.3">
      <c r="D321"/>
      <c r="E321"/>
      <c r="F321"/>
    </row>
    <row r="322" spans="4:6" x14ac:dyDescent="0.3">
      <c r="D322"/>
      <c r="E322"/>
      <c r="F322"/>
    </row>
    <row r="323" spans="4:6" x14ac:dyDescent="0.3">
      <c r="D323"/>
      <c r="E323"/>
      <c r="F323"/>
    </row>
    <row r="324" spans="4:6" x14ac:dyDescent="0.3">
      <c r="D324"/>
      <c r="E324"/>
      <c r="F324"/>
    </row>
    <row r="325" spans="4:6" x14ac:dyDescent="0.3">
      <c r="D325"/>
      <c r="E325"/>
      <c r="F325"/>
    </row>
    <row r="326" spans="4:6" x14ac:dyDescent="0.3">
      <c r="D326"/>
      <c r="E326"/>
      <c r="F326"/>
    </row>
    <row r="327" spans="4:6" x14ac:dyDescent="0.3">
      <c r="D327"/>
      <c r="E327"/>
      <c r="F327"/>
    </row>
    <row r="328" spans="4:6" x14ac:dyDescent="0.3">
      <c r="D328"/>
      <c r="E328"/>
      <c r="F328"/>
    </row>
    <row r="329" spans="4:6" x14ac:dyDescent="0.3">
      <c r="D329"/>
      <c r="E329"/>
      <c r="F329"/>
    </row>
    <row r="330" spans="4:6" x14ac:dyDescent="0.3">
      <c r="D330"/>
      <c r="E330"/>
      <c r="F330"/>
    </row>
    <row r="331" spans="4:6" x14ac:dyDescent="0.3">
      <c r="D331"/>
      <c r="E331"/>
      <c r="F331"/>
    </row>
    <row r="332" spans="4:6" x14ac:dyDescent="0.3">
      <c r="D332"/>
      <c r="E332"/>
      <c r="F332"/>
    </row>
    <row r="333" spans="4:6" x14ac:dyDescent="0.3">
      <c r="D333"/>
      <c r="E333"/>
      <c r="F333"/>
    </row>
    <row r="334" spans="4:6" x14ac:dyDescent="0.3">
      <c r="D334"/>
      <c r="E334"/>
      <c r="F334"/>
    </row>
    <row r="335" spans="4:6" x14ac:dyDescent="0.3">
      <c r="D335"/>
      <c r="E335"/>
      <c r="F335"/>
    </row>
    <row r="336" spans="4:6" x14ac:dyDescent="0.3">
      <c r="D336"/>
      <c r="E336"/>
      <c r="F336"/>
    </row>
    <row r="337" spans="4:6" x14ac:dyDescent="0.3">
      <c r="D337"/>
      <c r="E337"/>
      <c r="F337"/>
    </row>
    <row r="338" spans="4:6" x14ac:dyDescent="0.3">
      <c r="D338"/>
      <c r="E338"/>
      <c r="F338"/>
    </row>
    <row r="339" spans="4:6" x14ac:dyDescent="0.3">
      <c r="D339"/>
      <c r="E339"/>
      <c r="F339"/>
    </row>
    <row r="340" spans="4:6" x14ac:dyDescent="0.3">
      <c r="D340"/>
      <c r="E340"/>
      <c r="F340"/>
    </row>
    <row r="341" spans="4:6" x14ac:dyDescent="0.3">
      <c r="D341"/>
      <c r="E341"/>
      <c r="F341"/>
    </row>
    <row r="342" spans="4:6" x14ac:dyDescent="0.3">
      <c r="D342"/>
      <c r="E342"/>
      <c r="F342"/>
    </row>
    <row r="343" spans="4:6" x14ac:dyDescent="0.3">
      <c r="D343"/>
      <c r="E343"/>
      <c r="F343"/>
    </row>
    <row r="344" spans="4:6" x14ac:dyDescent="0.3">
      <c r="D344"/>
      <c r="E344"/>
      <c r="F344"/>
    </row>
    <row r="345" spans="4:6" x14ac:dyDescent="0.3">
      <c r="D345"/>
      <c r="E345"/>
      <c r="F345"/>
    </row>
    <row r="346" spans="4:6" x14ac:dyDescent="0.3">
      <c r="D346"/>
      <c r="E346"/>
      <c r="F346"/>
    </row>
    <row r="347" spans="4:6" x14ac:dyDescent="0.3">
      <c r="D347"/>
      <c r="E347"/>
      <c r="F347"/>
    </row>
    <row r="348" spans="4:6" x14ac:dyDescent="0.3">
      <c r="D348"/>
      <c r="E348"/>
      <c r="F348"/>
    </row>
    <row r="349" spans="4:6" x14ac:dyDescent="0.3">
      <c r="D349"/>
      <c r="E349"/>
      <c r="F349"/>
    </row>
    <row r="350" spans="4:6" x14ac:dyDescent="0.3">
      <c r="D350"/>
      <c r="E350"/>
      <c r="F350"/>
    </row>
    <row r="351" spans="4:6" x14ac:dyDescent="0.3">
      <c r="D351"/>
      <c r="E351"/>
      <c r="F351"/>
    </row>
    <row r="352" spans="4:6" x14ac:dyDescent="0.3">
      <c r="D352"/>
      <c r="E352"/>
      <c r="F352"/>
    </row>
    <row r="353" spans="4:6" x14ac:dyDescent="0.3">
      <c r="D353"/>
      <c r="E353"/>
      <c r="F353"/>
    </row>
    <row r="354" spans="4:6" x14ac:dyDescent="0.3">
      <c r="D354"/>
      <c r="E354"/>
      <c r="F354"/>
    </row>
    <row r="355" spans="4:6" x14ac:dyDescent="0.3">
      <c r="D355"/>
      <c r="E355"/>
      <c r="F355"/>
    </row>
    <row r="356" spans="4:6" x14ac:dyDescent="0.3">
      <c r="D356"/>
      <c r="E356"/>
      <c r="F356"/>
    </row>
    <row r="357" spans="4:6" x14ac:dyDescent="0.3">
      <c r="D357"/>
      <c r="E357"/>
      <c r="F357"/>
    </row>
    <row r="358" spans="4:6" x14ac:dyDescent="0.3">
      <c r="D358"/>
      <c r="E358"/>
      <c r="F358"/>
    </row>
    <row r="359" spans="4:6" x14ac:dyDescent="0.3">
      <c r="D359"/>
      <c r="E359"/>
      <c r="F359"/>
    </row>
    <row r="360" spans="4:6" x14ac:dyDescent="0.3">
      <c r="D360"/>
      <c r="E360"/>
      <c r="F360"/>
    </row>
    <row r="361" spans="4:6" x14ac:dyDescent="0.3">
      <c r="D361"/>
      <c r="E361"/>
      <c r="F361"/>
    </row>
    <row r="362" spans="4:6" x14ac:dyDescent="0.3">
      <c r="D362"/>
      <c r="E362"/>
      <c r="F362"/>
    </row>
    <row r="363" spans="4:6" x14ac:dyDescent="0.3">
      <c r="D363"/>
      <c r="E363"/>
      <c r="F363"/>
    </row>
    <row r="364" spans="4:6" x14ac:dyDescent="0.3">
      <c r="D364"/>
      <c r="E364"/>
      <c r="F364"/>
    </row>
    <row r="365" spans="4:6" x14ac:dyDescent="0.3">
      <c r="D365"/>
      <c r="E365"/>
      <c r="F365"/>
    </row>
    <row r="366" spans="4:6" x14ac:dyDescent="0.3">
      <c r="D366"/>
      <c r="E366"/>
      <c r="F366"/>
    </row>
    <row r="367" spans="4:6" x14ac:dyDescent="0.3">
      <c r="D367"/>
      <c r="E367"/>
      <c r="F367"/>
    </row>
    <row r="368" spans="4:6" x14ac:dyDescent="0.3">
      <c r="D368"/>
      <c r="E368"/>
      <c r="F368"/>
    </row>
    <row r="369" spans="4:6" x14ac:dyDescent="0.3">
      <c r="D369"/>
      <c r="E369"/>
      <c r="F369"/>
    </row>
    <row r="370" spans="4:6" x14ac:dyDescent="0.3">
      <c r="D370"/>
      <c r="E370"/>
      <c r="F370"/>
    </row>
    <row r="371" spans="4:6" x14ac:dyDescent="0.3">
      <c r="D371"/>
      <c r="E371"/>
      <c r="F371"/>
    </row>
    <row r="372" spans="4:6" x14ac:dyDescent="0.3">
      <c r="D372"/>
      <c r="E372"/>
      <c r="F372"/>
    </row>
    <row r="373" spans="4:6" x14ac:dyDescent="0.3">
      <c r="D373"/>
      <c r="E373"/>
      <c r="F373"/>
    </row>
    <row r="374" spans="4:6" x14ac:dyDescent="0.3">
      <c r="D374"/>
      <c r="E374"/>
      <c r="F374"/>
    </row>
    <row r="375" spans="4:6" x14ac:dyDescent="0.3">
      <c r="D375"/>
      <c r="E375"/>
      <c r="F375"/>
    </row>
    <row r="376" spans="4:6" x14ac:dyDescent="0.3">
      <c r="D376"/>
      <c r="E376"/>
      <c r="F376"/>
    </row>
    <row r="377" spans="4:6" x14ac:dyDescent="0.3">
      <c r="D377"/>
      <c r="E377"/>
      <c r="F377"/>
    </row>
    <row r="378" spans="4:6" x14ac:dyDescent="0.3">
      <c r="D378"/>
      <c r="E378"/>
      <c r="F378"/>
    </row>
    <row r="379" spans="4:6" x14ac:dyDescent="0.3">
      <c r="D379"/>
      <c r="E379"/>
      <c r="F379"/>
    </row>
    <row r="380" spans="4:6" x14ac:dyDescent="0.3">
      <c r="D380"/>
      <c r="E380"/>
      <c r="F380"/>
    </row>
    <row r="381" spans="4:6" x14ac:dyDescent="0.3">
      <c r="D381"/>
      <c r="E381"/>
      <c r="F381"/>
    </row>
    <row r="382" spans="4:6" x14ac:dyDescent="0.3">
      <c r="D382"/>
      <c r="E382"/>
      <c r="F382"/>
    </row>
    <row r="383" spans="4:6" x14ac:dyDescent="0.3">
      <c r="D383"/>
      <c r="E383"/>
      <c r="F383"/>
    </row>
    <row r="384" spans="4:6" x14ac:dyDescent="0.3">
      <c r="D384"/>
      <c r="E384"/>
      <c r="F384"/>
    </row>
    <row r="385" spans="4:6" x14ac:dyDescent="0.3">
      <c r="D385"/>
      <c r="E385"/>
      <c r="F385"/>
    </row>
    <row r="386" spans="4:6" x14ac:dyDescent="0.3">
      <c r="D386"/>
      <c r="E386"/>
      <c r="F386"/>
    </row>
    <row r="387" spans="4:6" x14ac:dyDescent="0.3">
      <c r="D387"/>
      <c r="E387"/>
      <c r="F387"/>
    </row>
    <row r="388" spans="4:6" x14ac:dyDescent="0.3">
      <c r="D388"/>
      <c r="E388"/>
      <c r="F388"/>
    </row>
    <row r="389" spans="4:6" x14ac:dyDescent="0.3">
      <c r="D389"/>
      <c r="E389"/>
      <c r="F389"/>
    </row>
    <row r="390" spans="4:6" x14ac:dyDescent="0.3">
      <c r="D390"/>
      <c r="E390"/>
      <c r="F390"/>
    </row>
    <row r="391" spans="4:6" x14ac:dyDescent="0.3">
      <c r="D391"/>
      <c r="E391"/>
      <c r="F391"/>
    </row>
    <row r="392" spans="4:6" x14ac:dyDescent="0.3">
      <c r="D392"/>
      <c r="E392"/>
      <c r="F392"/>
    </row>
    <row r="393" spans="4:6" x14ac:dyDescent="0.3">
      <c r="D393"/>
      <c r="E393"/>
      <c r="F393"/>
    </row>
    <row r="394" spans="4:6" x14ac:dyDescent="0.3">
      <c r="D394"/>
      <c r="E394"/>
      <c r="F394"/>
    </row>
    <row r="395" spans="4:6" x14ac:dyDescent="0.3">
      <c r="D395"/>
      <c r="E395"/>
      <c r="F395"/>
    </row>
    <row r="396" spans="4:6" x14ac:dyDescent="0.3">
      <c r="D396"/>
      <c r="E396"/>
      <c r="F396"/>
    </row>
    <row r="397" spans="4:6" x14ac:dyDescent="0.3">
      <c r="D397"/>
      <c r="E397"/>
      <c r="F397"/>
    </row>
    <row r="398" spans="4:6" x14ac:dyDescent="0.3">
      <c r="D398"/>
      <c r="E398"/>
      <c r="F398"/>
    </row>
    <row r="399" spans="4:6" x14ac:dyDescent="0.3">
      <c r="D399"/>
      <c r="E399"/>
      <c r="F399"/>
    </row>
    <row r="400" spans="4:6" x14ac:dyDescent="0.3">
      <c r="D400"/>
      <c r="E400"/>
      <c r="F400"/>
    </row>
    <row r="401" spans="4:6" x14ac:dyDescent="0.3">
      <c r="D401"/>
      <c r="E401"/>
      <c r="F401"/>
    </row>
    <row r="402" spans="4:6" x14ac:dyDescent="0.3">
      <c r="D402"/>
      <c r="E402"/>
      <c r="F402"/>
    </row>
    <row r="403" spans="4:6" x14ac:dyDescent="0.3">
      <c r="D403"/>
      <c r="E403"/>
      <c r="F403"/>
    </row>
    <row r="404" spans="4:6" x14ac:dyDescent="0.3">
      <c r="D404"/>
      <c r="E404"/>
      <c r="F404"/>
    </row>
    <row r="405" spans="4:6" x14ac:dyDescent="0.3">
      <c r="D405"/>
      <c r="E405"/>
      <c r="F405"/>
    </row>
    <row r="406" spans="4:6" x14ac:dyDescent="0.3">
      <c r="D406"/>
      <c r="E406"/>
      <c r="F406"/>
    </row>
    <row r="407" spans="4:6" x14ac:dyDescent="0.3">
      <c r="D407"/>
      <c r="E407"/>
      <c r="F407"/>
    </row>
    <row r="408" spans="4:6" x14ac:dyDescent="0.3">
      <c r="D408"/>
      <c r="E408"/>
      <c r="F408"/>
    </row>
    <row r="409" spans="4:6" x14ac:dyDescent="0.3">
      <c r="D409"/>
      <c r="E409"/>
      <c r="F409"/>
    </row>
    <row r="410" spans="4:6" x14ac:dyDescent="0.3">
      <c r="D410"/>
      <c r="E410"/>
      <c r="F410"/>
    </row>
    <row r="411" spans="4:6" x14ac:dyDescent="0.3">
      <c r="D411"/>
      <c r="E411"/>
      <c r="F411"/>
    </row>
    <row r="412" spans="4:6" x14ac:dyDescent="0.3">
      <c r="D412"/>
      <c r="E412"/>
      <c r="F412"/>
    </row>
    <row r="413" spans="4:6" x14ac:dyDescent="0.3">
      <c r="D413"/>
      <c r="E413"/>
      <c r="F413"/>
    </row>
    <row r="414" spans="4:6" x14ac:dyDescent="0.3">
      <c r="D414"/>
      <c r="E414"/>
      <c r="F414"/>
    </row>
    <row r="415" spans="4:6" x14ac:dyDescent="0.3">
      <c r="D415"/>
      <c r="E415"/>
      <c r="F415"/>
    </row>
    <row r="416" spans="4:6" x14ac:dyDescent="0.3">
      <c r="D416"/>
      <c r="E416"/>
      <c r="F416"/>
    </row>
    <row r="417" spans="4:6" x14ac:dyDescent="0.3">
      <c r="D417"/>
      <c r="E417"/>
      <c r="F417"/>
    </row>
    <row r="418" spans="4:6" x14ac:dyDescent="0.3">
      <c r="D418"/>
      <c r="E418"/>
      <c r="F418"/>
    </row>
    <row r="419" spans="4:6" x14ac:dyDescent="0.3">
      <c r="D419"/>
      <c r="E419"/>
      <c r="F419"/>
    </row>
    <row r="420" spans="4:6" x14ac:dyDescent="0.3">
      <c r="D420"/>
      <c r="E420"/>
      <c r="F420"/>
    </row>
    <row r="421" spans="4:6" x14ac:dyDescent="0.3">
      <c r="D421"/>
      <c r="E421"/>
      <c r="F421"/>
    </row>
    <row r="422" spans="4:6" x14ac:dyDescent="0.3">
      <c r="D422"/>
      <c r="E422"/>
      <c r="F422"/>
    </row>
    <row r="423" spans="4:6" x14ac:dyDescent="0.3">
      <c r="D423"/>
      <c r="E423"/>
      <c r="F423"/>
    </row>
    <row r="424" spans="4:6" x14ac:dyDescent="0.3">
      <c r="D424"/>
      <c r="E424"/>
      <c r="F424"/>
    </row>
    <row r="425" spans="4:6" x14ac:dyDescent="0.3">
      <c r="D425"/>
      <c r="E425"/>
      <c r="F425"/>
    </row>
    <row r="426" spans="4:6" x14ac:dyDescent="0.3">
      <c r="D426"/>
      <c r="E426"/>
      <c r="F426"/>
    </row>
    <row r="427" spans="4:6" x14ac:dyDescent="0.3">
      <c r="D427"/>
      <c r="E427"/>
      <c r="F427"/>
    </row>
    <row r="428" spans="4:6" x14ac:dyDescent="0.3">
      <c r="D428"/>
      <c r="E428"/>
      <c r="F428"/>
    </row>
    <row r="429" spans="4:6" x14ac:dyDescent="0.3">
      <c r="D429"/>
      <c r="E429"/>
      <c r="F429"/>
    </row>
    <row r="430" spans="4:6" x14ac:dyDescent="0.3">
      <c r="D430"/>
      <c r="E430"/>
      <c r="F430"/>
    </row>
    <row r="431" spans="4:6" x14ac:dyDescent="0.3">
      <c r="D431"/>
      <c r="E431"/>
      <c r="F431"/>
    </row>
    <row r="432" spans="4:6" x14ac:dyDescent="0.3">
      <c r="D432"/>
      <c r="E432"/>
      <c r="F432"/>
    </row>
    <row r="433" spans="4:6" x14ac:dyDescent="0.3">
      <c r="D433"/>
      <c r="E433"/>
      <c r="F433"/>
    </row>
    <row r="434" spans="4:6" x14ac:dyDescent="0.3">
      <c r="D434"/>
      <c r="E434"/>
      <c r="F434"/>
    </row>
    <row r="435" spans="4:6" x14ac:dyDescent="0.3">
      <c r="D435"/>
      <c r="E435"/>
      <c r="F435"/>
    </row>
    <row r="436" spans="4:6" x14ac:dyDescent="0.3">
      <c r="D436"/>
      <c r="E436"/>
      <c r="F436"/>
    </row>
    <row r="437" spans="4:6" x14ac:dyDescent="0.3">
      <c r="D437"/>
      <c r="E437"/>
      <c r="F437"/>
    </row>
    <row r="438" spans="4:6" x14ac:dyDescent="0.3">
      <c r="D438"/>
      <c r="E438"/>
      <c r="F438"/>
    </row>
    <row r="439" spans="4:6" x14ac:dyDescent="0.3">
      <c r="D439"/>
      <c r="E439"/>
      <c r="F439"/>
    </row>
    <row r="440" spans="4:6" x14ac:dyDescent="0.3">
      <c r="D440"/>
      <c r="E440"/>
      <c r="F440"/>
    </row>
    <row r="441" spans="4:6" x14ac:dyDescent="0.3">
      <c r="D441"/>
      <c r="E441"/>
      <c r="F441"/>
    </row>
    <row r="442" spans="4:6" x14ac:dyDescent="0.3">
      <c r="D442"/>
      <c r="E442"/>
      <c r="F442"/>
    </row>
    <row r="443" spans="4:6" x14ac:dyDescent="0.3">
      <c r="D443"/>
      <c r="E443"/>
      <c r="F443"/>
    </row>
    <row r="444" spans="4:6" x14ac:dyDescent="0.3">
      <c r="D444"/>
      <c r="E444"/>
      <c r="F444"/>
    </row>
    <row r="445" spans="4:6" x14ac:dyDescent="0.3">
      <c r="D445"/>
      <c r="E445"/>
      <c r="F445"/>
    </row>
    <row r="446" spans="4:6" x14ac:dyDescent="0.3">
      <c r="D446"/>
      <c r="E446"/>
      <c r="F446"/>
    </row>
    <row r="447" spans="4:6" x14ac:dyDescent="0.3">
      <c r="D447"/>
      <c r="E447"/>
      <c r="F447"/>
    </row>
    <row r="448" spans="4:6" x14ac:dyDescent="0.3">
      <c r="D448"/>
      <c r="E448"/>
      <c r="F448"/>
    </row>
    <row r="449" spans="4:6" x14ac:dyDescent="0.3">
      <c r="D449"/>
      <c r="E449"/>
      <c r="F449"/>
    </row>
    <row r="450" spans="4:6" x14ac:dyDescent="0.3">
      <c r="D450"/>
      <c r="E450"/>
      <c r="F450"/>
    </row>
    <row r="451" spans="4:6" x14ac:dyDescent="0.3">
      <c r="D451"/>
      <c r="E451"/>
      <c r="F451"/>
    </row>
    <row r="452" spans="4:6" x14ac:dyDescent="0.3">
      <c r="D452"/>
      <c r="E452"/>
      <c r="F452"/>
    </row>
    <row r="453" spans="4:6" x14ac:dyDescent="0.3">
      <c r="D453"/>
      <c r="E453"/>
      <c r="F453"/>
    </row>
    <row r="454" spans="4:6" x14ac:dyDescent="0.3">
      <c r="D454"/>
      <c r="E454"/>
      <c r="F454"/>
    </row>
    <row r="455" spans="4:6" x14ac:dyDescent="0.3">
      <c r="D455"/>
      <c r="E455"/>
      <c r="F455"/>
    </row>
    <row r="456" spans="4:6" x14ac:dyDescent="0.3">
      <c r="D456"/>
      <c r="E456"/>
      <c r="F456"/>
    </row>
    <row r="457" spans="4:6" x14ac:dyDescent="0.3">
      <c r="D457"/>
      <c r="E457"/>
      <c r="F457"/>
    </row>
    <row r="458" spans="4:6" x14ac:dyDescent="0.3">
      <c r="D458"/>
      <c r="E458"/>
      <c r="F458"/>
    </row>
    <row r="459" spans="4:6" x14ac:dyDescent="0.3">
      <c r="D459"/>
      <c r="E459"/>
      <c r="F459"/>
    </row>
    <row r="460" spans="4:6" x14ac:dyDescent="0.3">
      <c r="D460"/>
      <c r="E460"/>
      <c r="F460"/>
    </row>
    <row r="461" spans="4:6" x14ac:dyDescent="0.3">
      <c r="D461"/>
      <c r="E461"/>
      <c r="F461"/>
    </row>
    <row r="462" spans="4:6" x14ac:dyDescent="0.3">
      <c r="D462"/>
      <c r="E462"/>
      <c r="F462"/>
    </row>
    <row r="463" spans="4:6" x14ac:dyDescent="0.3">
      <c r="D463"/>
      <c r="E463"/>
      <c r="F463"/>
    </row>
    <row r="464" spans="4:6" x14ac:dyDescent="0.3">
      <c r="D464"/>
      <c r="E464"/>
      <c r="F464"/>
    </row>
    <row r="465" spans="4:6" x14ac:dyDescent="0.3">
      <c r="D465"/>
      <c r="E465"/>
      <c r="F465"/>
    </row>
    <row r="466" spans="4:6" x14ac:dyDescent="0.3">
      <c r="D466"/>
      <c r="E466"/>
      <c r="F466"/>
    </row>
    <row r="467" spans="4:6" x14ac:dyDescent="0.3">
      <c r="D467"/>
      <c r="E467"/>
      <c r="F467"/>
    </row>
    <row r="468" spans="4:6" x14ac:dyDescent="0.3">
      <c r="D468"/>
      <c r="E468"/>
      <c r="F468"/>
    </row>
    <row r="469" spans="4:6" x14ac:dyDescent="0.3">
      <c r="D469"/>
      <c r="E469"/>
      <c r="F469"/>
    </row>
    <row r="470" spans="4:6" x14ac:dyDescent="0.3">
      <c r="D470"/>
      <c r="E470"/>
      <c r="F470"/>
    </row>
    <row r="471" spans="4:6" x14ac:dyDescent="0.3">
      <c r="D471"/>
      <c r="E471"/>
      <c r="F471"/>
    </row>
    <row r="472" spans="4:6" x14ac:dyDescent="0.3">
      <c r="D472"/>
      <c r="E472"/>
      <c r="F472"/>
    </row>
    <row r="473" spans="4:6" x14ac:dyDescent="0.3">
      <c r="D473"/>
      <c r="E473"/>
      <c r="F473"/>
    </row>
    <row r="474" spans="4:6" x14ac:dyDescent="0.3">
      <c r="D474"/>
      <c r="E474"/>
      <c r="F474"/>
    </row>
    <row r="475" spans="4:6" x14ac:dyDescent="0.3">
      <c r="D475"/>
      <c r="E475"/>
      <c r="F475"/>
    </row>
    <row r="476" spans="4:6" x14ac:dyDescent="0.3">
      <c r="D476"/>
      <c r="E476"/>
      <c r="F476"/>
    </row>
    <row r="477" spans="4:6" x14ac:dyDescent="0.3">
      <c r="D477"/>
      <c r="E477"/>
      <c r="F477"/>
    </row>
    <row r="478" spans="4:6" x14ac:dyDescent="0.3">
      <c r="D478"/>
      <c r="E478"/>
      <c r="F478"/>
    </row>
    <row r="479" spans="4:6" x14ac:dyDescent="0.3">
      <c r="D479"/>
      <c r="E479"/>
      <c r="F479"/>
    </row>
    <row r="480" spans="4:6" x14ac:dyDescent="0.3">
      <c r="D480"/>
      <c r="E480"/>
      <c r="F480"/>
    </row>
    <row r="481" spans="4:6" x14ac:dyDescent="0.3">
      <c r="D481"/>
      <c r="E481"/>
      <c r="F481"/>
    </row>
    <row r="482" spans="4:6" x14ac:dyDescent="0.3">
      <c r="D482"/>
      <c r="E482"/>
      <c r="F482"/>
    </row>
    <row r="483" spans="4:6" x14ac:dyDescent="0.3">
      <c r="D483"/>
      <c r="E483"/>
      <c r="F483"/>
    </row>
    <row r="484" spans="4:6" x14ac:dyDescent="0.3">
      <c r="D484"/>
      <c r="E484"/>
      <c r="F484"/>
    </row>
    <row r="485" spans="4:6" x14ac:dyDescent="0.3">
      <c r="D485"/>
      <c r="E485"/>
      <c r="F485"/>
    </row>
    <row r="486" spans="4:6" x14ac:dyDescent="0.3">
      <c r="D486"/>
      <c r="E486"/>
      <c r="F486"/>
    </row>
    <row r="487" spans="4:6" x14ac:dyDescent="0.3">
      <c r="D487"/>
      <c r="E487"/>
      <c r="F487"/>
    </row>
    <row r="488" spans="4:6" x14ac:dyDescent="0.3">
      <c r="D488"/>
      <c r="E488"/>
      <c r="F488"/>
    </row>
    <row r="489" spans="4:6" x14ac:dyDescent="0.3">
      <c r="D489"/>
      <c r="E489"/>
      <c r="F489"/>
    </row>
    <row r="490" spans="4:6" x14ac:dyDescent="0.3">
      <c r="D490"/>
      <c r="E490"/>
      <c r="F490"/>
    </row>
    <row r="491" spans="4:6" x14ac:dyDescent="0.3">
      <c r="D491"/>
      <c r="E491"/>
      <c r="F491"/>
    </row>
    <row r="492" spans="4:6" x14ac:dyDescent="0.3">
      <c r="D492"/>
      <c r="E492"/>
      <c r="F492"/>
    </row>
    <row r="493" spans="4:6" x14ac:dyDescent="0.3">
      <c r="D493"/>
      <c r="E493"/>
      <c r="F493"/>
    </row>
    <row r="494" spans="4:6" x14ac:dyDescent="0.3">
      <c r="D494"/>
      <c r="E494"/>
      <c r="F494"/>
    </row>
    <row r="495" spans="4:6" x14ac:dyDescent="0.3">
      <c r="D495"/>
      <c r="E495"/>
      <c r="F495"/>
    </row>
    <row r="496" spans="4:6" x14ac:dyDescent="0.3">
      <c r="D496"/>
      <c r="E496"/>
      <c r="F496"/>
    </row>
    <row r="497" spans="4:6" x14ac:dyDescent="0.3">
      <c r="D497"/>
      <c r="E497"/>
      <c r="F497"/>
    </row>
    <row r="498" spans="4:6" x14ac:dyDescent="0.3">
      <c r="D498"/>
      <c r="E498"/>
      <c r="F498"/>
    </row>
    <row r="499" spans="4:6" x14ac:dyDescent="0.3">
      <c r="D499"/>
      <c r="E499"/>
      <c r="F499"/>
    </row>
    <row r="500" spans="4:6" x14ac:dyDescent="0.3">
      <c r="D500"/>
      <c r="E500"/>
      <c r="F50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7BDF-A2DF-4539-868F-6A424883E16B}">
  <dimension ref="B5:E196"/>
  <sheetViews>
    <sheetView workbookViewId="0"/>
  </sheetViews>
  <sheetFormatPr defaultRowHeight="16.5" x14ac:dyDescent="0.3"/>
  <cols>
    <col min="1" max="1" width="2.625" customWidth="1"/>
    <col min="2" max="2" width="16" bestFit="1" customWidth="1"/>
    <col min="3" max="3" width="19" bestFit="1" customWidth="1"/>
    <col min="4" max="4" width="28.875" bestFit="1" customWidth="1"/>
    <col min="5" max="5" width="22.125" bestFit="1" customWidth="1"/>
    <col min="6" max="6" width="23.375" bestFit="1" customWidth="1"/>
    <col min="7" max="7" width="27.5" bestFit="1" customWidth="1"/>
    <col min="8" max="9" width="23.375" bestFit="1" customWidth="1"/>
  </cols>
  <sheetData>
    <row r="5" spans="2:5" x14ac:dyDescent="0.3">
      <c r="B5" s="31" t="s">
        <v>105</v>
      </c>
      <c r="C5" t="s">
        <v>100</v>
      </c>
    </row>
    <row r="6" spans="2:5" x14ac:dyDescent="0.3">
      <c r="B6" s="31" t="s">
        <v>30</v>
      </c>
      <c r="C6" t="s">
        <v>94</v>
      </c>
    </row>
    <row r="8" spans="2:5" x14ac:dyDescent="0.3">
      <c r="B8" s="31" t="s">
        <v>796</v>
      </c>
      <c r="C8" s="31" t="s">
        <v>826</v>
      </c>
      <c r="D8" s="31" t="s">
        <v>93</v>
      </c>
      <c r="E8" s="31" t="s">
        <v>829</v>
      </c>
    </row>
    <row r="9" spans="2:5" x14ac:dyDescent="0.3">
      <c r="B9">
        <v>110</v>
      </c>
      <c r="C9" t="s">
        <v>1086</v>
      </c>
      <c r="D9" t="s">
        <v>284</v>
      </c>
      <c r="E9" t="s">
        <v>1087</v>
      </c>
    </row>
    <row r="10" spans="2:5" x14ac:dyDescent="0.3">
      <c r="B10">
        <v>110</v>
      </c>
      <c r="C10" t="s">
        <v>1090</v>
      </c>
      <c r="D10" t="s">
        <v>287</v>
      </c>
      <c r="E10" t="s">
        <v>1087</v>
      </c>
    </row>
    <row r="11" spans="2:5" x14ac:dyDescent="0.3">
      <c r="B11">
        <v>110</v>
      </c>
      <c r="C11" t="s">
        <v>1091</v>
      </c>
      <c r="D11" t="s">
        <v>285</v>
      </c>
      <c r="E11" t="s">
        <v>1087</v>
      </c>
    </row>
    <row r="12" spans="2:5" x14ac:dyDescent="0.3">
      <c r="B12">
        <v>110</v>
      </c>
      <c r="C12" t="s">
        <v>1092</v>
      </c>
      <c r="D12" t="s">
        <v>293</v>
      </c>
      <c r="E12" t="s">
        <v>1087</v>
      </c>
    </row>
    <row r="13" spans="2:5" x14ac:dyDescent="0.3">
      <c r="B13">
        <v>110</v>
      </c>
      <c r="C13" t="s">
        <v>1093</v>
      </c>
      <c r="D13" t="s">
        <v>298</v>
      </c>
      <c r="E13" t="s">
        <v>1087</v>
      </c>
    </row>
    <row r="14" spans="2:5" x14ac:dyDescent="0.3">
      <c r="B14">
        <v>110</v>
      </c>
      <c r="C14" t="s">
        <v>1094</v>
      </c>
      <c r="D14" t="s">
        <v>299</v>
      </c>
      <c r="E14" t="s">
        <v>1087</v>
      </c>
    </row>
    <row r="15" spans="2:5" x14ac:dyDescent="0.3">
      <c r="B15">
        <v>110</v>
      </c>
      <c r="C15" t="s">
        <v>1095</v>
      </c>
      <c r="D15" t="s">
        <v>295</v>
      </c>
      <c r="E15" t="s">
        <v>1087</v>
      </c>
    </row>
    <row r="16" spans="2:5" x14ac:dyDescent="0.3">
      <c r="B16">
        <v>110</v>
      </c>
      <c r="C16" t="s">
        <v>1096</v>
      </c>
      <c r="D16" t="s">
        <v>290</v>
      </c>
      <c r="E16" t="s">
        <v>1087</v>
      </c>
    </row>
    <row r="17" spans="2:5" x14ac:dyDescent="0.3">
      <c r="B17">
        <v>110</v>
      </c>
      <c r="C17" t="s">
        <v>1097</v>
      </c>
      <c r="D17" t="s">
        <v>291</v>
      </c>
      <c r="E17" t="s">
        <v>1087</v>
      </c>
    </row>
    <row r="18" spans="2:5" x14ac:dyDescent="0.3">
      <c r="B18">
        <v>110</v>
      </c>
      <c r="C18" t="s">
        <v>1099</v>
      </c>
      <c r="D18" t="s">
        <v>294</v>
      </c>
      <c r="E18" t="s">
        <v>1087</v>
      </c>
    </row>
    <row r="19" spans="2:5" x14ac:dyDescent="0.3">
      <c r="B19">
        <v>110</v>
      </c>
      <c r="C19" t="s">
        <v>1101</v>
      </c>
      <c r="D19" t="s">
        <v>300</v>
      </c>
      <c r="E19" t="s">
        <v>1087</v>
      </c>
    </row>
    <row r="20" spans="2:5" x14ac:dyDescent="0.3">
      <c r="B20">
        <v>110</v>
      </c>
      <c r="C20" t="s">
        <v>1102</v>
      </c>
      <c r="D20" t="s">
        <v>297</v>
      </c>
      <c r="E20" t="s">
        <v>1087</v>
      </c>
    </row>
    <row r="21" spans="2:5" x14ac:dyDescent="0.3">
      <c r="B21">
        <v>110</v>
      </c>
      <c r="C21" t="s">
        <v>1103</v>
      </c>
      <c r="D21" t="s">
        <v>288</v>
      </c>
      <c r="E21" t="s">
        <v>1087</v>
      </c>
    </row>
    <row r="22" spans="2:5" x14ac:dyDescent="0.3">
      <c r="B22">
        <v>110</v>
      </c>
      <c r="C22" t="s">
        <v>1105</v>
      </c>
      <c r="D22" t="s">
        <v>292</v>
      </c>
      <c r="E22" t="s">
        <v>1087</v>
      </c>
    </row>
    <row r="23" spans="2:5" x14ac:dyDescent="0.3">
      <c r="B23">
        <v>110</v>
      </c>
      <c r="C23" t="s">
        <v>1106</v>
      </c>
      <c r="D23" t="s">
        <v>286</v>
      </c>
      <c r="E23" t="s">
        <v>1087</v>
      </c>
    </row>
    <row r="24" spans="2:5" x14ac:dyDescent="0.3">
      <c r="B24">
        <v>110</v>
      </c>
      <c r="C24" t="s">
        <v>1107</v>
      </c>
      <c r="D24" t="s">
        <v>1109</v>
      </c>
      <c r="E24" t="s">
        <v>1087</v>
      </c>
    </row>
    <row r="25" spans="2:5" x14ac:dyDescent="0.3">
      <c r="B25">
        <v>110</v>
      </c>
      <c r="C25" t="s">
        <v>1111</v>
      </c>
      <c r="D25" t="s">
        <v>1112</v>
      </c>
      <c r="E25" t="s">
        <v>1087</v>
      </c>
    </row>
    <row r="26" spans="2:5" x14ac:dyDescent="0.3">
      <c r="B26">
        <v>110</v>
      </c>
      <c r="C26" t="s">
        <v>1113</v>
      </c>
      <c r="D26" t="s">
        <v>1114</v>
      </c>
      <c r="E26" t="s">
        <v>1087</v>
      </c>
    </row>
    <row r="27" spans="2:5" x14ac:dyDescent="0.3">
      <c r="B27">
        <v>110</v>
      </c>
      <c r="C27" t="s">
        <v>1115</v>
      </c>
      <c r="D27" t="s">
        <v>1116</v>
      </c>
      <c r="E27" t="s">
        <v>1087</v>
      </c>
    </row>
    <row r="28" spans="2:5" x14ac:dyDescent="0.3">
      <c r="B28">
        <v>110</v>
      </c>
      <c r="C28" t="s">
        <v>1118</v>
      </c>
      <c r="D28" t="s">
        <v>1119</v>
      </c>
      <c r="E28" t="s">
        <v>1087</v>
      </c>
    </row>
    <row r="29" spans="2:5" x14ac:dyDescent="0.3">
      <c r="B29">
        <v>110</v>
      </c>
      <c r="C29" t="s">
        <v>1120</v>
      </c>
      <c r="D29" t="s">
        <v>1121</v>
      </c>
      <c r="E29" t="s">
        <v>1087</v>
      </c>
    </row>
    <row r="30" spans="2:5" x14ac:dyDescent="0.3">
      <c r="B30">
        <v>110</v>
      </c>
      <c r="C30" t="s">
        <v>1123</v>
      </c>
      <c r="D30" t="s">
        <v>1124</v>
      </c>
      <c r="E30" t="s">
        <v>1087</v>
      </c>
    </row>
    <row r="31" spans="2:5" x14ac:dyDescent="0.3">
      <c r="B31">
        <v>110</v>
      </c>
      <c r="C31" t="s">
        <v>1125</v>
      </c>
      <c r="D31" t="s">
        <v>1126</v>
      </c>
      <c r="E31" t="s">
        <v>1087</v>
      </c>
    </row>
    <row r="32" spans="2:5" x14ac:dyDescent="0.3">
      <c r="B32">
        <v>110</v>
      </c>
      <c r="C32" t="s">
        <v>1127</v>
      </c>
      <c r="D32" t="s">
        <v>1128</v>
      </c>
      <c r="E32" t="s">
        <v>1087</v>
      </c>
    </row>
    <row r="33" spans="2:5" x14ac:dyDescent="0.3">
      <c r="B33">
        <v>110</v>
      </c>
      <c r="C33" t="s">
        <v>1130</v>
      </c>
      <c r="D33" t="s">
        <v>1132</v>
      </c>
      <c r="E33" t="s">
        <v>1087</v>
      </c>
    </row>
    <row r="34" spans="2:5" x14ac:dyDescent="0.3">
      <c r="B34">
        <v>110</v>
      </c>
      <c r="C34" t="s">
        <v>1134</v>
      </c>
      <c r="D34" t="s">
        <v>1135</v>
      </c>
      <c r="E34" t="s">
        <v>1087</v>
      </c>
    </row>
    <row r="35" spans="2:5" x14ac:dyDescent="0.3">
      <c r="B35">
        <v>110</v>
      </c>
      <c r="C35" t="s">
        <v>1137</v>
      </c>
      <c r="D35" t="s">
        <v>1138</v>
      </c>
      <c r="E35" t="s">
        <v>1087</v>
      </c>
    </row>
    <row r="36" spans="2:5" x14ac:dyDescent="0.3">
      <c r="B36">
        <v>110</v>
      </c>
      <c r="C36" t="s">
        <v>1140</v>
      </c>
      <c r="D36" t="s">
        <v>1141</v>
      </c>
      <c r="E36" t="s">
        <v>1087</v>
      </c>
    </row>
    <row r="37" spans="2:5" x14ac:dyDescent="0.3">
      <c r="B37">
        <v>110</v>
      </c>
      <c r="C37" t="s">
        <v>1142</v>
      </c>
      <c r="D37" t="s">
        <v>1143</v>
      </c>
      <c r="E37" t="s">
        <v>1087</v>
      </c>
    </row>
    <row r="38" spans="2:5" x14ac:dyDescent="0.3">
      <c r="B38">
        <v>110</v>
      </c>
      <c r="C38" t="s">
        <v>1144</v>
      </c>
      <c r="D38" t="s">
        <v>1145</v>
      </c>
      <c r="E38" t="s">
        <v>1087</v>
      </c>
    </row>
    <row r="39" spans="2:5" x14ac:dyDescent="0.3">
      <c r="B39">
        <v>110</v>
      </c>
      <c r="C39" t="s">
        <v>1146</v>
      </c>
      <c r="D39" t="s">
        <v>1147</v>
      </c>
      <c r="E39" t="s">
        <v>1087</v>
      </c>
    </row>
    <row r="40" spans="2:5" x14ac:dyDescent="0.3">
      <c r="B40">
        <v>110</v>
      </c>
      <c r="C40" t="s">
        <v>1148</v>
      </c>
      <c r="D40" t="s">
        <v>1149</v>
      </c>
      <c r="E40" t="s">
        <v>1087</v>
      </c>
    </row>
    <row r="41" spans="2:5" x14ac:dyDescent="0.3">
      <c r="B41">
        <v>110</v>
      </c>
      <c r="C41" t="s">
        <v>1150</v>
      </c>
      <c r="D41" t="s">
        <v>1074</v>
      </c>
      <c r="E41" t="s">
        <v>1087</v>
      </c>
    </row>
    <row r="42" spans="2:5" x14ac:dyDescent="0.3">
      <c r="B42">
        <v>110</v>
      </c>
      <c r="C42" t="s">
        <v>1151</v>
      </c>
      <c r="D42" t="s">
        <v>1153</v>
      </c>
      <c r="E42" t="s">
        <v>1087</v>
      </c>
    </row>
    <row r="43" spans="2:5" x14ac:dyDescent="0.3">
      <c r="B43">
        <v>110</v>
      </c>
      <c r="C43" t="s">
        <v>1155</v>
      </c>
      <c r="D43" t="s">
        <v>1156</v>
      </c>
      <c r="E43" t="s">
        <v>1087</v>
      </c>
    </row>
    <row r="44" spans="2:5" x14ac:dyDescent="0.3">
      <c r="B44">
        <v>110</v>
      </c>
      <c r="C44" t="s">
        <v>1158</v>
      </c>
      <c r="D44" t="s">
        <v>1159</v>
      </c>
      <c r="E44" t="s">
        <v>1087</v>
      </c>
    </row>
    <row r="45" spans="2:5" x14ac:dyDescent="0.3">
      <c r="B45">
        <v>110</v>
      </c>
      <c r="C45" t="s">
        <v>1161</v>
      </c>
      <c r="D45" t="s">
        <v>1163</v>
      </c>
      <c r="E45" t="s">
        <v>1087</v>
      </c>
    </row>
    <row r="46" spans="2:5" x14ac:dyDescent="0.3">
      <c r="B46">
        <v>110</v>
      </c>
      <c r="C46" t="s">
        <v>1164</v>
      </c>
      <c r="D46" t="s">
        <v>1165</v>
      </c>
      <c r="E46" t="s">
        <v>1087</v>
      </c>
    </row>
    <row r="47" spans="2:5" x14ac:dyDescent="0.3">
      <c r="B47">
        <v>110</v>
      </c>
      <c r="C47" t="s">
        <v>1166</v>
      </c>
      <c r="D47" t="s">
        <v>1167</v>
      </c>
      <c r="E47" t="s">
        <v>1087</v>
      </c>
    </row>
    <row r="48" spans="2:5" x14ac:dyDescent="0.3">
      <c r="B48">
        <v>110</v>
      </c>
      <c r="C48" t="s">
        <v>1168</v>
      </c>
      <c r="D48" t="s">
        <v>1169</v>
      </c>
      <c r="E48" t="s">
        <v>1087</v>
      </c>
    </row>
    <row r="49" spans="2:5" x14ac:dyDescent="0.3">
      <c r="B49">
        <v>110</v>
      </c>
      <c r="C49" t="s">
        <v>1170</v>
      </c>
      <c r="D49" t="s">
        <v>1171</v>
      </c>
      <c r="E49" t="s">
        <v>1087</v>
      </c>
    </row>
    <row r="50" spans="2:5" x14ac:dyDescent="0.3">
      <c r="B50">
        <v>110</v>
      </c>
      <c r="C50" t="s">
        <v>1172</v>
      </c>
      <c r="D50" t="s">
        <v>1173</v>
      </c>
      <c r="E50" t="s">
        <v>1087</v>
      </c>
    </row>
    <row r="51" spans="2:5" x14ac:dyDescent="0.3">
      <c r="B51">
        <v>110</v>
      </c>
      <c r="C51" t="s">
        <v>1174</v>
      </c>
      <c r="D51" t="s">
        <v>1176</v>
      </c>
      <c r="E51" t="s">
        <v>1087</v>
      </c>
    </row>
    <row r="52" spans="2:5" x14ac:dyDescent="0.3">
      <c r="B52">
        <v>110</v>
      </c>
      <c r="C52" t="s">
        <v>1177</v>
      </c>
      <c r="D52" t="s">
        <v>1178</v>
      </c>
      <c r="E52" t="s">
        <v>1087</v>
      </c>
    </row>
    <row r="53" spans="2:5" x14ac:dyDescent="0.3">
      <c r="B53">
        <v>110</v>
      </c>
      <c r="C53" t="s">
        <v>1179</v>
      </c>
      <c r="D53" t="s">
        <v>1180</v>
      </c>
      <c r="E53" t="s">
        <v>1087</v>
      </c>
    </row>
    <row r="54" spans="2:5" x14ac:dyDescent="0.3">
      <c r="B54">
        <v>110</v>
      </c>
      <c r="C54" t="s">
        <v>1181</v>
      </c>
      <c r="D54" t="s">
        <v>1183</v>
      </c>
      <c r="E54" t="s">
        <v>1087</v>
      </c>
    </row>
    <row r="55" spans="2:5" x14ac:dyDescent="0.3">
      <c r="B55">
        <v>110</v>
      </c>
      <c r="C55" t="s">
        <v>1184</v>
      </c>
      <c r="D55" t="s">
        <v>877</v>
      </c>
      <c r="E55" t="s">
        <v>1087</v>
      </c>
    </row>
    <row r="56" spans="2:5" x14ac:dyDescent="0.3">
      <c r="B56">
        <v>110</v>
      </c>
      <c r="C56" t="s">
        <v>1186</v>
      </c>
      <c r="D56" t="s">
        <v>1188</v>
      </c>
      <c r="E56" t="s">
        <v>1087</v>
      </c>
    </row>
    <row r="57" spans="2:5" x14ac:dyDescent="0.3">
      <c r="B57">
        <v>110</v>
      </c>
      <c r="C57" t="s">
        <v>1189</v>
      </c>
      <c r="D57" t="s">
        <v>880</v>
      </c>
      <c r="E57" t="s">
        <v>1087</v>
      </c>
    </row>
    <row r="58" spans="2:5" x14ac:dyDescent="0.3">
      <c r="B58">
        <v>110</v>
      </c>
      <c r="C58" t="s">
        <v>1190</v>
      </c>
      <c r="D58" t="s">
        <v>883</v>
      </c>
      <c r="E58" t="s">
        <v>1087</v>
      </c>
    </row>
    <row r="59" spans="2:5" x14ac:dyDescent="0.3">
      <c r="B59">
        <v>110</v>
      </c>
      <c r="C59" t="s">
        <v>1191</v>
      </c>
      <c r="D59" t="s">
        <v>284</v>
      </c>
      <c r="E59" t="s">
        <v>1192</v>
      </c>
    </row>
    <row r="60" spans="2:5" x14ac:dyDescent="0.3">
      <c r="B60">
        <v>110</v>
      </c>
      <c r="C60" t="s">
        <v>1193</v>
      </c>
      <c r="D60" t="s">
        <v>293</v>
      </c>
      <c r="E60" t="s">
        <v>1192</v>
      </c>
    </row>
    <row r="61" spans="2:5" x14ac:dyDescent="0.3">
      <c r="B61">
        <v>110</v>
      </c>
      <c r="C61" t="s">
        <v>1194</v>
      </c>
      <c r="D61" t="s">
        <v>298</v>
      </c>
      <c r="E61" t="s">
        <v>1192</v>
      </c>
    </row>
    <row r="62" spans="2:5" x14ac:dyDescent="0.3">
      <c r="B62">
        <v>110</v>
      </c>
      <c r="C62" t="s">
        <v>1195</v>
      </c>
      <c r="D62" t="s">
        <v>299</v>
      </c>
      <c r="E62" t="s">
        <v>1192</v>
      </c>
    </row>
    <row r="63" spans="2:5" x14ac:dyDescent="0.3">
      <c r="B63">
        <v>110</v>
      </c>
      <c r="C63" t="s">
        <v>1196</v>
      </c>
      <c r="D63" t="s">
        <v>296</v>
      </c>
      <c r="E63" t="s">
        <v>1192</v>
      </c>
    </row>
    <row r="64" spans="2:5" x14ac:dyDescent="0.3">
      <c r="B64">
        <v>110</v>
      </c>
      <c r="C64" t="s">
        <v>1197</v>
      </c>
      <c r="D64" t="s">
        <v>290</v>
      </c>
      <c r="E64" t="s">
        <v>1192</v>
      </c>
    </row>
    <row r="65" spans="2:5" x14ac:dyDescent="0.3">
      <c r="B65">
        <v>110</v>
      </c>
      <c r="C65" t="s">
        <v>1198</v>
      </c>
      <c r="D65" t="s">
        <v>291</v>
      </c>
      <c r="E65" t="s">
        <v>1192</v>
      </c>
    </row>
    <row r="66" spans="2:5" x14ac:dyDescent="0.3">
      <c r="B66">
        <v>110</v>
      </c>
      <c r="C66" t="s">
        <v>1199</v>
      </c>
      <c r="D66" t="s">
        <v>294</v>
      </c>
      <c r="E66" t="s">
        <v>1192</v>
      </c>
    </row>
    <row r="67" spans="2:5" x14ac:dyDescent="0.3">
      <c r="B67">
        <v>110</v>
      </c>
      <c r="C67" t="s">
        <v>1200</v>
      </c>
      <c r="D67" t="s">
        <v>300</v>
      </c>
      <c r="E67" t="s">
        <v>1192</v>
      </c>
    </row>
    <row r="68" spans="2:5" x14ac:dyDescent="0.3">
      <c r="B68">
        <v>110</v>
      </c>
      <c r="C68" t="s">
        <v>1201</v>
      </c>
      <c r="D68" t="s">
        <v>297</v>
      </c>
      <c r="E68" t="s">
        <v>1192</v>
      </c>
    </row>
    <row r="69" spans="2:5" x14ac:dyDescent="0.3">
      <c r="B69">
        <v>110</v>
      </c>
      <c r="C69" t="s">
        <v>1202</v>
      </c>
      <c r="D69" t="s">
        <v>288</v>
      </c>
      <c r="E69" t="s">
        <v>1192</v>
      </c>
    </row>
    <row r="70" spans="2:5" x14ac:dyDescent="0.3">
      <c r="B70">
        <v>110</v>
      </c>
      <c r="C70" t="s">
        <v>1203</v>
      </c>
      <c r="D70" t="s">
        <v>292</v>
      </c>
      <c r="E70" t="s">
        <v>1192</v>
      </c>
    </row>
    <row r="71" spans="2:5" x14ac:dyDescent="0.3">
      <c r="B71">
        <v>110</v>
      </c>
      <c r="C71" t="s">
        <v>1204</v>
      </c>
      <c r="D71" t="s">
        <v>286</v>
      </c>
      <c r="E71" t="s">
        <v>1192</v>
      </c>
    </row>
    <row r="72" spans="2:5" x14ac:dyDescent="0.3">
      <c r="B72">
        <v>110</v>
      </c>
      <c r="C72" t="s">
        <v>1206</v>
      </c>
      <c r="D72" t="s">
        <v>1121</v>
      </c>
      <c r="E72" t="s">
        <v>1192</v>
      </c>
    </row>
    <row r="73" spans="2:5" x14ac:dyDescent="0.3">
      <c r="B73">
        <v>110</v>
      </c>
      <c r="C73" t="s">
        <v>1208</v>
      </c>
      <c r="D73" t="s">
        <v>1128</v>
      </c>
      <c r="E73" t="s">
        <v>1192</v>
      </c>
    </row>
    <row r="74" spans="2:5" x14ac:dyDescent="0.3">
      <c r="B74">
        <v>110</v>
      </c>
      <c r="C74" t="s">
        <v>1209</v>
      </c>
      <c r="D74" t="s">
        <v>1145</v>
      </c>
      <c r="E74" t="s">
        <v>1192</v>
      </c>
    </row>
    <row r="75" spans="2:5" x14ac:dyDescent="0.3">
      <c r="B75">
        <v>110</v>
      </c>
      <c r="C75" t="s">
        <v>1210</v>
      </c>
      <c r="D75" t="s">
        <v>1147</v>
      </c>
      <c r="E75" t="s">
        <v>1192</v>
      </c>
    </row>
    <row r="76" spans="2:5" x14ac:dyDescent="0.3">
      <c r="B76">
        <v>110</v>
      </c>
      <c r="C76" t="s">
        <v>1211</v>
      </c>
      <c r="D76" t="s">
        <v>1074</v>
      </c>
      <c r="E76" t="s">
        <v>1192</v>
      </c>
    </row>
    <row r="77" spans="2:5" x14ac:dyDescent="0.3">
      <c r="B77">
        <v>110</v>
      </c>
      <c r="C77" t="s">
        <v>1212</v>
      </c>
      <c r="D77" t="s">
        <v>1153</v>
      </c>
      <c r="E77" t="s">
        <v>1192</v>
      </c>
    </row>
    <row r="78" spans="2:5" x14ac:dyDescent="0.3">
      <c r="B78">
        <v>110</v>
      </c>
      <c r="C78" t="s">
        <v>1214</v>
      </c>
      <c r="D78" t="s">
        <v>1156</v>
      </c>
      <c r="E78" t="s">
        <v>1192</v>
      </c>
    </row>
    <row r="79" spans="2:5" x14ac:dyDescent="0.3">
      <c r="B79">
        <v>110</v>
      </c>
      <c r="C79" t="s">
        <v>1216</v>
      </c>
      <c r="D79" t="s">
        <v>1217</v>
      </c>
      <c r="E79" t="s">
        <v>1192</v>
      </c>
    </row>
    <row r="80" spans="2:5" x14ac:dyDescent="0.3">
      <c r="B80">
        <v>110</v>
      </c>
      <c r="C80" t="s">
        <v>1218</v>
      </c>
      <c r="D80" t="s">
        <v>1219</v>
      </c>
      <c r="E80" t="s">
        <v>1192</v>
      </c>
    </row>
    <row r="81" spans="2:5" x14ac:dyDescent="0.3">
      <c r="B81">
        <v>110</v>
      </c>
      <c r="C81" t="s">
        <v>1220</v>
      </c>
      <c r="D81" t="s">
        <v>1159</v>
      </c>
      <c r="E81" t="s">
        <v>1192</v>
      </c>
    </row>
    <row r="82" spans="2:5" x14ac:dyDescent="0.3">
      <c r="B82">
        <v>110</v>
      </c>
      <c r="C82" t="s">
        <v>1221</v>
      </c>
      <c r="D82" t="s">
        <v>1222</v>
      </c>
      <c r="E82" t="s">
        <v>1192</v>
      </c>
    </row>
    <row r="83" spans="2:5" x14ac:dyDescent="0.3">
      <c r="B83">
        <v>110</v>
      </c>
      <c r="C83" t="s">
        <v>1223</v>
      </c>
      <c r="D83" t="s">
        <v>1163</v>
      </c>
      <c r="E83" t="s">
        <v>1192</v>
      </c>
    </row>
    <row r="84" spans="2:5" x14ac:dyDescent="0.3">
      <c r="B84">
        <v>110</v>
      </c>
      <c r="C84" t="s">
        <v>1225</v>
      </c>
      <c r="D84" t="s">
        <v>1165</v>
      </c>
      <c r="E84" t="s">
        <v>1192</v>
      </c>
    </row>
    <row r="85" spans="2:5" x14ac:dyDescent="0.3">
      <c r="B85">
        <v>110</v>
      </c>
      <c r="C85" t="s">
        <v>1226</v>
      </c>
      <c r="D85" t="s">
        <v>1167</v>
      </c>
      <c r="E85" t="s">
        <v>1192</v>
      </c>
    </row>
    <row r="86" spans="2:5" x14ac:dyDescent="0.3">
      <c r="B86">
        <v>110</v>
      </c>
      <c r="C86" t="s">
        <v>1227</v>
      </c>
      <c r="D86" t="s">
        <v>1173</v>
      </c>
      <c r="E86" t="s">
        <v>1192</v>
      </c>
    </row>
    <row r="87" spans="2:5" x14ac:dyDescent="0.3">
      <c r="B87">
        <v>110</v>
      </c>
      <c r="C87" t="s">
        <v>1228</v>
      </c>
      <c r="D87" t="s">
        <v>1229</v>
      </c>
      <c r="E87" t="s">
        <v>1192</v>
      </c>
    </row>
    <row r="88" spans="2:5" x14ac:dyDescent="0.3">
      <c r="B88">
        <v>110</v>
      </c>
      <c r="C88" t="s">
        <v>1230</v>
      </c>
      <c r="D88" t="s">
        <v>877</v>
      </c>
      <c r="E88" t="s">
        <v>1192</v>
      </c>
    </row>
    <row r="89" spans="2:5" x14ac:dyDescent="0.3">
      <c r="B89">
        <v>110</v>
      </c>
      <c r="C89" t="s">
        <v>1231</v>
      </c>
      <c r="D89" t="s">
        <v>880</v>
      </c>
      <c r="E89" t="s">
        <v>1192</v>
      </c>
    </row>
    <row r="90" spans="2:5" x14ac:dyDescent="0.3">
      <c r="B90">
        <v>110</v>
      </c>
      <c r="C90" t="s">
        <v>1232</v>
      </c>
      <c r="D90" t="s">
        <v>883</v>
      </c>
      <c r="E90" t="s">
        <v>1192</v>
      </c>
    </row>
    <row r="91" spans="2:5" x14ac:dyDescent="0.3">
      <c r="B91">
        <v>110</v>
      </c>
      <c r="C91" t="s">
        <v>1233</v>
      </c>
      <c r="D91" t="s">
        <v>1234</v>
      </c>
      <c r="E91" t="s">
        <v>1192</v>
      </c>
    </row>
    <row r="92" spans="2:5" x14ac:dyDescent="0.3">
      <c r="B92">
        <v>110</v>
      </c>
      <c r="C92" t="s">
        <v>1236</v>
      </c>
      <c r="D92" t="s">
        <v>1239</v>
      </c>
      <c r="E92" t="s">
        <v>1237</v>
      </c>
    </row>
    <row r="93" spans="2:5" x14ac:dyDescent="0.3">
      <c r="B93">
        <v>110</v>
      </c>
      <c r="C93" t="s">
        <v>1240</v>
      </c>
      <c r="D93" t="s">
        <v>1159</v>
      </c>
      <c r="E93" t="s">
        <v>1237</v>
      </c>
    </row>
    <row r="94" spans="2:5" x14ac:dyDescent="0.3">
      <c r="B94">
        <v>110</v>
      </c>
      <c r="C94" t="s">
        <v>1242</v>
      </c>
      <c r="D94" t="s">
        <v>284</v>
      </c>
      <c r="E94" t="s">
        <v>993</v>
      </c>
    </row>
    <row r="95" spans="2:5" x14ac:dyDescent="0.3">
      <c r="B95">
        <v>110</v>
      </c>
      <c r="C95" t="s">
        <v>1243</v>
      </c>
      <c r="D95" t="s">
        <v>287</v>
      </c>
      <c r="E95" t="s">
        <v>993</v>
      </c>
    </row>
    <row r="96" spans="2:5" x14ac:dyDescent="0.3">
      <c r="B96">
        <v>110</v>
      </c>
      <c r="C96" t="s">
        <v>1244</v>
      </c>
      <c r="D96" t="s">
        <v>285</v>
      </c>
      <c r="E96" t="s">
        <v>993</v>
      </c>
    </row>
    <row r="97" spans="2:5" x14ac:dyDescent="0.3">
      <c r="B97">
        <v>110</v>
      </c>
      <c r="C97" t="s">
        <v>1245</v>
      </c>
      <c r="D97" t="s">
        <v>291</v>
      </c>
      <c r="E97" t="s">
        <v>993</v>
      </c>
    </row>
    <row r="98" spans="2:5" x14ac:dyDescent="0.3">
      <c r="B98">
        <v>110</v>
      </c>
      <c r="C98" t="s">
        <v>1246</v>
      </c>
      <c r="D98" t="s">
        <v>294</v>
      </c>
      <c r="E98" t="s">
        <v>993</v>
      </c>
    </row>
    <row r="99" spans="2:5" x14ac:dyDescent="0.3">
      <c r="B99">
        <v>110</v>
      </c>
      <c r="C99" t="s">
        <v>1247</v>
      </c>
      <c r="D99" t="s">
        <v>300</v>
      </c>
      <c r="E99" t="s">
        <v>993</v>
      </c>
    </row>
    <row r="100" spans="2:5" x14ac:dyDescent="0.3">
      <c r="B100">
        <v>110</v>
      </c>
      <c r="C100" t="s">
        <v>1248</v>
      </c>
      <c r="D100" t="s">
        <v>297</v>
      </c>
      <c r="E100" t="s">
        <v>993</v>
      </c>
    </row>
    <row r="101" spans="2:5" x14ac:dyDescent="0.3">
      <c r="B101">
        <v>110</v>
      </c>
      <c r="C101" t="s">
        <v>1249</v>
      </c>
      <c r="D101" t="s">
        <v>288</v>
      </c>
      <c r="E101" t="s">
        <v>993</v>
      </c>
    </row>
    <row r="102" spans="2:5" x14ac:dyDescent="0.3">
      <c r="B102">
        <v>110</v>
      </c>
      <c r="C102" t="s">
        <v>1250</v>
      </c>
      <c r="D102" t="s">
        <v>292</v>
      </c>
      <c r="E102" t="s">
        <v>993</v>
      </c>
    </row>
    <row r="103" spans="2:5" x14ac:dyDescent="0.3">
      <c r="B103">
        <v>110</v>
      </c>
      <c r="C103" t="s">
        <v>1251</v>
      </c>
      <c r="D103" t="s">
        <v>1252</v>
      </c>
      <c r="E103" t="s">
        <v>993</v>
      </c>
    </row>
    <row r="104" spans="2:5" x14ac:dyDescent="0.3">
      <c r="B104">
        <v>110</v>
      </c>
      <c r="C104" t="s">
        <v>1254</v>
      </c>
      <c r="D104" t="s">
        <v>1121</v>
      </c>
      <c r="E104" t="s">
        <v>993</v>
      </c>
    </row>
    <row r="105" spans="2:5" x14ac:dyDescent="0.3">
      <c r="B105">
        <v>110</v>
      </c>
      <c r="C105" t="s">
        <v>1256</v>
      </c>
      <c r="D105" t="s">
        <v>1132</v>
      </c>
      <c r="E105" t="s">
        <v>993</v>
      </c>
    </row>
    <row r="106" spans="2:5" x14ac:dyDescent="0.3">
      <c r="B106">
        <v>110</v>
      </c>
      <c r="C106" t="s">
        <v>1257</v>
      </c>
      <c r="D106" t="s">
        <v>1138</v>
      </c>
      <c r="E106" t="s">
        <v>993</v>
      </c>
    </row>
    <row r="107" spans="2:5" x14ac:dyDescent="0.3">
      <c r="B107">
        <v>110</v>
      </c>
      <c r="C107" t="s">
        <v>1258</v>
      </c>
      <c r="D107" t="s">
        <v>1147</v>
      </c>
      <c r="E107" t="s">
        <v>993</v>
      </c>
    </row>
    <row r="108" spans="2:5" x14ac:dyDescent="0.3">
      <c r="B108">
        <v>110</v>
      </c>
      <c r="C108" t="s">
        <v>1259</v>
      </c>
      <c r="D108" t="s">
        <v>1149</v>
      </c>
      <c r="E108" t="s">
        <v>993</v>
      </c>
    </row>
    <row r="109" spans="2:5" x14ac:dyDescent="0.3">
      <c r="B109">
        <v>110</v>
      </c>
      <c r="C109" t="s">
        <v>1260</v>
      </c>
      <c r="D109" t="s">
        <v>1074</v>
      </c>
      <c r="E109" t="s">
        <v>993</v>
      </c>
    </row>
    <row r="110" spans="2:5" x14ac:dyDescent="0.3">
      <c r="B110">
        <v>110</v>
      </c>
      <c r="C110" t="s">
        <v>1261</v>
      </c>
      <c r="D110" t="s">
        <v>1262</v>
      </c>
      <c r="E110" t="s">
        <v>993</v>
      </c>
    </row>
    <row r="111" spans="2:5" x14ac:dyDescent="0.3">
      <c r="B111">
        <v>110</v>
      </c>
      <c r="C111" t="s">
        <v>1264</v>
      </c>
      <c r="D111" t="s">
        <v>1265</v>
      </c>
      <c r="E111" t="s">
        <v>993</v>
      </c>
    </row>
    <row r="112" spans="2:5" x14ac:dyDescent="0.3">
      <c r="B112">
        <v>110</v>
      </c>
      <c r="C112" t="s">
        <v>1266</v>
      </c>
      <c r="D112" t="s">
        <v>1267</v>
      </c>
      <c r="E112" t="s">
        <v>993</v>
      </c>
    </row>
    <row r="113" spans="2:5" x14ac:dyDescent="0.3">
      <c r="B113">
        <v>110</v>
      </c>
      <c r="C113" t="s">
        <v>1268</v>
      </c>
      <c r="D113" t="s">
        <v>877</v>
      </c>
      <c r="E113" t="s">
        <v>993</v>
      </c>
    </row>
    <row r="114" spans="2:5" x14ac:dyDescent="0.3">
      <c r="B114">
        <v>110</v>
      </c>
      <c r="C114" t="s">
        <v>1270</v>
      </c>
      <c r="D114" t="s">
        <v>289</v>
      </c>
      <c r="E114" t="s">
        <v>1271</v>
      </c>
    </row>
    <row r="115" spans="2:5" x14ac:dyDescent="0.3">
      <c r="B115">
        <v>110</v>
      </c>
      <c r="C115" t="s">
        <v>1273</v>
      </c>
      <c r="D115" t="s">
        <v>295</v>
      </c>
      <c r="E115" t="s">
        <v>1271</v>
      </c>
    </row>
    <row r="116" spans="2:5" x14ac:dyDescent="0.3">
      <c r="B116">
        <v>110</v>
      </c>
      <c r="C116" t="s">
        <v>1274</v>
      </c>
      <c r="D116" t="s">
        <v>290</v>
      </c>
      <c r="E116" t="s">
        <v>1271</v>
      </c>
    </row>
    <row r="117" spans="2:5" x14ac:dyDescent="0.3">
      <c r="B117">
        <v>110</v>
      </c>
      <c r="C117" t="s">
        <v>1275</v>
      </c>
      <c r="D117" t="s">
        <v>294</v>
      </c>
      <c r="E117" t="s">
        <v>1271</v>
      </c>
    </row>
    <row r="118" spans="2:5" x14ac:dyDescent="0.3">
      <c r="B118">
        <v>110</v>
      </c>
      <c r="C118" t="s">
        <v>1276</v>
      </c>
      <c r="D118" t="s">
        <v>300</v>
      </c>
      <c r="E118" t="s">
        <v>1271</v>
      </c>
    </row>
    <row r="119" spans="2:5" x14ac:dyDescent="0.3">
      <c r="B119">
        <v>110</v>
      </c>
      <c r="C119" t="s">
        <v>1277</v>
      </c>
      <c r="D119" t="s">
        <v>297</v>
      </c>
      <c r="E119" t="s">
        <v>1271</v>
      </c>
    </row>
    <row r="120" spans="2:5" x14ac:dyDescent="0.3">
      <c r="B120">
        <v>110</v>
      </c>
      <c r="C120" t="s">
        <v>1278</v>
      </c>
      <c r="D120" t="s">
        <v>288</v>
      </c>
      <c r="E120" t="s">
        <v>1271</v>
      </c>
    </row>
    <row r="121" spans="2:5" x14ac:dyDescent="0.3">
      <c r="B121">
        <v>110</v>
      </c>
      <c r="C121" t="s">
        <v>1279</v>
      </c>
      <c r="D121" t="s">
        <v>292</v>
      </c>
      <c r="E121" t="s">
        <v>1271</v>
      </c>
    </row>
    <row r="122" spans="2:5" x14ac:dyDescent="0.3">
      <c r="B122">
        <v>110</v>
      </c>
      <c r="C122" t="s">
        <v>1280</v>
      </c>
      <c r="D122" t="s">
        <v>1116</v>
      </c>
      <c r="E122" t="s">
        <v>1271</v>
      </c>
    </row>
    <row r="123" spans="2:5" x14ac:dyDescent="0.3">
      <c r="B123">
        <v>110</v>
      </c>
      <c r="C123" t="s">
        <v>1281</v>
      </c>
      <c r="D123" t="s">
        <v>1121</v>
      </c>
      <c r="E123" t="s">
        <v>1271</v>
      </c>
    </row>
    <row r="124" spans="2:5" x14ac:dyDescent="0.3">
      <c r="B124">
        <v>110</v>
      </c>
      <c r="C124" t="s">
        <v>1282</v>
      </c>
      <c r="D124" t="s">
        <v>1138</v>
      </c>
      <c r="E124" t="s">
        <v>1271</v>
      </c>
    </row>
    <row r="125" spans="2:5" x14ac:dyDescent="0.3">
      <c r="B125">
        <v>110</v>
      </c>
      <c r="C125" t="s">
        <v>1283</v>
      </c>
      <c r="D125" t="s">
        <v>1143</v>
      </c>
      <c r="E125" t="s">
        <v>1271</v>
      </c>
    </row>
    <row r="126" spans="2:5" x14ac:dyDescent="0.3">
      <c r="B126">
        <v>110</v>
      </c>
      <c r="C126" t="s">
        <v>1284</v>
      </c>
      <c r="D126" t="s">
        <v>1145</v>
      </c>
      <c r="E126" t="s">
        <v>1271</v>
      </c>
    </row>
    <row r="127" spans="2:5" x14ac:dyDescent="0.3">
      <c r="B127">
        <v>110</v>
      </c>
      <c r="C127" t="s">
        <v>1285</v>
      </c>
      <c r="D127" t="s">
        <v>1147</v>
      </c>
      <c r="E127" t="s">
        <v>1271</v>
      </c>
    </row>
    <row r="128" spans="2:5" x14ac:dyDescent="0.3">
      <c r="B128">
        <v>110</v>
      </c>
      <c r="C128" t="s">
        <v>1286</v>
      </c>
      <c r="D128" t="s">
        <v>1074</v>
      </c>
      <c r="E128" t="s">
        <v>1271</v>
      </c>
    </row>
    <row r="129" spans="2:5" x14ac:dyDescent="0.3">
      <c r="B129">
        <v>110</v>
      </c>
      <c r="C129" t="s">
        <v>1287</v>
      </c>
      <c r="D129" t="s">
        <v>1153</v>
      </c>
      <c r="E129" t="s">
        <v>1271</v>
      </c>
    </row>
    <row r="130" spans="2:5" x14ac:dyDescent="0.3">
      <c r="B130">
        <v>110</v>
      </c>
      <c r="C130" t="s">
        <v>1288</v>
      </c>
      <c r="D130" t="s">
        <v>1159</v>
      </c>
      <c r="E130" t="s">
        <v>1271</v>
      </c>
    </row>
    <row r="131" spans="2:5" x14ac:dyDescent="0.3">
      <c r="B131">
        <v>110</v>
      </c>
      <c r="C131" t="s">
        <v>1289</v>
      </c>
      <c r="D131" t="s">
        <v>1163</v>
      </c>
      <c r="E131" t="s">
        <v>1271</v>
      </c>
    </row>
    <row r="132" spans="2:5" x14ac:dyDescent="0.3">
      <c r="B132">
        <v>110</v>
      </c>
      <c r="C132" t="s">
        <v>1290</v>
      </c>
      <c r="D132" t="s">
        <v>1165</v>
      </c>
      <c r="E132" t="s">
        <v>1271</v>
      </c>
    </row>
    <row r="133" spans="2:5" x14ac:dyDescent="0.3">
      <c r="B133">
        <v>110</v>
      </c>
      <c r="C133" t="s">
        <v>1291</v>
      </c>
      <c r="D133" t="s">
        <v>1167</v>
      </c>
      <c r="E133" t="s">
        <v>1271</v>
      </c>
    </row>
    <row r="134" spans="2:5" x14ac:dyDescent="0.3">
      <c r="B134">
        <v>110</v>
      </c>
      <c r="C134" t="s">
        <v>1292</v>
      </c>
      <c r="D134" t="s">
        <v>1169</v>
      </c>
      <c r="E134" t="s">
        <v>1271</v>
      </c>
    </row>
    <row r="135" spans="2:5" x14ac:dyDescent="0.3">
      <c r="B135">
        <v>110</v>
      </c>
      <c r="C135" t="s">
        <v>1293</v>
      </c>
      <c r="D135" t="s">
        <v>1171</v>
      </c>
      <c r="E135" t="s">
        <v>1271</v>
      </c>
    </row>
    <row r="136" spans="2:5" x14ac:dyDescent="0.3">
      <c r="B136">
        <v>110</v>
      </c>
      <c r="C136" t="s">
        <v>1294</v>
      </c>
      <c r="D136" t="s">
        <v>1173</v>
      </c>
      <c r="E136" t="s">
        <v>1271</v>
      </c>
    </row>
    <row r="137" spans="2:5" x14ac:dyDescent="0.3">
      <c r="B137">
        <v>110</v>
      </c>
      <c r="C137" t="s">
        <v>1295</v>
      </c>
      <c r="D137" t="s">
        <v>1296</v>
      </c>
      <c r="E137" t="s">
        <v>1271</v>
      </c>
    </row>
    <row r="138" spans="2:5" x14ac:dyDescent="0.3">
      <c r="B138">
        <v>110</v>
      </c>
      <c r="C138" t="s">
        <v>1297</v>
      </c>
      <c r="D138" t="s">
        <v>877</v>
      </c>
      <c r="E138" t="s">
        <v>1271</v>
      </c>
    </row>
    <row r="139" spans="2:5" x14ac:dyDescent="0.3">
      <c r="B139">
        <v>110</v>
      </c>
      <c r="C139" t="s">
        <v>1299</v>
      </c>
      <c r="D139" t="s">
        <v>880</v>
      </c>
      <c r="E139" t="s">
        <v>1271</v>
      </c>
    </row>
    <row r="140" spans="2:5" x14ac:dyDescent="0.3">
      <c r="B140">
        <v>110</v>
      </c>
      <c r="C140" t="s">
        <v>1300</v>
      </c>
      <c r="D140" t="s">
        <v>284</v>
      </c>
      <c r="E140" t="s">
        <v>1029</v>
      </c>
    </row>
    <row r="141" spans="2:5" x14ac:dyDescent="0.3">
      <c r="B141">
        <v>110</v>
      </c>
      <c r="C141" t="s">
        <v>1301</v>
      </c>
      <c r="D141" t="s">
        <v>293</v>
      </c>
      <c r="E141" t="s">
        <v>1029</v>
      </c>
    </row>
    <row r="142" spans="2:5" x14ac:dyDescent="0.3">
      <c r="B142">
        <v>110</v>
      </c>
      <c r="C142" t="s">
        <v>1302</v>
      </c>
      <c r="D142" t="s">
        <v>291</v>
      </c>
      <c r="E142" t="s">
        <v>1029</v>
      </c>
    </row>
    <row r="143" spans="2:5" x14ac:dyDescent="0.3">
      <c r="B143">
        <v>110</v>
      </c>
      <c r="C143" t="s">
        <v>1303</v>
      </c>
      <c r="D143" t="s">
        <v>294</v>
      </c>
      <c r="E143" t="s">
        <v>1029</v>
      </c>
    </row>
    <row r="144" spans="2:5" x14ac:dyDescent="0.3">
      <c r="B144">
        <v>110</v>
      </c>
      <c r="C144" t="s">
        <v>1304</v>
      </c>
      <c r="D144" t="s">
        <v>300</v>
      </c>
      <c r="E144" t="s">
        <v>1029</v>
      </c>
    </row>
    <row r="145" spans="2:5" x14ac:dyDescent="0.3">
      <c r="B145">
        <v>110</v>
      </c>
      <c r="C145" t="s">
        <v>1305</v>
      </c>
      <c r="D145" t="s">
        <v>297</v>
      </c>
      <c r="E145" t="s">
        <v>1029</v>
      </c>
    </row>
    <row r="146" spans="2:5" x14ac:dyDescent="0.3">
      <c r="B146">
        <v>110</v>
      </c>
      <c r="C146" t="s">
        <v>1306</v>
      </c>
      <c r="D146" t="s">
        <v>288</v>
      </c>
      <c r="E146" t="s">
        <v>1029</v>
      </c>
    </row>
    <row r="147" spans="2:5" x14ac:dyDescent="0.3">
      <c r="B147">
        <v>110</v>
      </c>
      <c r="C147" t="s">
        <v>1307</v>
      </c>
      <c r="D147" t="s">
        <v>292</v>
      </c>
      <c r="E147" t="s">
        <v>1029</v>
      </c>
    </row>
    <row r="148" spans="2:5" x14ac:dyDescent="0.3">
      <c r="B148">
        <v>110</v>
      </c>
      <c r="C148" t="s">
        <v>1308</v>
      </c>
      <c r="D148" t="s">
        <v>1121</v>
      </c>
      <c r="E148" t="s">
        <v>1029</v>
      </c>
    </row>
    <row r="149" spans="2:5" x14ac:dyDescent="0.3">
      <c r="B149">
        <v>110</v>
      </c>
      <c r="C149" t="s">
        <v>1310</v>
      </c>
      <c r="D149" t="s">
        <v>1145</v>
      </c>
      <c r="E149" t="s">
        <v>1029</v>
      </c>
    </row>
    <row r="150" spans="2:5" x14ac:dyDescent="0.3">
      <c r="B150">
        <v>110</v>
      </c>
      <c r="C150" t="s">
        <v>1311</v>
      </c>
      <c r="D150" t="s">
        <v>1147</v>
      </c>
      <c r="E150" t="s">
        <v>1029</v>
      </c>
    </row>
    <row r="151" spans="2:5" x14ac:dyDescent="0.3">
      <c r="B151">
        <v>110</v>
      </c>
      <c r="C151" t="s">
        <v>1312</v>
      </c>
      <c r="D151" t="s">
        <v>1074</v>
      </c>
      <c r="E151" t="s">
        <v>1029</v>
      </c>
    </row>
    <row r="152" spans="2:5" x14ac:dyDescent="0.3">
      <c r="B152">
        <v>110</v>
      </c>
      <c r="C152" t="s">
        <v>1313</v>
      </c>
      <c r="D152" t="s">
        <v>1173</v>
      </c>
      <c r="E152" t="s">
        <v>1029</v>
      </c>
    </row>
    <row r="153" spans="2:5" x14ac:dyDescent="0.3">
      <c r="B153">
        <v>110</v>
      </c>
      <c r="C153" t="s">
        <v>1315</v>
      </c>
      <c r="D153" t="s">
        <v>1316</v>
      </c>
      <c r="E153" t="s">
        <v>1029</v>
      </c>
    </row>
    <row r="154" spans="2:5" x14ac:dyDescent="0.3">
      <c r="B154">
        <v>110</v>
      </c>
      <c r="C154" t="s">
        <v>1317</v>
      </c>
      <c r="D154" t="s">
        <v>1121</v>
      </c>
      <c r="E154" t="s">
        <v>983</v>
      </c>
    </row>
    <row r="155" spans="2:5" x14ac:dyDescent="0.3">
      <c r="B155">
        <v>110</v>
      </c>
      <c r="C155" t="s">
        <v>1318</v>
      </c>
      <c r="D155" t="s">
        <v>1319</v>
      </c>
      <c r="E155" t="s">
        <v>983</v>
      </c>
    </row>
    <row r="156" spans="2:5" x14ac:dyDescent="0.3">
      <c r="B156">
        <v>110</v>
      </c>
      <c r="C156" t="s">
        <v>1321</v>
      </c>
      <c r="D156" t="s">
        <v>1138</v>
      </c>
      <c r="E156" t="s">
        <v>983</v>
      </c>
    </row>
    <row r="157" spans="2:5" x14ac:dyDescent="0.3">
      <c r="B157">
        <v>110</v>
      </c>
      <c r="C157" t="s">
        <v>1322</v>
      </c>
      <c r="D157" t="s">
        <v>1074</v>
      </c>
      <c r="E157" t="s">
        <v>983</v>
      </c>
    </row>
    <row r="158" spans="2:5" x14ac:dyDescent="0.3">
      <c r="B158">
        <v>110</v>
      </c>
      <c r="C158" t="s">
        <v>1323</v>
      </c>
      <c r="D158" t="s">
        <v>1324</v>
      </c>
      <c r="E158" t="s">
        <v>983</v>
      </c>
    </row>
    <row r="159" spans="2:5" x14ac:dyDescent="0.3">
      <c r="B159">
        <v>110</v>
      </c>
      <c r="C159" t="s">
        <v>1325</v>
      </c>
      <c r="D159" t="s">
        <v>1326</v>
      </c>
      <c r="E159" t="s">
        <v>983</v>
      </c>
    </row>
    <row r="160" spans="2:5" x14ac:dyDescent="0.3">
      <c r="B160">
        <v>110</v>
      </c>
      <c r="C160" t="s">
        <v>1327</v>
      </c>
      <c r="D160" t="s">
        <v>1328</v>
      </c>
      <c r="E160" t="s">
        <v>983</v>
      </c>
    </row>
    <row r="161" spans="2:5" x14ac:dyDescent="0.3">
      <c r="B161">
        <v>110</v>
      </c>
      <c r="C161" t="s">
        <v>1329</v>
      </c>
      <c r="D161" t="s">
        <v>1330</v>
      </c>
      <c r="E161" t="s">
        <v>983</v>
      </c>
    </row>
    <row r="162" spans="2:5" x14ac:dyDescent="0.3">
      <c r="B162">
        <v>110</v>
      </c>
      <c r="C162" t="s">
        <v>1331</v>
      </c>
      <c r="D162" t="s">
        <v>284</v>
      </c>
      <c r="E162" t="s">
        <v>1050</v>
      </c>
    </row>
    <row r="163" spans="2:5" x14ac:dyDescent="0.3">
      <c r="B163">
        <v>110</v>
      </c>
      <c r="C163" t="s">
        <v>1332</v>
      </c>
      <c r="D163" t="s">
        <v>287</v>
      </c>
      <c r="E163" t="s">
        <v>1050</v>
      </c>
    </row>
    <row r="164" spans="2:5" x14ac:dyDescent="0.3">
      <c r="B164">
        <v>110</v>
      </c>
      <c r="C164" t="s">
        <v>1333</v>
      </c>
      <c r="D164" t="s">
        <v>285</v>
      </c>
      <c r="E164" t="s">
        <v>1050</v>
      </c>
    </row>
    <row r="165" spans="2:5" x14ac:dyDescent="0.3">
      <c r="B165">
        <v>110</v>
      </c>
      <c r="C165" t="s">
        <v>1334</v>
      </c>
      <c r="D165" t="s">
        <v>291</v>
      </c>
      <c r="E165" t="s">
        <v>1050</v>
      </c>
    </row>
    <row r="166" spans="2:5" x14ac:dyDescent="0.3">
      <c r="B166">
        <v>110</v>
      </c>
      <c r="C166" t="s">
        <v>1335</v>
      </c>
      <c r="D166" t="s">
        <v>294</v>
      </c>
      <c r="E166" t="s">
        <v>1050</v>
      </c>
    </row>
    <row r="167" spans="2:5" x14ac:dyDescent="0.3">
      <c r="B167">
        <v>110</v>
      </c>
      <c r="C167" t="s">
        <v>1336</v>
      </c>
      <c r="D167" t="s">
        <v>300</v>
      </c>
      <c r="E167" t="s">
        <v>1050</v>
      </c>
    </row>
    <row r="168" spans="2:5" x14ac:dyDescent="0.3">
      <c r="B168">
        <v>110</v>
      </c>
      <c r="C168" t="s">
        <v>1337</v>
      </c>
      <c r="D168" t="s">
        <v>297</v>
      </c>
      <c r="E168" t="s">
        <v>1050</v>
      </c>
    </row>
    <row r="169" spans="2:5" x14ac:dyDescent="0.3">
      <c r="B169">
        <v>110</v>
      </c>
      <c r="C169" t="s">
        <v>1338</v>
      </c>
      <c r="D169" t="s">
        <v>288</v>
      </c>
      <c r="E169" t="s">
        <v>1050</v>
      </c>
    </row>
    <row r="170" spans="2:5" x14ac:dyDescent="0.3">
      <c r="B170">
        <v>110</v>
      </c>
      <c r="C170" t="s">
        <v>1339</v>
      </c>
      <c r="D170" t="s">
        <v>292</v>
      </c>
      <c r="E170" t="s">
        <v>1050</v>
      </c>
    </row>
    <row r="171" spans="2:5" x14ac:dyDescent="0.3">
      <c r="B171">
        <v>110</v>
      </c>
      <c r="C171" t="s">
        <v>1340</v>
      </c>
      <c r="D171" t="s">
        <v>1341</v>
      </c>
      <c r="E171" t="s">
        <v>1050</v>
      </c>
    </row>
    <row r="172" spans="2:5" x14ac:dyDescent="0.3">
      <c r="B172">
        <v>110</v>
      </c>
      <c r="C172" t="s">
        <v>1342</v>
      </c>
      <c r="D172" t="s">
        <v>1343</v>
      </c>
      <c r="E172" t="s">
        <v>1050</v>
      </c>
    </row>
    <row r="173" spans="2:5" x14ac:dyDescent="0.3">
      <c r="B173">
        <v>110</v>
      </c>
      <c r="C173" t="s">
        <v>1344</v>
      </c>
      <c r="D173" t="s">
        <v>1121</v>
      </c>
      <c r="E173" t="s">
        <v>1050</v>
      </c>
    </row>
    <row r="174" spans="2:5" x14ac:dyDescent="0.3">
      <c r="B174">
        <v>110</v>
      </c>
      <c r="C174" t="s">
        <v>1345</v>
      </c>
      <c r="D174" t="s">
        <v>1132</v>
      </c>
      <c r="E174" t="s">
        <v>1050</v>
      </c>
    </row>
    <row r="175" spans="2:5" x14ac:dyDescent="0.3">
      <c r="B175">
        <v>110</v>
      </c>
      <c r="C175" t="s">
        <v>1346</v>
      </c>
      <c r="D175" t="s">
        <v>1138</v>
      </c>
      <c r="E175" t="s">
        <v>1050</v>
      </c>
    </row>
    <row r="176" spans="2:5" x14ac:dyDescent="0.3">
      <c r="B176">
        <v>110</v>
      </c>
      <c r="C176" t="s">
        <v>1347</v>
      </c>
      <c r="D176" t="s">
        <v>1147</v>
      </c>
      <c r="E176" t="s">
        <v>1050</v>
      </c>
    </row>
    <row r="177" spans="2:5" x14ac:dyDescent="0.3">
      <c r="B177">
        <v>110</v>
      </c>
      <c r="C177" t="s">
        <v>1348</v>
      </c>
      <c r="D177" t="s">
        <v>1074</v>
      </c>
      <c r="E177" t="s">
        <v>1050</v>
      </c>
    </row>
    <row r="178" spans="2:5" x14ac:dyDescent="0.3">
      <c r="B178">
        <v>110</v>
      </c>
      <c r="C178" t="s">
        <v>1349</v>
      </c>
      <c r="D178" t="s">
        <v>1350</v>
      </c>
      <c r="E178" t="s">
        <v>1050</v>
      </c>
    </row>
    <row r="179" spans="2:5" x14ac:dyDescent="0.3">
      <c r="B179">
        <v>110</v>
      </c>
      <c r="C179" t="s">
        <v>1351</v>
      </c>
      <c r="D179" t="s">
        <v>1352</v>
      </c>
      <c r="E179" t="s">
        <v>1050</v>
      </c>
    </row>
    <row r="180" spans="2:5" x14ac:dyDescent="0.3">
      <c r="B180">
        <v>110</v>
      </c>
      <c r="C180" t="s">
        <v>1353</v>
      </c>
      <c r="D180" t="s">
        <v>1355</v>
      </c>
      <c r="E180" t="s">
        <v>823</v>
      </c>
    </row>
    <row r="181" spans="2:5" x14ac:dyDescent="0.3">
      <c r="B181">
        <v>110</v>
      </c>
      <c r="C181" t="s">
        <v>1357</v>
      </c>
      <c r="D181" t="s">
        <v>1358</v>
      </c>
      <c r="E181" t="s">
        <v>823</v>
      </c>
    </row>
    <row r="182" spans="2:5" x14ac:dyDescent="0.3">
      <c r="B182">
        <v>110</v>
      </c>
      <c r="C182" t="s">
        <v>1359</v>
      </c>
      <c r="D182" t="s">
        <v>1360</v>
      </c>
      <c r="E182" t="s">
        <v>823</v>
      </c>
    </row>
    <row r="183" spans="2:5" x14ac:dyDescent="0.3">
      <c r="B183">
        <v>110</v>
      </c>
      <c r="C183" t="s">
        <v>1362</v>
      </c>
      <c r="D183" t="s">
        <v>1363</v>
      </c>
      <c r="E183" t="s">
        <v>823</v>
      </c>
    </row>
    <row r="184" spans="2:5" x14ac:dyDescent="0.3">
      <c r="B184">
        <v>110</v>
      </c>
      <c r="C184" t="s">
        <v>1364</v>
      </c>
      <c r="D184" t="s">
        <v>1366</v>
      </c>
      <c r="E184" t="s">
        <v>823</v>
      </c>
    </row>
    <row r="185" spans="2:5" x14ac:dyDescent="0.3">
      <c r="B185">
        <v>110</v>
      </c>
      <c r="C185" t="s">
        <v>1368</v>
      </c>
      <c r="D185" t="s">
        <v>1369</v>
      </c>
      <c r="E185" t="s">
        <v>823</v>
      </c>
    </row>
    <row r="186" spans="2:5" x14ac:dyDescent="0.3">
      <c r="B186">
        <v>110</v>
      </c>
      <c r="C186" t="s">
        <v>1370</v>
      </c>
      <c r="D186" t="s">
        <v>1371</v>
      </c>
      <c r="E186" t="s">
        <v>823</v>
      </c>
    </row>
    <row r="187" spans="2:5" x14ac:dyDescent="0.3">
      <c r="B187">
        <v>110</v>
      </c>
      <c r="C187" t="s">
        <v>1372</v>
      </c>
      <c r="D187" t="s">
        <v>1373</v>
      </c>
      <c r="E187" t="s">
        <v>823</v>
      </c>
    </row>
    <row r="188" spans="2:5" x14ac:dyDescent="0.3">
      <c r="B188">
        <v>110</v>
      </c>
      <c r="C188" t="s">
        <v>1374</v>
      </c>
      <c r="D188" t="s">
        <v>1376</v>
      </c>
      <c r="E188" t="s">
        <v>1375</v>
      </c>
    </row>
    <row r="189" spans="2:5" x14ac:dyDescent="0.3">
      <c r="B189">
        <v>110</v>
      </c>
      <c r="C189" t="s">
        <v>1377</v>
      </c>
      <c r="D189" t="s">
        <v>1378</v>
      </c>
      <c r="E189" t="s">
        <v>1375</v>
      </c>
    </row>
    <row r="190" spans="2:5" x14ac:dyDescent="0.3">
      <c r="B190">
        <v>110</v>
      </c>
      <c r="C190" t="s">
        <v>1379</v>
      </c>
      <c r="D190" t="s">
        <v>1380</v>
      </c>
      <c r="E190" t="s">
        <v>1375</v>
      </c>
    </row>
    <row r="191" spans="2:5" x14ac:dyDescent="0.3">
      <c r="B191">
        <v>110</v>
      </c>
      <c r="C191" t="s">
        <v>1381</v>
      </c>
      <c r="D191" t="s">
        <v>1382</v>
      </c>
      <c r="E191" t="s">
        <v>1375</v>
      </c>
    </row>
    <row r="192" spans="2:5" x14ac:dyDescent="0.3">
      <c r="B192">
        <v>110</v>
      </c>
      <c r="C192" t="s">
        <v>1383</v>
      </c>
      <c r="D192" t="s">
        <v>1384</v>
      </c>
      <c r="E192" t="s">
        <v>1375</v>
      </c>
    </row>
    <row r="193" spans="2:5" x14ac:dyDescent="0.3">
      <c r="B193">
        <v>110</v>
      </c>
      <c r="C193" t="s">
        <v>1385</v>
      </c>
      <c r="D193" t="s">
        <v>1386</v>
      </c>
      <c r="E193" t="s">
        <v>1375</v>
      </c>
    </row>
    <row r="194" spans="2:5" x14ac:dyDescent="0.3">
      <c r="B194">
        <v>110</v>
      </c>
      <c r="C194" t="s">
        <v>1388</v>
      </c>
      <c r="D194" t="s">
        <v>1391</v>
      </c>
      <c r="E194" t="s">
        <v>1375</v>
      </c>
    </row>
    <row r="195" spans="2:5" x14ac:dyDescent="0.3">
      <c r="B195">
        <v>110</v>
      </c>
      <c r="C195" t="s">
        <v>1392</v>
      </c>
      <c r="D195" t="s">
        <v>1393</v>
      </c>
      <c r="E195" t="s">
        <v>1375</v>
      </c>
    </row>
    <row r="196" spans="2:5" x14ac:dyDescent="0.3">
      <c r="B196" t="s">
        <v>102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631D-620E-44B8-94B2-AE1CE7C1EE1B}">
  <dimension ref="B1:T53"/>
  <sheetViews>
    <sheetView workbookViewId="0">
      <selection sqref="A1:XFD1048576"/>
    </sheetView>
  </sheetViews>
  <sheetFormatPr defaultRowHeight="16.5" x14ac:dyDescent="0.3"/>
  <cols>
    <col min="1" max="1" width="2.5" customWidth="1"/>
    <col min="2" max="2" width="4.5" customWidth="1"/>
    <col min="3" max="3" width="9.125" bestFit="1" customWidth="1"/>
    <col min="4" max="4" width="9.125" customWidth="1"/>
    <col min="5" max="6" width="22.125" style="2" customWidth="1"/>
    <col min="7" max="7" width="2.75" style="2" customWidth="1"/>
    <col min="8" max="8" width="2.75" customWidth="1"/>
    <col min="9" max="9" width="32.25" customWidth="1"/>
    <col min="10" max="10" width="12.125" bestFit="1" customWidth="1"/>
    <col min="11" max="11" width="3.25" customWidth="1"/>
    <col min="12" max="12" width="31.375" bestFit="1" customWidth="1"/>
    <col min="13" max="13" width="3.25" customWidth="1"/>
    <col min="14" max="14" width="30.375" bestFit="1" customWidth="1"/>
    <col min="15" max="15" width="3.375" customWidth="1"/>
    <col min="16" max="16" width="33" bestFit="1" customWidth="1"/>
    <col min="17" max="17" width="4.375" customWidth="1"/>
    <col min="18" max="18" width="32" bestFit="1" customWidth="1"/>
    <col min="19" max="19" width="4.375" customWidth="1"/>
    <col min="20" max="20" width="13.25" bestFit="1" customWidth="1"/>
  </cols>
  <sheetData>
    <row r="1" spans="2:10" x14ac:dyDescent="0.3">
      <c r="B1" s="8" t="s">
        <v>2405</v>
      </c>
    </row>
    <row r="4" spans="2:10" s="1" customFormat="1" x14ac:dyDescent="0.3">
      <c r="B4" s="1" t="s">
        <v>2406</v>
      </c>
      <c r="C4" s="1" t="s">
        <v>2407</v>
      </c>
      <c r="D4" s="1" t="s">
        <v>2408</v>
      </c>
      <c r="E4" s="9" t="s">
        <v>2409</v>
      </c>
      <c r="F4" s="9" t="s">
        <v>2410</v>
      </c>
      <c r="G4" s="9"/>
    </row>
    <row r="5" spans="2:10" x14ac:dyDescent="0.3">
      <c r="B5">
        <v>1</v>
      </c>
      <c r="C5" s="6">
        <v>40725</v>
      </c>
      <c r="D5" s="47">
        <v>2011</v>
      </c>
      <c r="E5" s="2">
        <v>53827789</v>
      </c>
    </row>
    <row r="6" spans="2:10" x14ac:dyDescent="0.3">
      <c r="B6">
        <v>2</v>
      </c>
      <c r="C6" s="6">
        <v>41091</v>
      </c>
      <c r="D6" s="47">
        <v>2012</v>
      </c>
      <c r="E6" s="2">
        <v>56092738</v>
      </c>
      <c r="F6" s="2">
        <f>(E6-E5)</f>
        <v>2264949</v>
      </c>
      <c r="G6" s="10"/>
    </row>
    <row r="7" spans="2:10" x14ac:dyDescent="0.3">
      <c r="B7">
        <v>3</v>
      </c>
      <c r="C7" s="6">
        <v>41456</v>
      </c>
      <c r="D7" s="47">
        <v>2013</v>
      </c>
      <c r="E7" s="2">
        <v>57587917</v>
      </c>
      <c r="F7" s="2">
        <f t="shared" ref="F7:F16" si="0">(E7-E6)</f>
        <v>1495179</v>
      </c>
      <c r="G7" s="10"/>
    </row>
    <row r="8" spans="2:10" x14ac:dyDescent="0.3">
      <c r="B8">
        <v>4</v>
      </c>
      <c r="C8" s="6">
        <v>41821</v>
      </c>
      <c r="D8" s="47">
        <v>2014</v>
      </c>
      <c r="E8" s="2">
        <v>58655899</v>
      </c>
      <c r="F8" s="2">
        <f t="shared" si="0"/>
        <v>1067982</v>
      </c>
      <c r="G8" s="10"/>
    </row>
    <row r="9" spans="2:10" x14ac:dyDescent="0.3">
      <c r="B9">
        <v>5</v>
      </c>
      <c r="C9" s="6">
        <v>42186</v>
      </c>
      <c r="D9" s="47">
        <v>2015</v>
      </c>
      <c r="E9" s="2">
        <v>60776447</v>
      </c>
      <c r="F9" s="2">
        <f t="shared" si="0"/>
        <v>2120548</v>
      </c>
      <c r="G9" s="10"/>
    </row>
    <row r="10" spans="2:10" x14ac:dyDescent="0.3">
      <c r="B10">
        <v>6</v>
      </c>
      <c r="C10" s="6">
        <v>42552</v>
      </c>
      <c r="D10" s="47">
        <v>2016</v>
      </c>
      <c r="E10" s="2">
        <v>62765290</v>
      </c>
      <c r="F10" s="2">
        <f t="shared" si="0"/>
        <v>1988843</v>
      </c>
      <c r="G10" s="10"/>
    </row>
    <row r="11" spans="2:10" x14ac:dyDescent="0.3">
      <c r="B11">
        <v>7</v>
      </c>
      <c r="C11" s="6">
        <v>42917</v>
      </c>
      <c r="D11" s="47">
        <v>2017</v>
      </c>
      <c r="E11" s="2">
        <v>64476416</v>
      </c>
      <c r="F11" s="2">
        <f t="shared" si="0"/>
        <v>1711126</v>
      </c>
      <c r="G11" s="10"/>
    </row>
    <row r="12" spans="2:10" x14ac:dyDescent="0.3">
      <c r="B12">
        <v>8</v>
      </c>
      <c r="C12" s="6">
        <v>43282</v>
      </c>
      <c r="D12" s="47">
        <v>2018</v>
      </c>
      <c r="E12" s="2">
        <v>66927562</v>
      </c>
      <c r="F12" s="2">
        <f t="shared" si="0"/>
        <v>2451146</v>
      </c>
      <c r="G12" s="10"/>
    </row>
    <row r="13" spans="2:10" x14ac:dyDescent="0.3">
      <c r="B13">
        <v>9</v>
      </c>
      <c r="C13" s="6">
        <v>43647</v>
      </c>
      <c r="D13" s="47">
        <v>2019</v>
      </c>
      <c r="E13" s="2">
        <v>69015734</v>
      </c>
      <c r="F13" s="2">
        <f t="shared" si="0"/>
        <v>2088172</v>
      </c>
      <c r="G13" s="10"/>
    </row>
    <row r="14" spans="2:10" x14ac:dyDescent="0.3">
      <c r="B14">
        <v>10</v>
      </c>
      <c r="C14" s="6">
        <v>44013</v>
      </c>
      <c r="D14" s="47">
        <v>2020</v>
      </c>
      <c r="E14" s="2">
        <v>71684509</v>
      </c>
      <c r="F14" s="2">
        <f t="shared" si="0"/>
        <v>2668775</v>
      </c>
      <c r="G14" s="10"/>
    </row>
    <row r="15" spans="2:10" x14ac:dyDescent="0.3">
      <c r="B15">
        <v>11</v>
      </c>
      <c r="C15" s="6">
        <v>44378</v>
      </c>
      <c r="D15" s="47">
        <v>2021</v>
      </c>
      <c r="E15" s="2">
        <v>73771240</v>
      </c>
      <c r="F15" s="2">
        <f t="shared" si="0"/>
        <v>2086731</v>
      </c>
      <c r="G15" s="10"/>
    </row>
    <row r="16" spans="2:10" x14ac:dyDescent="0.3">
      <c r="B16" s="32">
        <v>12</v>
      </c>
      <c r="C16" s="7">
        <v>44743</v>
      </c>
      <c r="D16" s="49">
        <v>2022</v>
      </c>
      <c r="E16" s="33">
        <f>SUM(E15,L34)*1.03</f>
        <v>76172875.439999998</v>
      </c>
      <c r="F16" s="2">
        <f t="shared" si="0"/>
        <v>2401635.4399999976</v>
      </c>
      <c r="G16" s="10"/>
      <c r="I16" s="10"/>
      <c r="J16" s="2"/>
    </row>
    <row r="17" spans="3:12" x14ac:dyDescent="0.3">
      <c r="C17" s="6"/>
      <c r="D17" s="6"/>
    </row>
    <row r="18" spans="3:12" x14ac:dyDescent="0.3">
      <c r="I18" t="s">
        <v>2411</v>
      </c>
      <c r="J18">
        <v>2.1613000000000002</v>
      </c>
    </row>
    <row r="19" spans="3:12" x14ac:dyDescent="0.3">
      <c r="I19" t="s">
        <v>2412</v>
      </c>
      <c r="J19" s="53">
        <v>0.9</v>
      </c>
    </row>
    <row r="20" spans="3:12" x14ac:dyDescent="0.3">
      <c r="I20" t="s">
        <v>2413</v>
      </c>
      <c r="J20" s="53">
        <v>0.03</v>
      </c>
    </row>
    <row r="21" spans="3:12" x14ac:dyDescent="0.3">
      <c r="I21" t="s">
        <v>2414</v>
      </c>
      <c r="J21" s="5">
        <f>(J18/1000)*E16*(1-J20)</f>
        <v>159693.46261781783</v>
      </c>
    </row>
    <row r="22" spans="3:12" x14ac:dyDescent="0.3">
      <c r="I22" t="s">
        <v>2415</v>
      </c>
      <c r="J22" s="5">
        <f>J21*9</f>
        <v>1437241.1635603604</v>
      </c>
      <c r="L22" s="5"/>
    </row>
    <row r="23" spans="3:12" x14ac:dyDescent="0.3">
      <c r="I23" t="s">
        <v>2416</v>
      </c>
      <c r="J23" s="5">
        <f>(J18/1000)*E16</f>
        <v>164632.435688472</v>
      </c>
    </row>
    <row r="24" spans="3:12" x14ac:dyDescent="0.3">
      <c r="I24" t="s">
        <v>2417</v>
      </c>
      <c r="J24" s="5">
        <f>SUM(J22:J23)/10</f>
        <v>160187.35992488326</v>
      </c>
    </row>
    <row r="26" spans="3:12" x14ac:dyDescent="0.3">
      <c r="I26" t="s">
        <v>2418</v>
      </c>
      <c r="J26" s="10">
        <v>0.95599999999999996</v>
      </c>
    </row>
    <row r="28" spans="3:12" x14ac:dyDescent="0.3">
      <c r="I28" t="s">
        <v>2419</v>
      </c>
      <c r="J28" s="5">
        <f>J24*J26</f>
        <v>153139.1160881884</v>
      </c>
    </row>
    <row r="30" spans="3:12" x14ac:dyDescent="0.3">
      <c r="I30" t="s">
        <v>2420</v>
      </c>
      <c r="J30" s="5">
        <f>2500</f>
        <v>2500</v>
      </c>
    </row>
    <row r="31" spans="3:12" x14ac:dyDescent="0.3">
      <c r="I31" t="s">
        <v>2421</v>
      </c>
      <c r="J31" s="5">
        <f>SUM(J28,J30)</f>
        <v>155639.1160881884</v>
      </c>
    </row>
    <row r="33" spans="12:18" x14ac:dyDescent="0.3">
      <c r="L33" t="s">
        <v>2422</v>
      </c>
    </row>
    <row r="34" spans="12:18" x14ac:dyDescent="0.3">
      <c r="L34" s="2">
        <v>183008</v>
      </c>
    </row>
    <row r="37" spans="12:18" x14ac:dyDescent="0.3">
      <c r="N37" t="s">
        <v>2423</v>
      </c>
    </row>
    <row r="38" spans="12:18" x14ac:dyDescent="0.3">
      <c r="N38" s="51">
        <v>265412.43</v>
      </c>
    </row>
    <row r="39" spans="12:18" x14ac:dyDescent="0.3">
      <c r="N39" s="51">
        <v>227658.21</v>
      </c>
    </row>
    <row r="40" spans="12:18" x14ac:dyDescent="0.3">
      <c r="N40" s="51">
        <v>256944.11</v>
      </c>
    </row>
    <row r="41" spans="12:18" x14ac:dyDescent="0.3">
      <c r="N41" s="52" t="s">
        <v>2424</v>
      </c>
    </row>
    <row r="42" spans="12:18" x14ac:dyDescent="0.3">
      <c r="P42" t="s">
        <v>2425</v>
      </c>
    </row>
    <row r="43" spans="12:18" x14ac:dyDescent="0.3">
      <c r="P43" s="50">
        <f>SUM(N38:N40)</f>
        <v>750014.75</v>
      </c>
    </row>
    <row r="44" spans="12:18" x14ac:dyDescent="0.3">
      <c r="P44" t="s">
        <v>2426</v>
      </c>
    </row>
    <row r="45" spans="12:18" x14ac:dyDescent="0.3">
      <c r="P45">
        <f>COUNTA(N38:N41)</f>
        <v>4</v>
      </c>
    </row>
    <row r="47" spans="12:18" x14ac:dyDescent="0.3">
      <c r="R47" t="s">
        <v>2427</v>
      </c>
    </row>
    <row r="48" spans="12:18" x14ac:dyDescent="0.3">
      <c r="R48" s="54">
        <v>350000</v>
      </c>
    </row>
    <row r="49" spans="18:20" x14ac:dyDescent="0.3">
      <c r="R49" s="54">
        <v>16</v>
      </c>
    </row>
    <row r="50" spans="18:20" x14ac:dyDescent="0.3">
      <c r="R50" s="54">
        <f>R49*R48*(J18/1000)</f>
        <v>12103.28</v>
      </c>
    </row>
    <row r="51" spans="18:20" x14ac:dyDescent="0.3">
      <c r="R51" s="5">
        <f>R48*R49</f>
        <v>5600000</v>
      </c>
    </row>
    <row r="52" spans="18:20" x14ac:dyDescent="0.3">
      <c r="T52" t="s">
        <v>2428</v>
      </c>
    </row>
    <row r="53" spans="18:20" x14ac:dyDescent="0.3">
      <c r="T53" s="5">
        <f>J31/J18</f>
        <v>72011.80589838911</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ABE1-0626-48D7-A72C-3C7E4EB7DE3B}">
  <dimension ref="B2:F30"/>
  <sheetViews>
    <sheetView workbookViewId="0"/>
  </sheetViews>
  <sheetFormatPr defaultRowHeight="16.5" x14ac:dyDescent="0.3"/>
  <cols>
    <col min="1" max="1" width="3.25" customWidth="1"/>
    <col min="2" max="2" width="10.875" style="1" bestFit="1" customWidth="1"/>
    <col min="3" max="3" width="26.125" customWidth="1"/>
    <col min="4" max="4" width="5.75" customWidth="1"/>
    <col min="5" max="5" width="10.875" style="1" bestFit="1" customWidth="1"/>
    <col min="6" max="6" width="26.125" customWidth="1"/>
  </cols>
  <sheetData>
    <row r="2" spans="2:6" s="3" customFormat="1" x14ac:dyDescent="0.3">
      <c r="B2" s="3" t="s">
        <v>2429</v>
      </c>
      <c r="C2" s="3" t="s">
        <v>2430</v>
      </c>
      <c r="E2" s="3" t="s">
        <v>2431</v>
      </c>
      <c r="F2" s="3" t="s">
        <v>2432</v>
      </c>
    </row>
    <row r="3" spans="2:6" x14ac:dyDescent="0.3">
      <c r="B3" s="1">
        <v>110</v>
      </c>
      <c r="C3" t="s">
        <v>35</v>
      </c>
      <c r="E3" s="1">
        <v>410</v>
      </c>
      <c r="F3" t="s">
        <v>1087</v>
      </c>
    </row>
    <row r="4" spans="2:6" x14ac:dyDescent="0.3">
      <c r="B4" s="1">
        <v>220</v>
      </c>
      <c r="C4" t="s">
        <v>48</v>
      </c>
      <c r="E4" s="1">
        <v>420</v>
      </c>
      <c r="F4" t="s">
        <v>1192</v>
      </c>
    </row>
    <row r="5" spans="2:6" x14ac:dyDescent="0.3">
      <c r="B5" s="1">
        <v>230</v>
      </c>
      <c r="C5" t="s">
        <v>39</v>
      </c>
      <c r="E5" s="1">
        <v>430</v>
      </c>
      <c r="F5" t="s">
        <v>1237</v>
      </c>
    </row>
    <row r="6" spans="2:6" x14ac:dyDescent="0.3">
      <c r="B6" s="1">
        <v>240</v>
      </c>
      <c r="C6" t="s">
        <v>42</v>
      </c>
      <c r="E6" s="1">
        <v>440</v>
      </c>
      <c r="F6" t="s">
        <v>993</v>
      </c>
    </row>
    <row r="7" spans="2:6" x14ac:dyDescent="0.3">
      <c r="B7" s="1">
        <v>312</v>
      </c>
      <c r="C7" t="s">
        <v>55</v>
      </c>
      <c r="E7" s="1">
        <v>450</v>
      </c>
      <c r="F7" t="s">
        <v>1271</v>
      </c>
    </row>
    <row r="8" spans="2:6" x14ac:dyDescent="0.3">
      <c r="B8" s="1">
        <v>314</v>
      </c>
      <c r="C8" t="s">
        <v>2002</v>
      </c>
      <c r="E8" s="1">
        <v>460</v>
      </c>
      <c r="F8" t="s">
        <v>1029</v>
      </c>
    </row>
    <row r="9" spans="2:6" x14ac:dyDescent="0.3">
      <c r="B9" s="1">
        <v>410</v>
      </c>
      <c r="C9" t="s">
        <v>84</v>
      </c>
      <c r="E9" s="1">
        <v>470</v>
      </c>
      <c r="F9" t="s">
        <v>983</v>
      </c>
    </row>
    <row r="10" spans="2:6" x14ac:dyDescent="0.3">
      <c r="B10" s="1">
        <v>412</v>
      </c>
      <c r="C10" t="s">
        <v>2134</v>
      </c>
      <c r="E10" s="1">
        <v>480</v>
      </c>
      <c r="F10" t="s">
        <v>1050</v>
      </c>
    </row>
    <row r="11" spans="2:6" x14ac:dyDescent="0.3">
      <c r="B11" s="1">
        <v>417</v>
      </c>
      <c r="C11" t="s">
        <v>2159</v>
      </c>
      <c r="E11" s="1">
        <v>490</v>
      </c>
      <c r="F11" t="s">
        <v>1449</v>
      </c>
    </row>
    <row r="12" spans="2:6" x14ac:dyDescent="0.3">
      <c r="B12" s="1">
        <v>430</v>
      </c>
      <c r="C12" t="s">
        <v>65</v>
      </c>
      <c r="E12" s="1">
        <v>700</v>
      </c>
      <c r="F12" t="s">
        <v>821</v>
      </c>
    </row>
    <row r="13" spans="2:6" x14ac:dyDescent="0.3">
      <c r="B13" s="1">
        <v>440</v>
      </c>
      <c r="C13" t="s">
        <v>68</v>
      </c>
      <c r="E13" s="1">
        <v>800</v>
      </c>
      <c r="F13" t="s">
        <v>823</v>
      </c>
    </row>
    <row r="14" spans="2:6" x14ac:dyDescent="0.3">
      <c r="B14" s="1">
        <v>445</v>
      </c>
      <c r="C14" t="s">
        <v>82</v>
      </c>
      <c r="E14" s="1">
        <v>900</v>
      </c>
      <c r="F14" t="s">
        <v>2433</v>
      </c>
    </row>
    <row r="15" spans="2:6" x14ac:dyDescent="0.3">
      <c r="B15" s="1">
        <v>520</v>
      </c>
      <c r="C15" t="s">
        <v>52</v>
      </c>
      <c r="E15" s="1">
        <v>310</v>
      </c>
      <c r="F15" t="s">
        <v>953</v>
      </c>
    </row>
    <row r="16" spans="2:6" x14ac:dyDescent="0.3">
      <c r="B16" s="1">
        <v>521</v>
      </c>
      <c r="C16" t="s">
        <v>78</v>
      </c>
      <c r="E16" s="1">
        <v>315</v>
      </c>
      <c r="F16" t="s">
        <v>960</v>
      </c>
    </row>
    <row r="17" spans="2:6" x14ac:dyDescent="0.3">
      <c r="B17" s="1">
        <v>999</v>
      </c>
      <c r="C17" t="s">
        <v>2366</v>
      </c>
    </row>
    <row r="18" spans="2:6" x14ac:dyDescent="0.3">
      <c r="B18" s="1">
        <v>550</v>
      </c>
      <c r="C18" t="s">
        <v>2318</v>
      </c>
      <c r="E18" s="1">
        <v>320</v>
      </c>
      <c r="F18" t="s">
        <v>963</v>
      </c>
    </row>
    <row r="19" spans="2:6" x14ac:dyDescent="0.3">
      <c r="B19" s="1">
        <v>555</v>
      </c>
      <c r="C19" t="s">
        <v>2344</v>
      </c>
      <c r="E19" s="1">
        <v>325</v>
      </c>
      <c r="F19" t="s">
        <v>979</v>
      </c>
    </row>
    <row r="20" spans="2:6" x14ac:dyDescent="0.3">
      <c r="E20" s="1">
        <v>330</v>
      </c>
      <c r="F20" t="s">
        <v>805</v>
      </c>
    </row>
    <row r="21" spans="2:6" x14ac:dyDescent="0.3">
      <c r="E21" s="1">
        <v>335</v>
      </c>
      <c r="F21" t="s">
        <v>810</v>
      </c>
    </row>
    <row r="22" spans="2:6" x14ac:dyDescent="0.3">
      <c r="E22" s="1">
        <v>340</v>
      </c>
      <c r="F22" t="s">
        <v>1032</v>
      </c>
    </row>
    <row r="23" spans="2:6" x14ac:dyDescent="0.3">
      <c r="E23" s="1">
        <v>345</v>
      </c>
      <c r="F23" t="s">
        <v>1047</v>
      </c>
    </row>
    <row r="24" spans="2:6" x14ac:dyDescent="0.3">
      <c r="E24" s="1">
        <v>350</v>
      </c>
      <c r="F24" t="s">
        <v>804</v>
      </c>
    </row>
    <row r="25" spans="2:6" x14ac:dyDescent="0.3">
      <c r="E25" s="1">
        <v>360</v>
      </c>
      <c r="F25" t="s">
        <v>811</v>
      </c>
    </row>
    <row r="26" spans="2:6" x14ac:dyDescent="0.3">
      <c r="E26" s="1">
        <v>365</v>
      </c>
      <c r="F26" t="s">
        <v>814</v>
      </c>
    </row>
    <row r="27" spans="2:6" x14ac:dyDescent="0.3">
      <c r="E27" s="1">
        <v>370</v>
      </c>
      <c r="F27" t="s">
        <v>1059</v>
      </c>
    </row>
    <row r="28" spans="2:6" x14ac:dyDescent="0.3">
      <c r="E28" s="1">
        <v>380</v>
      </c>
      <c r="F28" t="s">
        <v>806</v>
      </c>
    </row>
    <row r="29" spans="2:6" x14ac:dyDescent="0.3">
      <c r="E29" s="1">
        <v>385</v>
      </c>
      <c r="F29" t="s">
        <v>812</v>
      </c>
    </row>
    <row r="30" spans="2:6" x14ac:dyDescent="0.3">
      <c r="E30" s="1">
        <v>390</v>
      </c>
      <c r="F30" t="s">
        <v>816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A750-8102-4BAE-87BA-74209BA530D4}">
  <dimension ref="A1:K874"/>
  <sheetViews>
    <sheetView workbookViewId="0"/>
  </sheetViews>
  <sheetFormatPr defaultRowHeight="16.5" x14ac:dyDescent="0.3"/>
  <cols>
    <col min="1" max="1" width="18.875" bestFit="1" customWidth="1"/>
    <col min="2" max="2" width="16" bestFit="1" customWidth="1"/>
    <col min="3" max="3" width="23.875" bestFit="1" customWidth="1"/>
    <col min="4" max="4" width="24.875" bestFit="1" customWidth="1"/>
    <col min="5" max="5" width="21.875" bestFit="1" customWidth="1"/>
    <col min="6" max="6" width="24.125" bestFit="1" customWidth="1"/>
    <col min="7" max="7" width="26" bestFit="1" customWidth="1"/>
    <col min="8" max="8" width="28.875" bestFit="1" customWidth="1"/>
    <col min="9" max="9" width="16.125" bestFit="1" customWidth="1"/>
    <col min="10" max="10" width="16.75" bestFit="1" customWidth="1"/>
    <col min="11" max="11" width="14.5" bestFit="1" customWidth="1"/>
  </cols>
  <sheetData>
    <row r="1" spans="1:11" x14ac:dyDescent="0.3">
      <c r="A1" t="s">
        <v>2434</v>
      </c>
      <c r="B1" t="s">
        <v>105</v>
      </c>
      <c r="C1" t="s">
        <v>830</v>
      </c>
      <c r="D1" t="s">
        <v>281</v>
      </c>
      <c r="E1" t="s">
        <v>831</v>
      </c>
      <c r="F1" t="s">
        <v>832</v>
      </c>
      <c r="G1" t="s">
        <v>833</v>
      </c>
      <c r="H1" t="s">
        <v>2435</v>
      </c>
      <c r="I1" t="s">
        <v>2436</v>
      </c>
      <c r="J1" t="s">
        <v>2437</v>
      </c>
      <c r="K1" t="s">
        <v>2438</v>
      </c>
    </row>
    <row r="2" spans="1:11" x14ac:dyDescent="0.3">
      <c r="A2" t="s">
        <v>840</v>
      </c>
      <c r="B2" t="s">
        <v>841</v>
      </c>
      <c r="C2" t="s">
        <v>843</v>
      </c>
      <c r="D2" t="s">
        <v>842</v>
      </c>
      <c r="E2" t="s">
        <v>844</v>
      </c>
      <c r="F2" t="s">
        <v>845</v>
      </c>
      <c r="G2" t="s">
        <v>845</v>
      </c>
      <c r="H2" t="s">
        <v>847</v>
      </c>
      <c r="I2">
        <v>245065.63</v>
      </c>
      <c r="J2">
        <v>0</v>
      </c>
      <c r="K2">
        <v>245065.63</v>
      </c>
    </row>
    <row r="3" spans="1:11" x14ac:dyDescent="0.3">
      <c r="A3" t="s">
        <v>848</v>
      </c>
      <c r="B3" t="s">
        <v>841</v>
      </c>
      <c r="C3" t="s">
        <v>843</v>
      </c>
      <c r="D3" t="s">
        <v>842</v>
      </c>
      <c r="E3" t="s">
        <v>844</v>
      </c>
      <c r="F3" t="s">
        <v>845</v>
      </c>
      <c r="G3" t="s">
        <v>845</v>
      </c>
      <c r="H3" t="s">
        <v>850</v>
      </c>
      <c r="I3">
        <v>65242.52</v>
      </c>
      <c r="J3">
        <v>0</v>
      </c>
      <c r="K3">
        <v>65242.52</v>
      </c>
    </row>
    <row r="4" spans="1:11" x14ac:dyDescent="0.3">
      <c r="A4" t="s">
        <v>851</v>
      </c>
      <c r="B4" t="s">
        <v>841</v>
      </c>
      <c r="C4" t="s">
        <v>843</v>
      </c>
      <c r="D4" t="s">
        <v>842</v>
      </c>
      <c r="E4" t="s">
        <v>844</v>
      </c>
      <c r="F4" t="s">
        <v>845</v>
      </c>
      <c r="G4" t="s">
        <v>845</v>
      </c>
      <c r="H4" t="s">
        <v>853</v>
      </c>
      <c r="I4">
        <v>0</v>
      </c>
      <c r="J4">
        <v>0</v>
      </c>
      <c r="K4">
        <v>0</v>
      </c>
    </row>
    <row r="5" spans="1:11" x14ac:dyDescent="0.3">
      <c r="A5" t="s">
        <v>854</v>
      </c>
      <c r="B5" t="s">
        <v>841</v>
      </c>
      <c r="C5" t="s">
        <v>843</v>
      </c>
      <c r="D5" t="s">
        <v>842</v>
      </c>
      <c r="E5" t="s">
        <v>844</v>
      </c>
      <c r="F5" t="s">
        <v>845</v>
      </c>
      <c r="G5" t="s">
        <v>845</v>
      </c>
      <c r="H5" t="s">
        <v>856</v>
      </c>
      <c r="I5">
        <v>250</v>
      </c>
      <c r="J5">
        <v>0</v>
      </c>
      <c r="K5">
        <v>250</v>
      </c>
    </row>
    <row r="6" spans="1:11" x14ac:dyDescent="0.3">
      <c r="A6" t="s">
        <v>857</v>
      </c>
      <c r="B6" t="s">
        <v>841</v>
      </c>
      <c r="C6" t="s">
        <v>843</v>
      </c>
      <c r="D6" t="s">
        <v>858</v>
      </c>
      <c r="E6" t="s">
        <v>844</v>
      </c>
      <c r="F6" t="s">
        <v>845</v>
      </c>
      <c r="G6" t="s">
        <v>845</v>
      </c>
      <c r="H6" t="s">
        <v>860</v>
      </c>
      <c r="I6">
        <v>0</v>
      </c>
      <c r="J6">
        <v>0</v>
      </c>
      <c r="K6">
        <v>0</v>
      </c>
    </row>
    <row r="7" spans="1:11" x14ac:dyDescent="0.3">
      <c r="A7" t="s">
        <v>861</v>
      </c>
      <c r="B7" t="s">
        <v>841</v>
      </c>
      <c r="C7" t="s">
        <v>843</v>
      </c>
      <c r="D7" t="s">
        <v>862</v>
      </c>
      <c r="E7" t="s">
        <v>844</v>
      </c>
      <c r="F7" t="s">
        <v>845</v>
      </c>
      <c r="G7" t="s">
        <v>845</v>
      </c>
      <c r="H7" t="s">
        <v>862</v>
      </c>
      <c r="I7">
        <v>0</v>
      </c>
      <c r="J7">
        <v>0</v>
      </c>
      <c r="K7">
        <v>0</v>
      </c>
    </row>
    <row r="8" spans="1:11" x14ac:dyDescent="0.3">
      <c r="A8" t="s">
        <v>864</v>
      </c>
      <c r="B8" t="s">
        <v>841</v>
      </c>
      <c r="C8" t="s">
        <v>843</v>
      </c>
      <c r="D8" t="s">
        <v>862</v>
      </c>
      <c r="E8" t="s">
        <v>844</v>
      </c>
      <c r="F8" t="s">
        <v>845</v>
      </c>
      <c r="G8" t="s">
        <v>845</v>
      </c>
      <c r="H8" t="s">
        <v>866</v>
      </c>
      <c r="I8">
        <v>0</v>
      </c>
      <c r="J8">
        <v>0</v>
      </c>
      <c r="K8">
        <v>0</v>
      </c>
    </row>
    <row r="9" spans="1:11" x14ac:dyDescent="0.3">
      <c r="A9" t="s">
        <v>867</v>
      </c>
      <c r="B9" t="s">
        <v>841</v>
      </c>
      <c r="C9" t="s">
        <v>869</v>
      </c>
      <c r="D9" t="s">
        <v>868</v>
      </c>
      <c r="E9" t="s">
        <v>844</v>
      </c>
      <c r="F9" t="s">
        <v>845</v>
      </c>
      <c r="G9" t="s">
        <v>845</v>
      </c>
      <c r="H9" t="s">
        <v>868</v>
      </c>
      <c r="I9">
        <v>0</v>
      </c>
      <c r="J9">
        <v>0</v>
      </c>
      <c r="K9">
        <v>0</v>
      </c>
    </row>
    <row r="10" spans="1:11" x14ac:dyDescent="0.3">
      <c r="A10" t="s">
        <v>871</v>
      </c>
      <c r="B10" t="s">
        <v>841</v>
      </c>
      <c r="C10" t="s">
        <v>869</v>
      </c>
      <c r="D10" t="s">
        <v>872</v>
      </c>
      <c r="E10" t="s">
        <v>844</v>
      </c>
      <c r="F10" t="s">
        <v>845</v>
      </c>
      <c r="G10" t="s">
        <v>845</v>
      </c>
      <c r="H10" t="s">
        <v>874</v>
      </c>
      <c r="I10">
        <v>2595845.69</v>
      </c>
      <c r="J10">
        <v>0</v>
      </c>
      <c r="K10">
        <v>2595845.69</v>
      </c>
    </row>
    <row r="11" spans="1:11" x14ac:dyDescent="0.3">
      <c r="A11" t="s">
        <v>875</v>
      </c>
      <c r="B11" t="s">
        <v>841</v>
      </c>
      <c r="C11" t="s">
        <v>869</v>
      </c>
      <c r="D11" t="s">
        <v>872</v>
      </c>
      <c r="E11" t="s">
        <v>844</v>
      </c>
      <c r="F11" t="s">
        <v>845</v>
      </c>
      <c r="G11" t="s">
        <v>845</v>
      </c>
      <c r="H11" t="s">
        <v>877</v>
      </c>
      <c r="I11">
        <v>430908.77</v>
      </c>
      <c r="J11">
        <v>0</v>
      </c>
      <c r="K11">
        <v>430908.77</v>
      </c>
    </row>
    <row r="12" spans="1:11" x14ac:dyDescent="0.3">
      <c r="A12" t="s">
        <v>878</v>
      </c>
      <c r="B12" t="s">
        <v>841</v>
      </c>
      <c r="C12" t="s">
        <v>869</v>
      </c>
      <c r="D12" t="s">
        <v>872</v>
      </c>
      <c r="E12" t="s">
        <v>844</v>
      </c>
      <c r="F12" t="s">
        <v>845</v>
      </c>
      <c r="G12" t="s">
        <v>845</v>
      </c>
      <c r="H12" t="s">
        <v>880</v>
      </c>
      <c r="I12">
        <v>31362.28</v>
      </c>
      <c r="J12">
        <v>0</v>
      </c>
      <c r="K12">
        <v>31362.28</v>
      </c>
    </row>
    <row r="13" spans="1:11" x14ac:dyDescent="0.3">
      <c r="A13" t="s">
        <v>881</v>
      </c>
      <c r="B13" t="s">
        <v>841</v>
      </c>
      <c r="C13" t="s">
        <v>869</v>
      </c>
      <c r="D13" t="s">
        <v>872</v>
      </c>
      <c r="E13" t="s">
        <v>844</v>
      </c>
      <c r="F13" t="s">
        <v>845</v>
      </c>
      <c r="G13" t="s">
        <v>845</v>
      </c>
      <c r="H13" t="s">
        <v>883</v>
      </c>
      <c r="I13">
        <v>40847.5</v>
      </c>
      <c r="J13">
        <v>0</v>
      </c>
      <c r="K13">
        <v>40847.5</v>
      </c>
    </row>
    <row r="14" spans="1:11" x14ac:dyDescent="0.3">
      <c r="A14" t="s">
        <v>884</v>
      </c>
      <c r="B14" t="s">
        <v>841</v>
      </c>
      <c r="C14" t="s">
        <v>869</v>
      </c>
      <c r="D14" t="s">
        <v>872</v>
      </c>
      <c r="E14" t="s">
        <v>844</v>
      </c>
      <c r="F14" t="s">
        <v>845</v>
      </c>
      <c r="G14" t="s">
        <v>845</v>
      </c>
      <c r="H14" t="s">
        <v>886</v>
      </c>
      <c r="I14">
        <v>32762.99</v>
      </c>
      <c r="J14">
        <v>0</v>
      </c>
      <c r="K14">
        <v>32762.99</v>
      </c>
    </row>
    <row r="15" spans="1:11" x14ac:dyDescent="0.3">
      <c r="A15" t="s">
        <v>887</v>
      </c>
      <c r="B15" t="s">
        <v>841</v>
      </c>
      <c r="C15" t="s">
        <v>869</v>
      </c>
      <c r="D15" t="s">
        <v>872</v>
      </c>
      <c r="E15" t="s">
        <v>844</v>
      </c>
      <c r="F15" t="s">
        <v>845</v>
      </c>
      <c r="G15" t="s">
        <v>845</v>
      </c>
      <c r="H15" t="s">
        <v>889</v>
      </c>
      <c r="I15">
        <v>13901.33</v>
      </c>
      <c r="J15">
        <v>0</v>
      </c>
      <c r="K15">
        <v>13901.33</v>
      </c>
    </row>
    <row r="16" spans="1:11" x14ac:dyDescent="0.3">
      <c r="A16" t="s">
        <v>890</v>
      </c>
      <c r="B16" t="s">
        <v>841</v>
      </c>
      <c r="C16" t="s">
        <v>869</v>
      </c>
      <c r="D16" t="s">
        <v>891</v>
      </c>
      <c r="E16" t="s">
        <v>844</v>
      </c>
      <c r="F16" t="s">
        <v>845</v>
      </c>
      <c r="G16" t="s">
        <v>845</v>
      </c>
      <c r="H16" t="s">
        <v>893</v>
      </c>
      <c r="I16">
        <v>0</v>
      </c>
      <c r="J16">
        <v>-168676.36</v>
      </c>
      <c r="K16">
        <v>-168676.36</v>
      </c>
    </row>
    <row r="17" spans="1:11" x14ac:dyDescent="0.3">
      <c r="A17" t="s">
        <v>894</v>
      </c>
      <c r="B17" t="s">
        <v>841</v>
      </c>
      <c r="C17" t="s">
        <v>869</v>
      </c>
      <c r="D17" t="s">
        <v>891</v>
      </c>
      <c r="E17" t="s">
        <v>844</v>
      </c>
      <c r="F17" t="s">
        <v>845</v>
      </c>
      <c r="G17" t="s">
        <v>845</v>
      </c>
      <c r="H17" t="s">
        <v>896</v>
      </c>
      <c r="I17">
        <v>0</v>
      </c>
      <c r="J17">
        <v>-7753.87</v>
      </c>
      <c r="K17">
        <v>-7753.87</v>
      </c>
    </row>
    <row r="18" spans="1:11" x14ac:dyDescent="0.3">
      <c r="A18" t="s">
        <v>897</v>
      </c>
      <c r="B18" t="s">
        <v>841</v>
      </c>
      <c r="C18" t="s">
        <v>869</v>
      </c>
      <c r="D18" t="s">
        <v>891</v>
      </c>
      <c r="E18" t="s">
        <v>844</v>
      </c>
      <c r="F18" t="s">
        <v>845</v>
      </c>
      <c r="G18" t="s">
        <v>845</v>
      </c>
      <c r="H18" t="s">
        <v>899</v>
      </c>
      <c r="I18">
        <v>0</v>
      </c>
      <c r="J18">
        <v>-9831.2099999999991</v>
      </c>
      <c r="K18">
        <v>-9831.2099999999991</v>
      </c>
    </row>
    <row r="19" spans="1:11" x14ac:dyDescent="0.3">
      <c r="A19" t="s">
        <v>900</v>
      </c>
      <c r="B19" t="s">
        <v>841</v>
      </c>
      <c r="C19" t="s">
        <v>869</v>
      </c>
      <c r="D19" t="s">
        <v>891</v>
      </c>
      <c r="E19" t="s">
        <v>844</v>
      </c>
      <c r="F19" t="s">
        <v>845</v>
      </c>
      <c r="G19" t="s">
        <v>845</v>
      </c>
      <c r="H19" t="s">
        <v>902</v>
      </c>
      <c r="I19">
        <v>0</v>
      </c>
      <c r="J19">
        <v>-14253.95</v>
      </c>
      <c r="K19">
        <v>-14253.95</v>
      </c>
    </row>
    <row r="20" spans="1:11" x14ac:dyDescent="0.3">
      <c r="A20" t="s">
        <v>903</v>
      </c>
      <c r="B20" t="s">
        <v>841</v>
      </c>
      <c r="C20" t="s">
        <v>869</v>
      </c>
      <c r="D20" t="s">
        <v>858</v>
      </c>
      <c r="E20" t="s">
        <v>844</v>
      </c>
      <c r="F20" t="s">
        <v>845</v>
      </c>
      <c r="G20" t="s">
        <v>845</v>
      </c>
      <c r="H20" t="s">
        <v>905</v>
      </c>
      <c r="I20">
        <v>0</v>
      </c>
      <c r="J20">
        <v>0</v>
      </c>
      <c r="K20">
        <v>0</v>
      </c>
    </row>
    <row r="21" spans="1:11" x14ac:dyDescent="0.3">
      <c r="A21" t="s">
        <v>906</v>
      </c>
      <c r="B21" t="s">
        <v>907</v>
      </c>
      <c r="C21" t="s">
        <v>909</v>
      </c>
      <c r="D21" t="s">
        <v>908</v>
      </c>
      <c r="E21" t="s">
        <v>844</v>
      </c>
      <c r="F21" t="s">
        <v>910</v>
      </c>
      <c r="G21" t="s">
        <v>845</v>
      </c>
      <c r="H21" t="s">
        <v>908</v>
      </c>
      <c r="I21">
        <v>0</v>
      </c>
      <c r="J21">
        <v>0</v>
      </c>
      <c r="K21">
        <v>0</v>
      </c>
    </row>
    <row r="22" spans="1:11" x14ac:dyDescent="0.3">
      <c r="A22" t="s">
        <v>912</v>
      </c>
      <c r="B22" t="s">
        <v>907</v>
      </c>
      <c r="C22" t="s">
        <v>909</v>
      </c>
      <c r="D22" t="s">
        <v>913</v>
      </c>
      <c r="E22" t="s">
        <v>844</v>
      </c>
      <c r="F22" t="s">
        <v>845</v>
      </c>
      <c r="G22" t="s">
        <v>845</v>
      </c>
      <c r="H22" t="s">
        <v>915</v>
      </c>
      <c r="I22">
        <v>0</v>
      </c>
      <c r="J22">
        <v>-2055.0300000000002</v>
      </c>
      <c r="K22">
        <v>-2055.0300000000002</v>
      </c>
    </row>
    <row r="23" spans="1:11" x14ac:dyDescent="0.3">
      <c r="A23" t="s">
        <v>916</v>
      </c>
      <c r="B23" t="s">
        <v>907</v>
      </c>
      <c r="C23" t="s">
        <v>909</v>
      </c>
      <c r="D23" t="s">
        <v>913</v>
      </c>
      <c r="E23" t="s">
        <v>844</v>
      </c>
      <c r="F23" t="s">
        <v>845</v>
      </c>
      <c r="G23" t="s">
        <v>845</v>
      </c>
      <c r="H23" t="s">
        <v>918</v>
      </c>
      <c r="I23">
        <v>0</v>
      </c>
      <c r="J23">
        <v>-929.2</v>
      </c>
      <c r="K23">
        <v>-929.2</v>
      </c>
    </row>
    <row r="24" spans="1:11" x14ac:dyDescent="0.3">
      <c r="A24" t="s">
        <v>919</v>
      </c>
      <c r="B24" t="s">
        <v>907</v>
      </c>
      <c r="C24" t="s">
        <v>909</v>
      </c>
      <c r="D24" t="s">
        <v>913</v>
      </c>
      <c r="E24" t="s">
        <v>844</v>
      </c>
      <c r="F24" t="s">
        <v>845</v>
      </c>
      <c r="G24" t="s">
        <v>845</v>
      </c>
      <c r="H24" t="s">
        <v>921</v>
      </c>
      <c r="I24">
        <v>0</v>
      </c>
      <c r="J24">
        <v>-802.31</v>
      </c>
      <c r="K24">
        <v>-802.31</v>
      </c>
    </row>
    <row r="25" spans="1:11" x14ac:dyDescent="0.3">
      <c r="A25" t="s">
        <v>922</v>
      </c>
      <c r="B25" t="s">
        <v>907</v>
      </c>
      <c r="C25" t="s">
        <v>909</v>
      </c>
      <c r="D25" t="s">
        <v>913</v>
      </c>
      <c r="E25" t="s">
        <v>844</v>
      </c>
      <c r="F25" t="s">
        <v>845</v>
      </c>
      <c r="G25" t="s">
        <v>845</v>
      </c>
      <c r="H25" t="s">
        <v>924</v>
      </c>
      <c r="I25">
        <v>0</v>
      </c>
      <c r="J25">
        <v>-229.44</v>
      </c>
      <c r="K25">
        <v>-229.44</v>
      </c>
    </row>
    <row r="26" spans="1:11" x14ac:dyDescent="0.3">
      <c r="A26" t="s">
        <v>925</v>
      </c>
      <c r="B26" t="s">
        <v>907</v>
      </c>
      <c r="C26" t="s">
        <v>909</v>
      </c>
      <c r="D26" t="s">
        <v>913</v>
      </c>
      <c r="E26" t="s">
        <v>844</v>
      </c>
      <c r="F26" t="s">
        <v>845</v>
      </c>
      <c r="G26" t="s">
        <v>845</v>
      </c>
      <c r="H26" t="s">
        <v>927</v>
      </c>
      <c r="I26">
        <v>0</v>
      </c>
      <c r="J26">
        <v>-30</v>
      </c>
      <c r="K26">
        <v>-30</v>
      </c>
    </row>
    <row r="27" spans="1:11" x14ac:dyDescent="0.3">
      <c r="A27" t="s">
        <v>928</v>
      </c>
      <c r="B27" t="s">
        <v>907</v>
      </c>
      <c r="C27" t="s">
        <v>909</v>
      </c>
      <c r="D27" t="s">
        <v>929</v>
      </c>
      <c r="E27" t="s">
        <v>844</v>
      </c>
      <c r="F27" t="s">
        <v>845</v>
      </c>
      <c r="G27" t="s">
        <v>845</v>
      </c>
      <c r="H27" t="s">
        <v>931</v>
      </c>
      <c r="I27">
        <v>0</v>
      </c>
      <c r="J27">
        <v>0</v>
      </c>
      <c r="K27">
        <v>0</v>
      </c>
    </row>
    <row r="28" spans="1:11" x14ac:dyDescent="0.3">
      <c r="A28" t="s">
        <v>932</v>
      </c>
      <c r="B28" t="s">
        <v>907</v>
      </c>
      <c r="C28" t="s">
        <v>909</v>
      </c>
      <c r="D28" t="s">
        <v>929</v>
      </c>
      <c r="E28" t="s">
        <v>844</v>
      </c>
      <c r="F28" t="s">
        <v>845</v>
      </c>
      <c r="G28" t="s">
        <v>845</v>
      </c>
      <c r="H28" t="s">
        <v>934</v>
      </c>
      <c r="I28">
        <v>0</v>
      </c>
      <c r="J28">
        <v>-1467.84</v>
      </c>
      <c r="K28">
        <v>-1467.84</v>
      </c>
    </row>
    <row r="29" spans="1:11" x14ac:dyDescent="0.3">
      <c r="A29" t="s">
        <v>935</v>
      </c>
      <c r="B29" t="s">
        <v>907</v>
      </c>
      <c r="C29" t="s">
        <v>909</v>
      </c>
      <c r="D29" t="s">
        <v>929</v>
      </c>
      <c r="E29" t="s">
        <v>844</v>
      </c>
      <c r="F29" t="s">
        <v>845</v>
      </c>
      <c r="G29" t="s">
        <v>845</v>
      </c>
      <c r="H29" t="s">
        <v>937</v>
      </c>
      <c r="I29">
        <v>0</v>
      </c>
      <c r="J29">
        <v>0</v>
      </c>
      <c r="K29">
        <v>0</v>
      </c>
    </row>
    <row r="30" spans="1:11" x14ac:dyDescent="0.3">
      <c r="A30" t="s">
        <v>938</v>
      </c>
      <c r="B30" t="s">
        <v>907</v>
      </c>
      <c r="C30" t="s">
        <v>909</v>
      </c>
      <c r="D30" t="s">
        <v>929</v>
      </c>
      <c r="E30" t="s">
        <v>844</v>
      </c>
      <c r="F30" t="s">
        <v>845</v>
      </c>
      <c r="G30" t="s">
        <v>845</v>
      </c>
      <c r="H30" t="s">
        <v>940</v>
      </c>
      <c r="I30">
        <v>0</v>
      </c>
      <c r="J30">
        <v>0</v>
      </c>
      <c r="K30">
        <v>0</v>
      </c>
    </row>
    <row r="31" spans="1:11" x14ac:dyDescent="0.3">
      <c r="A31" t="s">
        <v>941</v>
      </c>
      <c r="B31" t="s">
        <v>907</v>
      </c>
      <c r="C31" t="s">
        <v>942</v>
      </c>
      <c r="D31" t="s">
        <v>942</v>
      </c>
      <c r="E31" t="s">
        <v>844</v>
      </c>
      <c r="F31" t="s">
        <v>845</v>
      </c>
      <c r="G31" t="s">
        <v>845</v>
      </c>
      <c r="H31" t="s">
        <v>944</v>
      </c>
      <c r="I31">
        <v>0</v>
      </c>
      <c r="J31">
        <v>-820882.22</v>
      </c>
      <c r="K31">
        <v>-820882.22</v>
      </c>
    </row>
    <row r="32" spans="1:11" x14ac:dyDescent="0.3">
      <c r="A32" t="s">
        <v>945</v>
      </c>
      <c r="B32" t="s">
        <v>907</v>
      </c>
      <c r="C32" t="s">
        <v>942</v>
      </c>
      <c r="D32" t="s">
        <v>942</v>
      </c>
      <c r="E32" t="s">
        <v>844</v>
      </c>
      <c r="F32" t="s">
        <v>845</v>
      </c>
      <c r="G32" t="s">
        <v>845</v>
      </c>
      <c r="H32" t="s">
        <v>947</v>
      </c>
      <c r="I32">
        <v>0</v>
      </c>
      <c r="J32">
        <v>0</v>
      </c>
      <c r="K32">
        <v>0</v>
      </c>
    </row>
    <row r="33" spans="1:11" x14ac:dyDescent="0.3">
      <c r="A33" t="s">
        <v>948</v>
      </c>
      <c r="B33" t="s">
        <v>949</v>
      </c>
      <c r="C33" t="s">
        <v>950</v>
      </c>
      <c r="D33" t="s">
        <v>950</v>
      </c>
      <c r="E33" t="s">
        <v>844</v>
      </c>
      <c r="F33" t="s">
        <v>845</v>
      </c>
      <c r="G33" t="s">
        <v>845</v>
      </c>
      <c r="H33" t="s">
        <v>802</v>
      </c>
      <c r="I33">
        <v>0</v>
      </c>
      <c r="J33">
        <v>-272113.38</v>
      </c>
      <c r="K33">
        <v>-272113.38</v>
      </c>
    </row>
    <row r="34" spans="1:11" x14ac:dyDescent="0.3">
      <c r="A34" t="s">
        <v>952</v>
      </c>
      <c r="B34" t="s">
        <v>101</v>
      </c>
      <c r="C34" t="s">
        <v>101</v>
      </c>
      <c r="D34" t="s">
        <v>815</v>
      </c>
      <c r="E34" t="s">
        <v>954</v>
      </c>
      <c r="F34" t="s">
        <v>955</v>
      </c>
      <c r="G34" t="s">
        <v>910</v>
      </c>
      <c r="H34" t="s">
        <v>956</v>
      </c>
      <c r="I34">
        <v>0</v>
      </c>
      <c r="J34">
        <v>-145045.48000000001</v>
      </c>
      <c r="K34">
        <v>-145045.48000000001</v>
      </c>
    </row>
    <row r="35" spans="1:11" x14ac:dyDescent="0.3">
      <c r="A35" t="s">
        <v>957</v>
      </c>
      <c r="B35" t="s">
        <v>101</v>
      </c>
      <c r="C35" t="s">
        <v>101</v>
      </c>
      <c r="D35" t="s">
        <v>815</v>
      </c>
      <c r="E35" t="s">
        <v>954</v>
      </c>
      <c r="F35" t="s">
        <v>955</v>
      </c>
      <c r="G35" t="s">
        <v>910</v>
      </c>
      <c r="H35" t="s">
        <v>958</v>
      </c>
      <c r="I35">
        <v>0</v>
      </c>
      <c r="J35">
        <v>-2018.85</v>
      </c>
      <c r="K35">
        <v>-2018.85</v>
      </c>
    </row>
    <row r="36" spans="1:11" x14ac:dyDescent="0.3">
      <c r="A36" t="s">
        <v>959</v>
      </c>
      <c r="B36" t="s">
        <v>101</v>
      </c>
      <c r="C36" t="s">
        <v>101</v>
      </c>
      <c r="D36" t="s">
        <v>809</v>
      </c>
      <c r="E36" t="s">
        <v>954</v>
      </c>
      <c r="F36" t="s">
        <v>960</v>
      </c>
      <c r="G36" t="s">
        <v>910</v>
      </c>
      <c r="H36" t="s">
        <v>961</v>
      </c>
      <c r="I36">
        <v>0</v>
      </c>
      <c r="J36">
        <v>-935.04</v>
      </c>
      <c r="K36">
        <v>-935.04</v>
      </c>
    </row>
    <row r="37" spans="1:11" x14ac:dyDescent="0.3">
      <c r="A37" t="s">
        <v>962</v>
      </c>
      <c r="B37" t="s">
        <v>101</v>
      </c>
      <c r="C37" t="s">
        <v>101</v>
      </c>
      <c r="D37" t="s">
        <v>808</v>
      </c>
      <c r="E37" t="s">
        <v>844</v>
      </c>
      <c r="F37" t="s">
        <v>910</v>
      </c>
      <c r="G37" t="s">
        <v>964</v>
      </c>
      <c r="H37" t="s">
        <v>965</v>
      </c>
      <c r="I37">
        <v>0</v>
      </c>
      <c r="J37">
        <v>-9018.84</v>
      </c>
      <c r="K37">
        <v>-9018.84</v>
      </c>
    </row>
    <row r="38" spans="1:11" x14ac:dyDescent="0.3">
      <c r="A38" t="s">
        <v>966</v>
      </c>
      <c r="B38" t="s">
        <v>101</v>
      </c>
      <c r="C38" t="s">
        <v>101</v>
      </c>
      <c r="D38" t="s">
        <v>808</v>
      </c>
      <c r="E38" t="s">
        <v>844</v>
      </c>
      <c r="F38" t="s">
        <v>910</v>
      </c>
      <c r="G38" t="s">
        <v>964</v>
      </c>
      <c r="H38" t="s">
        <v>967</v>
      </c>
      <c r="I38">
        <v>0</v>
      </c>
      <c r="J38">
        <v>-3406.98</v>
      </c>
      <c r="K38">
        <v>-3406.98</v>
      </c>
    </row>
    <row r="39" spans="1:11" x14ac:dyDescent="0.3">
      <c r="A39" t="s">
        <v>968</v>
      </c>
      <c r="B39" t="s">
        <v>101</v>
      </c>
      <c r="C39" t="s">
        <v>101</v>
      </c>
      <c r="D39" t="s">
        <v>808</v>
      </c>
      <c r="E39" t="s">
        <v>844</v>
      </c>
      <c r="F39" t="s">
        <v>910</v>
      </c>
      <c r="G39" t="s">
        <v>964</v>
      </c>
      <c r="H39" t="s">
        <v>969</v>
      </c>
      <c r="I39">
        <v>0</v>
      </c>
      <c r="J39">
        <v>-12293.07</v>
      </c>
      <c r="K39">
        <v>-12293.07</v>
      </c>
    </row>
    <row r="40" spans="1:11" x14ac:dyDescent="0.3">
      <c r="A40" t="s">
        <v>970</v>
      </c>
      <c r="B40" t="s">
        <v>101</v>
      </c>
      <c r="C40" t="s">
        <v>101</v>
      </c>
      <c r="D40" t="s">
        <v>808</v>
      </c>
      <c r="E40" t="s">
        <v>844</v>
      </c>
      <c r="F40" t="s">
        <v>910</v>
      </c>
      <c r="G40" t="s">
        <v>964</v>
      </c>
      <c r="H40" t="s">
        <v>971</v>
      </c>
      <c r="I40">
        <v>0</v>
      </c>
      <c r="J40">
        <v>0</v>
      </c>
      <c r="K40">
        <v>0</v>
      </c>
    </row>
    <row r="41" spans="1:11" x14ac:dyDescent="0.3">
      <c r="A41" t="s">
        <v>972</v>
      </c>
      <c r="B41" t="s">
        <v>101</v>
      </c>
      <c r="C41" t="s">
        <v>101</v>
      </c>
      <c r="D41" t="s">
        <v>808</v>
      </c>
      <c r="E41" t="s">
        <v>844</v>
      </c>
      <c r="F41" t="s">
        <v>910</v>
      </c>
      <c r="G41" t="s">
        <v>964</v>
      </c>
      <c r="H41" t="s">
        <v>973</v>
      </c>
      <c r="I41">
        <v>0</v>
      </c>
      <c r="J41">
        <v>-4605.01</v>
      </c>
      <c r="K41">
        <v>-4605.01</v>
      </c>
    </row>
    <row r="42" spans="1:11" x14ac:dyDescent="0.3">
      <c r="A42" t="s">
        <v>974</v>
      </c>
      <c r="B42" t="s">
        <v>949</v>
      </c>
      <c r="C42" t="s">
        <v>975</v>
      </c>
      <c r="D42" t="s">
        <v>975</v>
      </c>
      <c r="E42" t="s">
        <v>844</v>
      </c>
      <c r="F42" t="s">
        <v>845</v>
      </c>
      <c r="G42" t="s">
        <v>845</v>
      </c>
      <c r="H42" t="s">
        <v>977</v>
      </c>
      <c r="I42">
        <v>0</v>
      </c>
      <c r="J42">
        <v>0</v>
      </c>
      <c r="K42">
        <v>0</v>
      </c>
    </row>
    <row r="43" spans="1:11" x14ac:dyDescent="0.3">
      <c r="A43" t="s">
        <v>978</v>
      </c>
      <c r="B43" t="s">
        <v>101</v>
      </c>
      <c r="C43" t="s">
        <v>101</v>
      </c>
      <c r="D43" t="s">
        <v>807</v>
      </c>
      <c r="E43" t="s">
        <v>844</v>
      </c>
      <c r="F43" t="s">
        <v>910</v>
      </c>
      <c r="G43" t="s">
        <v>964</v>
      </c>
      <c r="H43" t="s">
        <v>980</v>
      </c>
      <c r="I43">
        <v>0</v>
      </c>
      <c r="J43">
        <v>-34143.300000000003</v>
      </c>
      <c r="K43">
        <v>-34143.300000000003</v>
      </c>
    </row>
    <row r="44" spans="1:11" x14ac:dyDescent="0.3">
      <c r="A44" t="s">
        <v>982</v>
      </c>
      <c r="B44" t="s">
        <v>101</v>
      </c>
      <c r="C44" t="s">
        <v>101</v>
      </c>
      <c r="D44" t="s">
        <v>807</v>
      </c>
      <c r="E44" t="s">
        <v>844</v>
      </c>
      <c r="F44" t="s">
        <v>983</v>
      </c>
      <c r="G44" t="s">
        <v>964</v>
      </c>
      <c r="H44" t="s">
        <v>984</v>
      </c>
      <c r="I44">
        <v>0</v>
      </c>
      <c r="J44">
        <v>-10274</v>
      </c>
      <c r="K44">
        <v>-10274</v>
      </c>
    </row>
    <row r="45" spans="1:11" x14ac:dyDescent="0.3">
      <c r="A45" t="s">
        <v>985</v>
      </c>
      <c r="B45" t="s">
        <v>101</v>
      </c>
      <c r="C45" t="s">
        <v>101</v>
      </c>
      <c r="D45" t="s">
        <v>807</v>
      </c>
      <c r="E45" t="s">
        <v>844</v>
      </c>
      <c r="F45" t="s">
        <v>986</v>
      </c>
      <c r="G45" t="s">
        <v>964</v>
      </c>
      <c r="H45" t="s">
        <v>987</v>
      </c>
      <c r="I45">
        <v>0</v>
      </c>
      <c r="J45">
        <v>0</v>
      </c>
      <c r="K45">
        <v>0</v>
      </c>
    </row>
    <row r="46" spans="1:11" x14ac:dyDescent="0.3">
      <c r="A46" t="s">
        <v>988</v>
      </c>
      <c r="B46" t="s">
        <v>101</v>
      </c>
      <c r="C46" t="s">
        <v>101</v>
      </c>
      <c r="D46" t="s">
        <v>807</v>
      </c>
      <c r="E46" t="s">
        <v>844</v>
      </c>
      <c r="F46" t="s">
        <v>986</v>
      </c>
      <c r="G46" t="s">
        <v>989</v>
      </c>
      <c r="H46" t="s">
        <v>990</v>
      </c>
      <c r="I46">
        <v>0</v>
      </c>
      <c r="J46">
        <v>0</v>
      </c>
      <c r="K46">
        <v>0</v>
      </c>
    </row>
    <row r="47" spans="1:11" x14ac:dyDescent="0.3">
      <c r="A47" t="s">
        <v>992</v>
      </c>
      <c r="B47" t="s">
        <v>101</v>
      </c>
      <c r="C47" t="s">
        <v>101</v>
      </c>
      <c r="D47" t="s">
        <v>807</v>
      </c>
      <c r="E47" t="s">
        <v>844</v>
      </c>
      <c r="F47" t="s">
        <v>993</v>
      </c>
      <c r="G47" t="s">
        <v>964</v>
      </c>
      <c r="H47" t="s">
        <v>994</v>
      </c>
      <c r="I47">
        <v>0</v>
      </c>
      <c r="J47">
        <v>0</v>
      </c>
      <c r="K47">
        <v>0</v>
      </c>
    </row>
    <row r="48" spans="1:11" x14ac:dyDescent="0.3">
      <c r="A48" t="s">
        <v>995</v>
      </c>
      <c r="B48" t="s">
        <v>101</v>
      </c>
      <c r="C48" t="s">
        <v>101</v>
      </c>
      <c r="D48" t="s">
        <v>807</v>
      </c>
      <c r="E48" t="s">
        <v>844</v>
      </c>
      <c r="F48" t="s">
        <v>986</v>
      </c>
      <c r="G48" t="s">
        <v>964</v>
      </c>
      <c r="H48" t="s">
        <v>996</v>
      </c>
      <c r="I48">
        <v>0</v>
      </c>
      <c r="J48">
        <v>0</v>
      </c>
      <c r="K48">
        <v>0</v>
      </c>
    </row>
    <row r="49" spans="1:11" x14ac:dyDescent="0.3">
      <c r="A49" t="s">
        <v>998</v>
      </c>
      <c r="B49" t="s">
        <v>949</v>
      </c>
      <c r="C49" t="s">
        <v>975</v>
      </c>
      <c r="D49" t="s">
        <v>975</v>
      </c>
      <c r="E49" t="s">
        <v>844</v>
      </c>
      <c r="F49" t="s">
        <v>845</v>
      </c>
      <c r="G49" t="s">
        <v>845</v>
      </c>
      <c r="H49" t="s">
        <v>1000</v>
      </c>
      <c r="I49">
        <v>0</v>
      </c>
      <c r="J49">
        <v>-2945113.17</v>
      </c>
      <c r="K49">
        <v>-2945113.17</v>
      </c>
    </row>
    <row r="50" spans="1:11" x14ac:dyDescent="0.3">
      <c r="A50" t="s">
        <v>1001</v>
      </c>
      <c r="B50" t="s">
        <v>949</v>
      </c>
      <c r="C50" t="s">
        <v>975</v>
      </c>
      <c r="D50" t="s">
        <v>975</v>
      </c>
      <c r="E50" t="s">
        <v>844</v>
      </c>
      <c r="F50" t="s">
        <v>845</v>
      </c>
      <c r="G50" t="s">
        <v>845</v>
      </c>
      <c r="H50" t="s">
        <v>1003</v>
      </c>
      <c r="I50">
        <v>820882.22</v>
      </c>
      <c r="J50">
        <v>0</v>
      </c>
      <c r="K50">
        <v>820882.22</v>
      </c>
    </row>
    <row r="51" spans="1:11" x14ac:dyDescent="0.3">
      <c r="A51" t="s">
        <v>1004</v>
      </c>
      <c r="B51" t="s">
        <v>949</v>
      </c>
      <c r="C51" t="s">
        <v>1005</v>
      </c>
      <c r="D51" t="s">
        <v>1005</v>
      </c>
      <c r="E51" t="s">
        <v>844</v>
      </c>
      <c r="F51" t="s">
        <v>845</v>
      </c>
      <c r="G51" t="s">
        <v>845</v>
      </c>
      <c r="H51" t="s">
        <v>1007</v>
      </c>
      <c r="I51">
        <v>0</v>
      </c>
      <c r="J51">
        <v>0</v>
      </c>
      <c r="K51">
        <v>0</v>
      </c>
    </row>
    <row r="52" spans="1:11" x14ac:dyDescent="0.3">
      <c r="A52" t="s">
        <v>1008</v>
      </c>
      <c r="B52" t="s">
        <v>101</v>
      </c>
      <c r="C52" t="s">
        <v>101</v>
      </c>
      <c r="D52" t="s">
        <v>805</v>
      </c>
      <c r="E52" t="s">
        <v>954</v>
      </c>
      <c r="F52" t="s">
        <v>805</v>
      </c>
      <c r="G52" t="s">
        <v>910</v>
      </c>
      <c r="H52" t="s">
        <v>1009</v>
      </c>
      <c r="I52">
        <v>0</v>
      </c>
      <c r="J52">
        <v>-4901.99</v>
      </c>
      <c r="K52">
        <v>-4901.99</v>
      </c>
    </row>
    <row r="53" spans="1:11" x14ac:dyDescent="0.3">
      <c r="A53" t="s">
        <v>1010</v>
      </c>
      <c r="B53" t="s">
        <v>101</v>
      </c>
      <c r="C53" t="s">
        <v>101</v>
      </c>
      <c r="D53" t="s">
        <v>805</v>
      </c>
      <c r="E53" t="s">
        <v>954</v>
      </c>
      <c r="F53" t="s">
        <v>805</v>
      </c>
      <c r="G53" t="s">
        <v>910</v>
      </c>
      <c r="H53" t="s">
        <v>1011</v>
      </c>
      <c r="I53">
        <v>0</v>
      </c>
      <c r="J53">
        <v>-51266.23</v>
      </c>
      <c r="K53">
        <v>-51266.23</v>
      </c>
    </row>
    <row r="54" spans="1:11" x14ac:dyDescent="0.3">
      <c r="A54" t="s">
        <v>1012</v>
      </c>
      <c r="B54" t="s">
        <v>101</v>
      </c>
      <c r="C54" t="s">
        <v>101</v>
      </c>
      <c r="D54" t="s">
        <v>805</v>
      </c>
      <c r="E54" t="s">
        <v>954</v>
      </c>
      <c r="F54" t="s">
        <v>805</v>
      </c>
      <c r="G54" t="s">
        <v>910</v>
      </c>
      <c r="H54" t="s">
        <v>1013</v>
      </c>
      <c r="I54">
        <v>0</v>
      </c>
      <c r="J54">
        <v>0</v>
      </c>
      <c r="K54">
        <v>0</v>
      </c>
    </row>
    <row r="55" spans="1:11" x14ac:dyDescent="0.3">
      <c r="A55" t="s">
        <v>1014</v>
      </c>
      <c r="B55" t="s">
        <v>101</v>
      </c>
      <c r="C55" t="s">
        <v>101</v>
      </c>
      <c r="D55" t="s">
        <v>805</v>
      </c>
      <c r="E55" t="s">
        <v>954</v>
      </c>
      <c r="F55" t="s">
        <v>805</v>
      </c>
      <c r="G55" t="s">
        <v>910</v>
      </c>
      <c r="H55" t="s">
        <v>1015</v>
      </c>
      <c r="I55">
        <v>0</v>
      </c>
      <c r="J55">
        <v>-1412.01</v>
      </c>
      <c r="K55">
        <v>-1412.01</v>
      </c>
    </row>
    <row r="56" spans="1:11" x14ac:dyDescent="0.3">
      <c r="A56" t="s">
        <v>1016</v>
      </c>
      <c r="B56" t="s">
        <v>101</v>
      </c>
      <c r="C56" t="s">
        <v>101</v>
      </c>
      <c r="D56" t="s">
        <v>805</v>
      </c>
      <c r="E56" t="s">
        <v>954</v>
      </c>
      <c r="F56" t="s">
        <v>805</v>
      </c>
      <c r="G56" t="s">
        <v>910</v>
      </c>
      <c r="H56" t="s">
        <v>1017</v>
      </c>
      <c r="I56">
        <v>0</v>
      </c>
      <c r="J56">
        <v>0</v>
      </c>
      <c r="K56">
        <v>0</v>
      </c>
    </row>
    <row r="57" spans="1:11" x14ac:dyDescent="0.3">
      <c r="A57" t="s">
        <v>1018</v>
      </c>
      <c r="B57" t="s">
        <v>101</v>
      </c>
      <c r="C57" t="s">
        <v>101</v>
      </c>
      <c r="D57" t="s">
        <v>805</v>
      </c>
      <c r="E57" t="s">
        <v>954</v>
      </c>
      <c r="F57" t="s">
        <v>805</v>
      </c>
      <c r="G57" t="s">
        <v>910</v>
      </c>
      <c r="H57" t="s">
        <v>1019</v>
      </c>
      <c r="I57">
        <v>0</v>
      </c>
      <c r="J57">
        <v>0</v>
      </c>
      <c r="K57">
        <v>0</v>
      </c>
    </row>
    <row r="58" spans="1:11" x14ac:dyDescent="0.3">
      <c r="A58" t="s">
        <v>1020</v>
      </c>
      <c r="B58" t="s">
        <v>101</v>
      </c>
      <c r="C58" t="s">
        <v>101</v>
      </c>
      <c r="D58" t="s">
        <v>810</v>
      </c>
      <c r="E58" t="s">
        <v>844</v>
      </c>
      <c r="F58" t="s">
        <v>993</v>
      </c>
      <c r="G58" t="s">
        <v>803</v>
      </c>
      <c r="H58" t="s">
        <v>1021</v>
      </c>
      <c r="I58">
        <v>0</v>
      </c>
      <c r="J58">
        <v>-292</v>
      </c>
      <c r="K58">
        <v>-292</v>
      </c>
    </row>
    <row r="59" spans="1:11" x14ac:dyDescent="0.3">
      <c r="A59" t="s">
        <v>1022</v>
      </c>
      <c r="B59" t="s">
        <v>101</v>
      </c>
      <c r="C59" t="s">
        <v>101</v>
      </c>
      <c r="D59" t="s">
        <v>810</v>
      </c>
      <c r="E59" t="s">
        <v>844</v>
      </c>
      <c r="F59" t="s">
        <v>993</v>
      </c>
      <c r="G59" t="s">
        <v>803</v>
      </c>
      <c r="H59" t="s">
        <v>1023</v>
      </c>
      <c r="I59">
        <v>0</v>
      </c>
      <c r="J59">
        <v>-220</v>
      </c>
      <c r="K59">
        <v>-220</v>
      </c>
    </row>
    <row r="60" spans="1:11" x14ac:dyDescent="0.3">
      <c r="A60" t="s">
        <v>1024</v>
      </c>
      <c r="B60" t="s">
        <v>101</v>
      </c>
      <c r="C60" t="s">
        <v>101</v>
      </c>
      <c r="D60" t="s">
        <v>810</v>
      </c>
      <c r="E60" t="s">
        <v>844</v>
      </c>
      <c r="F60" t="s">
        <v>993</v>
      </c>
      <c r="G60" t="s">
        <v>803</v>
      </c>
      <c r="H60" t="s">
        <v>1025</v>
      </c>
      <c r="I60">
        <v>0</v>
      </c>
      <c r="J60">
        <v>0</v>
      </c>
      <c r="K60">
        <v>0</v>
      </c>
    </row>
    <row r="61" spans="1:11" x14ac:dyDescent="0.3">
      <c r="A61" t="s">
        <v>1026</v>
      </c>
      <c r="B61" t="s">
        <v>101</v>
      </c>
      <c r="C61" t="s">
        <v>101</v>
      </c>
      <c r="D61" t="s">
        <v>810</v>
      </c>
      <c r="E61" t="s">
        <v>844</v>
      </c>
      <c r="F61" t="s">
        <v>993</v>
      </c>
      <c r="G61" t="s">
        <v>803</v>
      </c>
      <c r="H61" t="s">
        <v>1027</v>
      </c>
      <c r="I61">
        <v>0</v>
      </c>
      <c r="J61">
        <v>0</v>
      </c>
      <c r="K61">
        <v>0</v>
      </c>
    </row>
    <row r="62" spans="1:11" x14ac:dyDescent="0.3">
      <c r="A62" t="s">
        <v>1028</v>
      </c>
      <c r="B62" t="s">
        <v>101</v>
      </c>
      <c r="C62" t="s">
        <v>101</v>
      </c>
      <c r="D62" t="s">
        <v>810</v>
      </c>
      <c r="E62" t="s">
        <v>844</v>
      </c>
      <c r="F62" t="s">
        <v>1029</v>
      </c>
      <c r="G62" t="s">
        <v>803</v>
      </c>
      <c r="H62" t="s">
        <v>1030</v>
      </c>
      <c r="I62">
        <v>0</v>
      </c>
      <c r="J62">
        <v>-412</v>
      </c>
      <c r="K62">
        <v>-412</v>
      </c>
    </row>
    <row r="63" spans="1:11" x14ac:dyDescent="0.3">
      <c r="A63" t="s">
        <v>1031</v>
      </c>
      <c r="B63" t="s">
        <v>101</v>
      </c>
      <c r="C63" t="s">
        <v>101</v>
      </c>
      <c r="D63" t="s">
        <v>803</v>
      </c>
      <c r="E63" t="s">
        <v>844</v>
      </c>
      <c r="F63" t="s">
        <v>910</v>
      </c>
      <c r="G63" t="s">
        <v>803</v>
      </c>
      <c r="H63" t="s">
        <v>1033</v>
      </c>
      <c r="I63">
        <v>0</v>
      </c>
      <c r="J63">
        <v>-632.35</v>
      </c>
      <c r="K63">
        <v>-632.35</v>
      </c>
    </row>
    <row r="64" spans="1:11" x14ac:dyDescent="0.3">
      <c r="A64" t="s">
        <v>1034</v>
      </c>
      <c r="B64" t="s">
        <v>101</v>
      </c>
      <c r="C64" t="s">
        <v>101</v>
      </c>
      <c r="D64" t="s">
        <v>803</v>
      </c>
      <c r="E64" t="s">
        <v>844</v>
      </c>
      <c r="F64" t="s">
        <v>986</v>
      </c>
      <c r="G64" t="s">
        <v>803</v>
      </c>
      <c r="H64" t="s">
        <v>1035</v>
      </c>
      <c r="I64">
        <v>0</v>
      </c>
      <c r="J64">
        <v>0</v>
      </c>
      <c r="K64">
        <v>0</v>
      </c>
    </row>
    <row r="65" spans="1:11" x14ac:dyDescent="0.3">
      <c r="A65" t="s">
        <v>1036</v>
      </c>
      <c r="B65" t="s">
        <v>101</v>
      </c>
      <c r="C65" t="s">
        <v>101</v>
      </c>
      <c r="D65" t="s">
        <v>803</v>
      </c>
      <c r="E65" t="s">
        <v>844</v>
      </c>
      <c r="F65" t="s">
        <v>986</v>
      </c>
      <c r="G65" t="s">
        <v>803</v>
      </c>
      <c r="H65" t="s">
        <v>1037</v>
      </c>
      <c r="I65">
        <v>0</v>
      </c>
      <c r="J65">
        <v>0</v>
      </c>
      <c r="K65">
        <v>0</v>
      </c>
    </row>
    <row r="66" spans="1:11" x14ac:dyDescent="0.3">
      <c r="A66" t="s">
        <v>1038</v>
      </c>
      <c r="B66" t="s">
        <v>101</v>
      </c>
      <c r="C66" t="s">
        <v>101</v>
      </c>
      <c r="D66" t="s">
        <v>803</v>
      </c>
      <c r="E66" t="s">
        <v>844</v>
      </c>
      <c r="F66" t="s">
        <v>910</v>
      </c>
      <c r="G66" t="s">
        <v>803</v>
      </c>
      <c r="H66" t="s">
        <v>1039</v>
      </c>
      <c r="I66">
        <v>0</v>
      </c>
      <c r="J66">
        <v>-360</v>
      </c>
      <c r="K66">
        <v>-360</v>
      </c>
    </row>
    <row r="67" spans="1:11" x14ac:dyDescent="0.3">
      <c r="A67" t="s">
        <v>1040</v>
      </c>
      <c r="B67" t="s">
        <v>101</v>
      </c>
      <c r="C67" t="s">
        <v>101</v>
      </c>
      <c r="D67" t="s">
        <v>803</v>
      </c>
      <c r="E67" t="s">
        <v>844</v>
      </c>
      <c r="F67" t="s">
        <v>910</v>
      </c>
      <c r="G67" t="s">
        <v>803</v>
      </c>
      <c r="H67" t="s">
        <v>1041</v>
      </c>
      <c r="I67">
        <v>0</v>
      </c>
      <c r="J67">
        <v>-100</v>
      </c>
      <c r="K67">
        <v>-100</v>
      </c>
    </row>
    <row r="68" spans="1:11" x14ac:dyDescent="0.3">
      <c r="A68" t="s">
        <v>1042</v>
      </c>
      <c r="B68" t="s">
        <v>101</v>
      </c>
      <c r="C68" t="s">
        <v>101</v>
      </c>
      <c r="D68" t="s">
        <v>803</v>
      </c>
      <c r="E68" t="s">
        <v>844</v>
      </c>
      <c r="F68" t="s">
        <v>910</v>
      </c>
      <c r="G68" t="s">
        <v>803</v>
      </c>
      <c r="H68" t="s">
        <v>1043</v>
      </c>
      <c r="I68">
        <v>0</v>
      </c>
      <c r="J68">
        <v>-995.31</v>
      </c>
      <c r="K68">
        <v>-995.31</v>
      </c>
    </row>
    <row r="69" spans="1:11" x14ac:dyDescent="0.3">
      <c r="A69" t="s">
        <v>1044</v>
      </c>
      <c r="B69" t="s">
        <v>101</v>
      </c>
      <c r="C69" t="s">
        <v>101</v>
      </c>
      <c r="D69" t="s">
        <v>803</v>
      </c>
      <c r="E69" t="s">
        <v>844</v>
      </c>
      <c r="F69" t="s">
        <v>910</v>
      </c>
      <c r="G69" t="s">
        <v>803</v>
      </c>
      <c r="H69" t="s">
        <v>1045</v>
      </c>
      <c r="I69">
        <v>0</v>
      </c>
      <c r="J69">
        <v>-95.25</v>
      </c>
      <c r="K69">
        <v>-95.25</v>
      </c>
    </row>
    <row r="70" spans="1:11" x14ac:dyDescent="0.3">
      <c r="A70" t="s">
        <v>1046</v>
      </c>
      <c r="B70" t="s">
        <v>101</v>
      </c>
      <c r="C70" t="s">
        <v>101</v>
      </c>
      <c r="D70" t="s">
        <v>803</v>
      </c>
      <c r="E70" t="s">
        <v>844</v>
      </c>
      <c r="F70" t="s">
        <v>986</v>
      </c>
      <c r="G70" t="s">
        <v>803</v>
      </c>
      <c r="H70" t="s">
        <v>1048</v>
      </c>
      <c r="I70">
        <v>0</v>
      </c>
      <c r="J70">
        <v>-141</v>
      </c>
      <c r="K70">
        <v>-141</v>
      </c>
    </row>
    <row r="71" spans="1:11" x14ac:dyDescent="0.3">
      <c r="A71" t="s">
        <v>1049</v>
      </c>
      <c r="B71" t="s">
        <v>101</v>
      </c>
      <c r="C71" t="s">
        <v>101</v>
      </c>
      <c r="D71" t="s">
        <v>804</v>
      </c>
      <c r="E71" t="s">
        <v>844</v>
      </c>
      <c r="F71" t="s">
        <v>1050</v>
      </c>
      <c r="G71" t="s">
        <v>803</v>
      </c>
      <c r="H71" t="s">
        <v>1051</v>
      </c>
      <c r="I71">
        <v>0</v>
      </c>
      <c r="J71">
        <v>-3145.84</v>
      </c>
      <c r="K71">
        <v>-3145.84</v>
      </c>
    </row>
    <row r="72" spans="1:11" x14ac:dyDescent="0.3">
      <c r="A72" t="s">
        <v>1052</v>
      </c>
      <c r="B72" t="s">
        <v>101</v>
      </c>
      <c r="C72" t="s">
        <v>101</v>
      </c>
      <c r="D72" t="s">
        <v>811</v>
      </c>
      <c r="E72" t="s">
        <v>844</v>
      </c>
      <c r="F72" t="s">
        <v>910</v>
      </c>
      <c r="G72" t="s">
        <v>910</v>
      </c>
      <c r="H72" t="s">
        <v>1053</v>
      </c>
      <c r="I72">
        <v>0</v>
      </c>
      <c r="J72">
        <v>-307977.5</v>
      </c>
      <c r="K72">
        <v>-307977.5</v>
      </c>
    </row>
    <row r="73" spans="1:11" x14ac:dyDescent="0.3">
      <c r="A73" t="s">
        <v>1055</v>
      </c>
      <c r="B73" t="s">
        <v>101</v>
      </c>
      <c r="C73" t="s">
        <v>101</v>
      </c>
      <c r="D73" t="s">
        <v>814</v>
      </c>
      <c r="E73" t="s">
        <v>844</v>
      </c>
      <c r="F73" t="s">
        <v>910</v>
      </c>
      <c r="G73" t="s">
        <v>803</v>
      </c>
      <c r="H73" t="s">
        <v>814</v>
      </c>
      <c r="I73">
        <v>0</v>
      </c>
      <c r="J73">
        <v>0</v>
      </c>
      <c r="K73">
        <v>0</v>
      </c>
    </row>
    <row r="74" spans="1:11" x14ac:dyDescent="0.3">
      <c r="A74" t="s">
        <v>1056</v>
      </c>
      <c r="B74" t="s">
        <v>101</v>
      </c>
      <c r="C74" t="s">
        <v>101</v>
      </c>
      <c r="D74" t="s">
        <v>814</v>
      </c>
      <c r="E74" t="s">
        <v>844</v>
      </c>
      <c r="F74" t="s">
        <v>910</v>
      </c>
      <c r="G74" t="s">
        <v>803</v>
      </c>
      <c r="H74" t="s">
        <v>1057</v>
      </c>
      <c r="I74">
        <v>0</v>
      </c>
      <c r="J74">
        <v>0</v>
      </c>
      <c r="K74">
        <v>0</v>
      </c>
    </row>
    <row r="75" spans="1:11" x14ac:dyDescent="0.3">
      <c r="A75" t="s">
        <v>1058</v>
      </c>
      <c r="B75" t="s">
        <v>101</v>
      </c>
      <c r="C75" t="s">
        <v>101</v>
      </c>
      <c r="D75" t="s">
        <v>813</v>
      </c>
      <c r="E75" t="s">
        <v>844</v>
      </c>
      <c r="F75" t="s">
        <v>910</v>
      </c>
      <c r="G75" t="s">
        <v>803</v>
      </c>
      <c r="H75" t="s">
        <v>1060</v>
      </c>
      <c r="I75">
        <v>0</v>
      </c>
      <c r="J75">
        <v>0</v>
      </c>
      <c r="K75">
        <v>0</v>
      </c>
    </row>
    <row r="76" spans="1:11" x14ac:dyDescent="0.3">
      <c r="A76" t="s">
        <v>1061</v>
      </c>
      <c r="B76" t="s">
        <v>101</v>
      </c>
      <c r="C76" t="s">
        <v>101</v>
      </c>
      <c r="D76" t="s">
        <v>813</v>
      </c>
      <c r="E76" t="s">
        <v>844</v>
      </c>
      <c r="F76" t="s">
        <v>910</v>
      </c>
      <c r="G76" t="s">
        <v>964</v>
      </c>
      <c r="H76" t="s">
        <v>1062</v>
      </c>
      <c r="I76">
        <v>0</v>
      </c>
      <c r="J76">
        <v>0</v>
      </c>
      <c r="K76">
        <v>0</v>
      </c>
    </row>
    <row r="77" spans="1:11" x14ac:dyDescent="0.3">
      <c r="A77" t="s">
        <v>1063</v>
      </c>
      <c r="B77" t="s">
        <v>101</v>
      </c>
      <c r="C77" t="s">
        <v>101</v>
      </c>
      <c r="D77" t="s">
        <v>813</v>
      </c>
      <c r="E77" t="s">
        <v>844</v>
      </c>
      <c r="F77" t="s">
        <v>986</v>
      </c>
      <c r="G77" t="s">
        <v>964</v>
      </c>
      <c r="H77" t="s">
        <v>1064</v>
      </c>
      <c r="I77">
        <v>0</v>
      </c>
      <c r="J77">
        <v>0</v>
      </c>
      <c r="K77">
        <v>0</v>
      </c>
    </row>
    <row r="78" spans="1:11" x14ac:dyDescent="0.3">
      <c r="A78" t="s">
        <v>1065</v>
      </c>
      <c r="B78" t="s">
        <v>101</v>
      </c>
      <c r="C78" t="s">
        <v>101</v>
      </c>
      <c r="D78" t="s">
        <v>813</v>
      </c>
      <c r="E78" t="s">
        <v>954</v>
      </c>
      <c r="F78" t="s">
        <v>1066</v>
      </c>
      <c r="G78" t="s">
        <v>910</v>
      </c>
      <c r="H78" t="s">
        <v>1067</v>
      </c>
      <c r="I78">
        <v>0</v>
      </c>
      <c r="J78">
        <v>0</v>
      </c>
      <c r="K78">
        <v>0</v>
      </c>
    </row>
    <row r="79" spans="1:11" x14ac:dyDescent="0.3">
      <c r="A79" t="s">
        <v>1071</v>
      </c>
      <c r="B79" t="s">
        <v>101</v>
      </c>
      <c r="C79" t="s">
        <v>101</v>
      </c>
      <c r="D79" t="s">
        <v>806</v>
      </c>
      <c r="E79" t="s">
        <v>844</v>
      </c>
      <c r="F79" t="s">
        <v>986</v>
      </c>
      <c r="G79" t="s">
        <v>989</v>
      </c>
      <c r="H79" t="s">
        <v>1072</v>
      </c>
      <c r="I79">
        <v>0</v>
      </c>
      <c r="J79">
        <v>-12340.65</v>
      </c>
      <c r="K79">
        <v>-12340.65</v>
      </c>
    </row>
    <row r="80" spans="1:11" x14ac:dyDescent="0.3">
      <c r="A80" t="s">
        <v>1073</v>
      </c>
      <c r="B80" t="s">
        <v>101</v>
      </c>
      <c r="C80" t="s">
        <v>101</v>
      </c>
      <c r="D80" t="s">
        <v>812</v>
      </c>
      <c r="E80" t="s">
        <v>954</v>
      </c>
      <c r="F80" t="s">
        <v>1074</v>
      </c>
      <c r="G80" t="s">
        <v>910</v>
      </c>
      <c r="H80" t="s">
        <v>1075</v>
      </c>
      <c r="I80">
        <v>0</v>
      </c>
      <c r="J80">
        <v>-6000</v>
      </c>
      <c r="K80">
        <v>-6000</v>
      </c>
    </row>
    <row r="81" spans="1:11" x14ac:dyDescent="0.3">
      <c r="A81" t="s">
        <v>1076</v>
      </c>
      <c r="B81" t="s">
        <v>101</v>
      </c>
      <c r="C81" t="s">
        <v>101</v>
      </c>
      <c r="D81" t="s">
        <v>812</v>
      </c>
      <c r="E81" t="s">
        <v>954</v>
      </c>
      <c r="F81" t="s">
        <v>1074</v>
      </c>
      <c r="G81" t="s">
        <v>910</v>
      </c>
      <c r="H81" t="s">
        <v>812</v>
      </c>
      <c r="I81">
        <v>0</v>
      </c>
      <c r="J81">
        <v>-1044.04</v>
      </c>
      <c r="K81">
        <v>-1044.04</v>
      </c>
    </row>
    <row r="82" spans="1:11" x14ac:dyDescent="0.3">
      <c r="A82" t="s">
        <v>1077</v>
      </c>
      <c r="B82" t="s">
        <v>101</v>
      </c>
      <c r="C82" t="s">
        <v>101</v>
      </c>
      <c r="D82" t="s">
        <v>816</v>
      </c>
      <c r="E82" t="s">
        <v>954</v>
      </c>
      <c r="F82" t="s">
        <v>1078</v>
      </c>
      <c r="G82" t="s">
        <v>910</v>
      </c>
      <c r="H82" t="s">
        <v>1079</v>
      </c>
      <c r="I82">
        <v>0</v>
      </c>
      <c r="J82">
        <v>0</v>
      </c>
      <c r="K82">
        <v>0</v>
      </c>
    </row>
    <row r="83" spans="1:11" x14ac:dyDescent="0.3">
      <c r="A83" t="s">
        <v>1080</v>
      </c>
      <c r="B83" t="s">
        <v>101</v>
      </c>
      <c r="C83" t="s">
        <v>101</v>
      </c>
      <c r="D83" t="s">
        <v>816</v>
      </c>
      <c r="E83" t="s">
        <v>954</v>
      </c>
      <c r="F83" t="s">
        <v>1078</v>
      </c>
      <c r="G83" t="s">
        <v>910</v>
      </c>
      <c r="H83" t="s">
        <v>1081</v>
      </c>
      <c r="I83">
        <v>0</v>
      </c>
      <c r="J83">
        <v>0</v>
      </c>
      <c r="K83">
        <v>0</v>
      </c>
    </row>
    <row r="84" spans="1:11" x14ac:dyDescent="0.3">
      <c r="A84" t="s">
        <v>1082</v>
      </c>
      <c r="B84" t="s">
        <v>101</v>
      </c>
      <c r="C84" t="s">
        <v>101</v>
      </c>
      <c r="D84" t="s">
        <v>816</v>
      </c>
      <c r="E84" t="s">
        <v>954</v>
      </c>
      <c r="F84" t="s">
        <v>1078</v>
      </c>
      <c r="G84" t="s">
        <v>910</v>
      </c>
      <c r="H84" t="s">
        <v>1083</v>
      </c>
      <c r="I84">
        <v>0</v>
      </c>
      <c r="J84">
        <v>0</v>
      </c>
      <c r="K84">
        <v>0</v>
      </c>
    </row>
    <row r="85" spans="1:11" x14ac:dyDescent="0.3">
      <c r="A85" t="s">
        <v>1084</v>
      </c>
      <c r="B85" t="s">
        <v>101</v>
      </c>
      <c r="C85" t="s">
        <v>101</v>
      </c>
      <c r="D85" t="s">
        <v>816</v>
      </c>
      <c r="E85" t="s">
        <v>844</v>
      </c>
      <c r="F85" t="s">
        <v>1078</v>
      </c>
      <c r="G85" t="s">
        <v>910</v>
      </c>
      <c r="H85" t="s">
        <v>1085</v>
      </c>
      <c r="I85">
        <v>0</v>
      </c>
      <c r="J85">
        <v>-6049.45</v>
      </c>
      <c r="K85">
        <v>-6049.45</v>
      </c>
    </row>
    <row r="86" spans="1:11" x14ac:dyDescent="0.3">
      <c r="A86" t="s">
        <v>1086</v>
      </c>
      <c r="B86" t="s">
        <v>100</v>
      </c>
      <c r="C86" t="s">
        <v>819</v>
      </c>
      <c r="D86" t="s">
        <v>1088</v>
      </c>
      <c r="E86" t="s">
        <v>844</v>
      </c>
      <c r="F86" t="s">
        <v>910</v>
      </c>
      <c r="G86" t="s">
        <v>1089</v>
      </c>
      <c r="H86" t="s">
        <v>284</v>
      </c>
      <c r="I86">
        <v>13407.02</v>
      </c>
      <c r="J86">
        <v>0</v>
      </c>
      <c r="K86">
        <v>13407.02</v>
      </c>
    </row>
    <row r="87" spans="1:11" x14ac:dyDescent="0.3">
      <c r="A87" t="s">
        <v>1090</v>
      </c>
      <c r="B87" t="s">
        <v>100</v>
      </c>
      <c r="C87" t="s">
        <v>819</v>
      </c>
      <c r="D87" t="s">
        <v>1088</v>
      </c>
      <c r="E87" t="s">
        <v>844</v>
      </c>
      <c r="F87" t="s">
        <v>910</v>
      </c>
      <c r="G87" t="s">
        <v>1089</v>
      </c>
      <c r="H87" t="s">
        <v>287</v>
      </c>
      <c r="I87">
        <v>0</v>
      </c>
      <c r="J87">
        <v>0</v>
      </c>
      <c r="K87">
        <v>0</v>
      </c>
    </row>
    <row r="88" spans="1:11" x14ac:dyDescent="0.3">
      <c r="A88" t="s">
        <v>1091</v>
      </c>
      <c r="B88" t="s">
        <v>100</v>
      </c>
      <c r="C88" t="s">
        <v>819</v>
      </c>
      <c r="D88" t="s">
        <v>1088</v>
      </c>
      <c r="E88" t="s">
        <v>844</v>
      </c>
      <c r="F88" t="s">
        <v>910</v>
      </c>
      <c r="G88" t="s">
        <v>1089</v>
      </c>
      <c r="H88" t="s">
        <v>285</v>
      </c>
      <c r="I88">
        <v>3930.24</v>
      </c>
      <c r="J88">
        <v>0</v>
      </c>
      <c r="K88">
        <v>3930.24</v>
      </c>
    </row>
    <row r="89" spans="1:11" x14ac:dyDescent="0.3">
      <c r="A89" t="s">
        <v>1092</v>
      </c>
      <c r="B89" t="s">
        <v>100</v>
      </c>
      <c r="C89" t="s">
        <v>819</v>
      </c>
      <c r="D89" t="s">
        <v>1088</v>
      </c>
      <c r="E89" t="s">
        <v>844</v>
      </c>
      <c r="F89" t="s">
        <v>910</v>
      </c>
      <c r="G89" t="s">
        <v>1089</v>
      </c>
      <c r="H89" t="s">
        <v>293</v>
      </c>
      <c r="I89">
        <v>0</v>
      </c>
      <c r="J89">
        <v>0</v>
      </c>
      <c r="K89">
        <v>0</v>
      </c>
    </row>
    <row r="90" spans="1:11" x14ac:dyDescent="0.3">
      <c r="A90" t="s">
        <v>1093</v>
      </c>
      <c r="B90" t="s">
        <v>100</v>
      </c>
      <c r="C90" t="s">
        <v>819</v>
      </c>
      <c r="D90" t="s">
        <v>1088</v>
      </c>
      <c r="E90" t="s">
        <v>844</v>
      </c>
      <c r="F90" t="s">
        <v>910</v>
      </c>
      <c r="G90" t="s">
        <v>1089</v>
      </c>
      <c r="H90" t="s">
        <v>298</v>
      </c>
      <c r="I90">
        <v>0</v>
      </c>
      <c r="J90">
        <v>0</v>
      </c>
      <c r="K90">
        <v>0</v>
      </c>
    </row>
    <row r="91" spans="1:11" x14ac:dyDescent="0.3">
      <c r="A91" t="s">
        <v>1094</v>
      </c>
      <c r="B91" t="s">
        <v>100</v>
      </c>
      <c r="C91" t="s">
        <v>819</v>
      </c>
      <c r="D91" t="s">
        <v>1088</v>
      </c>
      <c r="E91" t="s">
        <v>844</v>
      </c>
      <c r="F91" t="s">
        <v>910</v>
      </c>
      <c r="G91" t="s">
        <v>1089</v>
      </c>
      <c r="H91" t="s">
        <v>299</v>
      </c>
      <c r="I91">
        <v>0</v>
      </c>
      <c r="J91">
        <v>0</v>
      </c>
      <c r="K91">
        <v>0</v>
      </c>
    </row>
    <row r="92" spans="1:11" x14ac:dyDescent="0.3">
      <c r="A92" t="s">
        <v>1095</v>
      </c>
      <c r="B92" t="s">
        <v>100</v>
      </c>
      <c r="C92" t="s">
        <v>819</v>
      </c>
      <c r="D92" t="s">
        <v>1088</v>
      </c>
      <c r="E92" t="s">
        <v>844</v>
      </c>
      <c r="F92" t="s">
        <v>910</v>
      </c>
      <c r="G92" t="s">
        <v>1089</v>
      </c>
      <c r="H92" t="s">
        <v>295</v>
      </c>
      <c r="I92">
        <v>0</v>
      </c>
      <c r="J92">
        <v>0</v>
      </c>
      <c r="K92">
        <v>0</v>
      </c>
    </row>
    <row r="93" spans="1:11" x14ac:dyDescent="0.3">
      <c r="A93" t="s">
        <v>1096</v>
      </c>
      <c r="B93" t="s">
        <v>100</v>
      </c>
      <c r="C93" t="s">
        <v>819</v>
      </c>
      <c r="D93" t="s">
        <v>1088</v>
      </c>
      <c r="E93" t="s">
        <v>844</v>
      </c>
      <c r="F93" t="s">
        <v>910</v>
      </c>
      <c r="G93" t="s">
        <v>1089</v>
      </c>
      <c r="H93" t="s">
        <v>290</v>
      </c>
      <c r="I93">
        <v>1110.8</v>
      </c>
      <c r="J93">
        <v>0</v>
      </c>
      <c r="K93">
        <v>1110.8</v>
      </c>
    </row>
    <row r="94" spans="1:11" x14ac:dyDescent="0.3">
      <c r="A94" t="s">
        <v>1097</v>
      </c>
      <c r="B94" t="s">
        <v>100</v>
      </c>
      <c r="C94" t="s">
        <v>819</v>
      </c>
      <c r="D94" t="s">
        <v>1098</v>
      </c>
      <c r="E94" t="s">
        <v>844</v>
      </c>
      <c r="F94" t="s">
        <v>910</v>
      </c>
      <c r="G94" t="s">
        <v>1089</v>
      </c>
      <c r="H94" t="s">
        <v>291</v>
      </c>
      <c r="I94">
        <v>30.02</v>
      </c>
      <c r="J94">
        <v>0</v>
      </c>
      <c r="K94">
        <v>30.02</v>
      </c>
    </row>
    <row r="95" spans="1:11" x14ac:dyDescent="0.3">
      <c r="A95" t="s">
        <v>1099</v>
      </c>
      <c r="B95" t="s">
        <v>100</v>
      </c>
      <c r="C95" t="s">
        <v>819</v>
      </c>
      <c r="D95" t="s">
        <v>1100</v>
      </c>
      <c r="E95" t="s">
        <v>844</v>
      </c>
      <c r="F95" t="s">
        <v>910</v>
      </c>
      <c r="G95" t="s">
        <v>1089</v>
      </c>
      <c r="H95" t="s">
        <v>294</v>
      </c>
      <c r="I95">
        <v>1413.63</v>
      </c>
      <c r="J95">
        <v>0</v>
      </c>
      <c r="K95">
        <v>1413.63</v>
      </c>
    </row>
    <row r="96" spans="1:11" x14ac:dyDescent="0.3">
      <c r="A96" t="s">
        <v>1101</v>
      </c>
      <c r="B96" t="s">
        <v>100</v>
      </c>
      <c r="C96" t="s">
        <v>819</v>
      </c>
      <c r="D96" t="s">
        <v>1100</v>
      </c>
      <c r="E96" t="s">
        <v>844</v>
      </c>
      <c r="F96" t="s">
        <v>910</v>
      </c>
      <c r="G96" t="s">
        <v>1089</v>
      </c>
      <c r="H96" t="s">
        <v>300</v>
      </c>
      <c r="I96">
        <v>734.54</v>
      </c>
      <c r="J96">
        <v>0</v>
      </c>
      <c r="K96">
        <v>734.54</v>
      </c>
    </row>
    <row r="97" spans="1:11" x14ac:dyDescent="0.3">
      <c r="A97" t="s">
        <v>1102</v>
      </c>
      <c r="B97" t="s">
        <v>100</v>
      </c>
      <c r="C97" t="s">
        <v>819</v>
      </c>
      <c r="D97" t="s">
        <v>1100</v>
      </c>
      <c r="E97" t="s">
        <v>844</v>
      </c>
      <c r="F97" t="s">
        <v>910</v>
      </c>
      <c r="G97" t="s">
        <v>1089</v>
      </c>
      <c r="H97" t="s">
        <v>297</v>
      </c>
      <c r="I97">
        <v>0</v>
      </c>
      <c r="J97">
        <v>0</v>
      </c>
      <c r="K97">
        <v>0</v>
      </c>
    </row>
    <row r="98" spans="1:11" x14ac:dyDescent="0.3">
      <c r="A98" t="s">
        <v>1103</v>
      </c>
      <c r="B98" t="s">
        <v>100</v>
      </c>
      <c r="C98" t="s">
        <v>819</v>
      </c>
      <c r="D98" t="s">
        <v>1104</v>
      </c>
      <c r="E98" t="s">
        <v>844</v>
      </c>
      <c r="F98" t="s">
        <v>910</v>
      </c>
      <c r="G98" t="s">
        <v>1089</v>
      </c>
      <c r="H98" t="s">
        <v>288</v>
      </c>
      <c r="I98">
        <v>1735.91</v>
      </c>
      <c r="J98">
        <v>0</v>
      </c>
      <c r="K98">
        <v>1735.91</v>
      </c>
    </row>
    <row r="99" spans="1:11" x14ac:dyDescent="0.3">
      <c r="A99" t="s">
        <v>1105</v>
      </c>
      <c r="B99" t="s">
        <v>100</v>
      </c>
      <c r="C99" t="s">
        <v>819</v>
      </c>
      <c r="D99" t="s">
        <v>1104</v>
      </c>
      <c r="E99" t="s">
        <v>844</v>
      </c>
      <c r="F99" t="s">
        <v>910</v>
      </c>
      <c r="G99" t="s">
        <v>1089</v>
      </c>
      <c r="H99" t="s">
        <v>292</v>
      </c>
      <c r="I99">
        <v>2831.29</v>
      </c>
      <c r="J99">
        <v>0</v>
      </c>
      <c r="K99">
        <v>2831.29</v>
      </c>
    </row>
    <row r="100" spans="1:11" x14ac:dyDescent="0.3">
      <c r="A100" t="s">
        <v>1106</v>
      </c>
      <c r="B100" t="s">
        <v>100</v>
      </c>
      <c r="C100" t="s">
        <v>819</v>
      </c>
      <c r="D100" t="s">
        <v>1104</v>
      </c>
      <c r="E100" t="s">
        <v>844</v>
      </c>
      <c r="F100" t="s">
        <v>910</v>
      </c>
      <c r="G100" t="s">
        <v>1089</v>
      </c>
      <c r="H100" t="s">
        <v>286</v>
      </c>
      <c r="I100">
        <v>0</v>
      </c>
      <c r="J100">
        <v>0</v>
      </c>
      <c r="K100">
        <v>0</v>
      </c>
    </row>
    <row r="101" spans="1:11" x14ac:dyDescent="0.3">
      <c r="A101" t="s">
        <v>1107</v>
      </c>
      <c r="B101" t="s">
        <v>100</v>
      </c>
      <c r="C101" t="s">
        <v>820</v>
      </c>
      <c r="D101" t="s">
        <v>1108</v>
      </c>
      <c r="E101" t="s">
        <v>844</v>
      </c>
      <c r="F101" t="s">
        <v>910</v>
      </c>
      <c r="G101" t="s">
        <v>1089</v>
      </c>
      <c r="H101" t="s">
        <v>1109</v>
      </c>
      <c r="I101">
        <v>5436</v>
      </c>
      <c r="J101">
        <v>0</v>
      </c>
      <c r="K101">
        <v>5436</v>
      </c>
    </row>
    <row r="102" spans="1:11" x14ac:dyDescent="0.3">
      <c r="A102" t="s">
        <v>1111</v>
      </c>
      <c r="B102" t="s">
        <v>100</v>
      </c>
      <c r="C102" t="s">
        <v>820</v>
      </c>
      <c r="D102" t="s">
        <v>1108</v>
      </c>
      <c r="E102" t="s">
        <v>844</v>
      </c>
      <c r="F102" t="s">
        <v>910</v>
      </c>
      <c r="G102" t="s">
        <v>1089</v>
      </c>
      <c r="H102" t="s">
        <v>1112</v>
      </c>
      <c r="I102">
        <v>1381.58</v>
      </c>
      <c r="J102">
        <v>0</v>
      </c>
      <c r="K102">
        <v>1381.58</v>
      </c>
    </row>
    <row r="103" spans="1:11" x14ac:dyDescent="0.3">
      <c r="A103" t="s">
        <v>1113</v>
      </c>
      <c r="B103" t="s">
        <v>100</v>
      </c>
      <c r="C103" t="s">
        <v>820</v>
      </c>
      <c r="D103" t="s">
        <v>1108</v>
      </c>
      <c r="E103" t="s">
        <v>844</v>
      </c>
      <c r="F103" t="s">
        <v>910</v>
      </c>
      <c r="G103" t="s">
        <v>1089</v>
      </c>
      <c r="H103" t="s">
        <v>1114</v>
      </c>
      <c r="I103">
        <v>2529.5</v>
      </c>
      <c r="J103">
        <v>0</v>
      </c>
      <c r="K103">
        <v>2529.5</v>
      </c>
    </row>
    <row r="104" spans="1:11" x14ac:dyDescent="0.3">
      <c r="A104" t="s">
        <v>1115</v>
      </c>
      <c r="B104" t="s">
        <v>100</v>
      </c>
      <c r="C104" t="s">
        <v>820</v>
      </c>
      <c r="D104" t="s">
        <v>1108</v>
      </c>
      <c r="E104" t="s">
        <v>844</v>
      </c>
      <c r="F104" t="s">
        <v>910</v>
      </c>
      <c r="G104" t="s">
        <v>1089</v>
      </c>
      <c r="H104" t="s">
        <v>1116</v>
      </c>
      <c r="I104">
        <v>6777.11</v>
      </c>
      <c r="J104">
        <v>0</v>
      </c>
      <c r="K104">
        <v>6777.11</v>
      </c>
    </row>
    <row r="105" spans="1:11" x14ac:dyDescent="0.3">
      <c r="A105" t="s">
        <v>1118</v>
      </c>
      <c r="B105" t="s">
        <v>100</v>
      </c>
      <c r="C105" t="s">
        <v>820</v>
      </c>
      <c r="D105" t="s">
        <v>1108</v>
      </c>
      <c r="E105" t="s">
        <v>844</v>
      </c>
      <c r="F105" t="s">
        <v>910</v>
      </c>
      <c r="G105" t="s">
        <v>1089</v>
      </c>
      <c r="H105" t="s">
        <v>1119</v>
      </c>
      <c r="I105">
        <v>1183.8399999999999</v>
      </c>
      <c r="J105">
        <v>0</v>
      </c>
      <c r="K105">
        <v>1183.8399999999999</v>
      </c>
    </row>
    <row r="106" spans="1:11" x14ac:dyDescent="0.3">
      <c r="A106" t="s">
        <v>1120</v>
      </c>
      <c r="B106" t="s">
        <v>100</v>
      </c>
      <c r="C106" t="s">
        <v>820</v>
      </c>
      <c r="D106" t="s">
        <v>1108</v>
      </c>
      <c r="E106" t="s">
        <v>844</v>
      </c>
      <c r="F106" t="s">
        <v>910</v>
      </c>
      <c r="G106" t="s">
        <v>1089</v>
      </c>
      <c r="H106" t="s">
        <v>1121</v>
      </c>
      <c r="I106">
        <v>12174.07</v>
      </c>
      <c r="J106">
        <v>0</v>
      </c>
      <c r="K106">
        <v>12174.07</v>
      </c>
    </row>
    <row r="107" spans="1:11" x14ac:dyDescent="0.3">
      <c r="A107" t="s">
        <v>1123</v>
      </c>
      <c r="B107" t="s">
        <v>100</v>
      </c>
      <c r="C107" t="s">
        <v>820</v>
      </c>
      <c r="D107" t="s">
        <v>1108</v>
      </c>
      <c r="E107" t="s">
        <v>844</v>
      </c>
      <c r="F107" t="s">
        <v>910</v>
      </c>
      <c r="G107" t="s">
        <v>1089</v>
      </c>
      <c r="H107" t="s">
        <v>1124</v>
      </c>
      <c r="I107">
        <v>0</v>
      </c>
      <c r="J107">
        <v>0</v>
      </c>
      <c r="K107">
        <v>0</v>
      </c>
    </row>
    <row r="108" spans="1:11" x14ac:dyDescent="0.3">
      <c r="A108" t="s">
        <v>1125</v>
      </c>
      <c r="B108" t="s">
        <v>100</v>
      </c>
      <c r="C108" t="s">
        <v>820</v>
      </c>
      <c r="D108" t="s">
        <v>1108</v>
      </c>
      <c r="E108" t="s">
        <v>844</v>
      </c>
      <c r="F108" t="s">
        <v>910</v>
      </c>
      <c r="G108" t="s">
        <v>1089</v>
      </c>
      <c r="H108" t="s">
        <v>1126</v>
      </c>
      <c r="I108">
        <v>0</v>
      </c>
      <c r="J108">
        <v>0</v>
      </c>
      <c r="K108">
        <v>0</v>
      </c>
    </row>
    <row r="109" spans="1:11" x14ac:dyDescent="0.3">
      <c r="A109" t="s">
        <v>1127</v>
      </c>
      <c r="B109" t="s">
        <v>100</v>
      </c>
      <c r="C109" t="s">
        <v>820</v>
      </c>
      <c r="D109" t="s">
        <v>1108</v>
      </c>
      <c r="E109" t="s">
        <v>844</v>
      </c>
      <c r="F109" t="s">
        <v>910</v>
      </c>
      <c r="G109" t="s">
        <v>1089</v>
      </c>
      <c r="H109" t="s">
        <v>1128</v>
      </c>
      <c r="I109">
        <v>1440.25</v>
      </c>
      <c r="J109">
        <v>0</v>
      </c>
      <c r="K109">
        <v>1440.25</v>
      </c>
    </row>
    <row r="110" spans="1:11" x14ac:dyDescent="0.3">
      <c r="A110" t="s">
        <v>1130</v>
      </c>
      <c r="B110" t="s">
        <v>100</v>
      </c>
      <c r="C110" t="s">
        <v>820</v>
      </c>
      <c r="D110" t="s">
        <v>1131</v>
      </c>
      <c r="E110" t="s">
        <v>844</v>
      </c>
      <c r="F110" t="s">
        <v>910</v>
      </c>
      <c r="G110" t="s">
        <v>1089</v>
      </c>
      <c r="H110" t="s">
        <v>1132</v>
      </c>
      <c r="I110">
        <v>2051.31</v>
      </c>
      <c r="J110">
        <v>0</v>
      </c>
      <c r="K110">
        <v>2051.31</v>
      </c>
    </row>
    <row r="111" spans="1:11" x14ac:dyDescent="0.3">
      <c r="A111" t="s">
        <v>1134</v>
      </c>
      <c r="B111" t="s">
        <v>100</v>
      </c>
      <c r="C111" t="s">
        <v>820</v>
      </c>
      <c r="D111" t="s">
        <v>1131</v>
      </c>
      <c r="E111" t="s">
        <v>844</v>
      </c>
      <c r="F111" t="s">
        <v>910</v>
      </c>
      <c r="G111" t="s">
        <v>1089</v>
      </c>
      <c r="H111" t="s">
        <v>1135</v>
      </c>
      <c r="I111">
        <v>0</v>
      </c>
      <c r="J111">
        <v>0</v>
      </c>
      <c r="K111">
        <v>0</v>
      </c>
    </row>
    <row r="112" spans="1:11" x14ac:dyDescent="0.3">
      <c r="A112" t="s">
        <v>1137</v>
      </c>
      <c r="B112" t="s">
        <v>100</v>
      </c>
      <c r="C112" t="s">
        <v>820</v>
      </c>
      <c r="D112" t="s">
        <v>1131</v>
      </c>
      <c r="E112" t="s">
        <v>844</v>
      </c>
      <c r="F112" t="s">
        <v>910</v>
      </c>
      <c r="G112" t="s">
        <v>1089</v>
      </c>
      <c r="H112" t="s">
        <v>1138</v>
      </c>
      <c r="I112">
        <v>305.7</v>
      </c>
      <c r="J112">
        <v>0</v>
      </c>
      <c r="K112">
        <v>305.7</v>
      </c>
    </row>
    <row r="113" spans="1:11" x14ac:dyDescent="0.3">
      <c r="A113" t="s">
        <v>1140</v>
      </c>
      <c r="B113" t="s">
        <v>100</v>
      </c>
      <c r="C113" t="s">
        <v>820</v>
      </c>
      <c r="D113" t="s">
        <v>1131</v>
      </c>
      <c r="E113" t="s">
        <v>844</v>
      </c>
      <c r="F113" t="s">
        <v>910</v>
      </c>
      <c r="G113" t="s">
        <v>1089</v>
      </c>
      <c r="H113" t="s">
        <v>1141</v>
      </c>
      <c r="I113">
        <v>0</v>
      </c>
      <c r="J113">
        <v>0</v>
      </c>
      <c r="K113">
        <v>0</v>
      </c>
    </row>
    <row r="114" spans="1:11" x14ac:dyDescent="0.3">
      <c r="A114" t="s">
        <v>1142</v>
      </c>
      <c r="B114" t="s">
        <v>100</v>
      </c>
      <c r="C114" t="s">
        <v>820</v>
      </c>
      <c r="D114" t="s">
        <v>1131</v>
      </c>
      <c r="E114" t="s">
        <v>844</v>
      </c>
      <c r="F114" t="s">
        <v>910</v>
      </c>
      <c r="G114" t="s">
        <v>1089</v>
      </c>
      <c r="H114" t="s">
        <v>1143</v>
      </c>
      <c r="I114">
        <v>1955.01</v>
      </c>
      <c r="J114">
        <v>0</v>
      </c>
      <c r="K114">
        <v>1955.01</v>
      </c>
    </row>
    <row r="115" spans="1:11" x14ac:dyDescent="0.3">
      <c r="A115" t="s">
        <v>1144</v>
      </c>
      <c r="B115" t="s">
        <v>100</v>
      </c>
      <c r="C115" t="s">
        <v>820</v>
      </c>
      <c r="D115" t="s">
        <v>1131</v>
      </c>
      <c r="E115" t="s">
        <v>844</v>
      </c>
      <c r="F115" t="s">
        <v>910</v>
      </c>
      <c r="G115" t="s">
        <v>1089</v>
      </c>
      <c r="H115" t="s">
        <v>1145</v>
      </c>
      <c r="I115">
        <v>734.92</v>
      </c>
      <c r="J115">
        <v>0</v>
      </c>
      <c r="K115">
        <v>734.92</v>
      </c>
    </row>
    <row r="116" spans="1:11" x14ac:dyDescent="0.3">
      <c r="A116" t="s">
        <v>1146</v>
      </c>
      <c r="B116" t="s">
        <v>100</v>
      </c>
      <c r="C116" t="s">
        <v>820</v>
      </c>
      <c r="D116" t="s">
        <v>1131</v>
      </c>
      <c r="E116" t="s">
        <v>844</v>
      </c>
      <c r="F116" t="s">
        <v>910</v>
      </c>
      <c r="G116" t="s">
        <v>1089</v>
      </c>
      <c r="H116" t="s">
        <v>1147</v>
      </c>
      <c r="I116">
        <v>355.61</v>
      </c>
      <c r="J116">
        <v>0</v>
      </c>
      <c r="K116">
        <v>355.61</v>
      </c>
    </row>
    <row r="117" spans="1:11" x14ac:dyDescent="0.3">
      <c r="A117" t="s">
        <v>1148</v>
      </c>
      <c r="B117" t="s">
        <v>100</v>
      </c>
      <c r="C117" t="s">
        <v>820</v>
      </c>
      <c r="D117" t="s">
        <v>1131</v>
      </c>
      <c r="E117" t="s">
        <v>844</v>
      </c>
      <c r="F117" t="s">
        <v>910</v>
      </c>
      <c r="G117" t="s">
        <v>1089</v>
      </c>
      <c r="H117" t="s">
        <v>1149</v>
      </c>
      <c r="I117">
        <v>5700.18</v>
      </c>
      <c r="J117">
        <v>0</v>
      </c>
      <c r="K117">
        <v>5700.18</v>
      </c>
    </row>
    <row r="118" spans="1:11" x14ac:dyDescent="0.3">
      <c r="A118" t="s">
        <v>1150</v>
      </c>
      <c r="B118" t="s">
        <v>100</v>
      </c>
      <c r="C118" t="s">
        <v>820</v>
      </c>
      <c r="D118" t="s">
        <v>1131</v>
      </c>
      <c r="E118" t="s">
        <v>844</v>
      </c>
      <c r="F118" t="s">
        <v>910</v>
      </c>
      <c r="G118" t="s">
        <v>1089</v>
      </c>
      <c r="H118" t="s">
        <v>1074</v>
      </c>
      <c r="I118">
        <v>180.07</v>
      </c>
      <c r="J118">
        <v>0</v>
      </c>
      <c r="K118">
        <v>180.07</v>
      </c>
    </row>
    <row r="119" spans="1:11" x14ac:dyDescent="0.3">
      <c r="A119" t="s">
        <v>1151</v>
      </c>
      <c r="B119" t="s">
        <v>100</v>
      </c>
      <c r="C119" t="s">
        <v>820</v>
      </c>
      <c r="D119" t="s">
        <v>1152</v>
      </c>
      <c r="E119" t="s">
        <v>844</v>
      </c>
      <c r="F119" t="s">
        <v>910</v>
      </c>
      <c r="G119" t="s">
        <v>1089</v>
      </c>
      <c r="H119" t="s">
        <v>1153</v>
      </c>
      <c r="I119">
        <v>626.11</v>
      </c>
      <c r="J119">
        <v>0</v>
      </c>
      <c r="K119">
        <v>626.11</v>
      </c>
    </row>
    <row r="120" spans="1:11" x14ac:dyDescent="0.3">
      <c r="A120" t="s">
        <v>1155</v>
      </c>
      <c r="B120" t="s">
        <v>100</v>
      </c>
      <c r="C120" t="s">
        <v>820</v>
      </c>
      <c r="D120" t="s">
        <v>1152</v>
      </c>
      <c r="E120" t="s">
        <v>844</v>
      </c>
      <c r="F120" t="s">
        <v>910</v>
      </c>
      <c r="G120" t="s">
        <v>1089</v>
      </c>
      <c r="H120" t="s">
        <v>1156</v>
      </c>
      <c r="I120">
        <v>30</v>
      </c>
      <c r="J120">
        <v>0</v>
      </c>
      <c r="K120">
        <v>30</v>
      </c>
    </row>
    <row r="121" spans="1:11" x14ac:dyDescent="0.3">
      <c r="A121" t="s">
        <v>1158</v>
      </c>
      <c r="B121" t="s">
        <v>100</v>
      </c>
      <c r="C121" t="s">
        <v>820</v>
      </c>
      <c r="D121" t="s">
        <v>1152</v>
      </c>
      <c r="E121" t="s">
        <v>844</v>
      </c>
      <c r="F121" t="s">
        <v>910</v>
      </c>
      <c r="G121" t="s">
        <v>1089</v>
      </c>
      <c r="H121" t="s">
        <v>1159</v>
      </c>
      <c r="I121">
        <v>0</v>
      </c>
      <c r="J121">
        <v>0</v>
      </c>
      <c r="K121">
        <v>0</v>
      </c>
    </row>
    <row r="122" spans="1:11" x14ac:dyDescent="0.3">
      <c r="A122" t="s">
        <v>1161</v>
      </c>
      <c r="B122" t="s">
        <v>100</v>
      </c>
      <c r="C122" t="s">
        <v>820</v>
      </c>
      <c r="D122" t="s">
        <v>1162</v>
      </c>
      <c r="E122" t="s">
        <v>844</v>
      </c>
      <c r="F122" t="s">
        <v>910</v>
      </c>
      <c r="G122" t="s">
        <v>1089</v>
      </c>
      <c r="H122" t="s">
        <v>1163</v>
      </c>
      <c r="I122">
        <v>1397.54</v>
      </c>
      <c r="J122">
        <v>0</v>
      </c>
      <c r="K122">
        <v>1397.54</v>
      </c>
    </row>
    <row r="123" spans="1:11" x14ac:dyDescent="0.3">
      <c r="A123" t="s">
        <v>1164</v>
      </c>
      <c r="B123" t="s">
        <v>100</v>
      </c>
      <c r="C123" t="s">
        <v>820</v>
      </c>
      <c r="D123" t="s">
        <v>1162</v>
      </c>
      <c r="E123" t="s">
        <v>844</v>
      </c>
      <c r="F123" t="s">
        <v>910</v>
      </c>
      <c r="G123" t="s">
        <v>1089</v>
      </c>
      <c r="H123" t="s">
        <v>1165</v>
      </c>
      <c r="I123">
        <v>816.46</v>
      </c>
      <c r="J123">
        <v>0</v>
      </c>
      <c r="K123">
        <v>816.46</v>
      </c>
    </row>
    <row r="124" spans="1:11" x14ac:dyDescent="0.3">
      <c r="A124" t="s">
        <v>1166</v>
      </c>
      <c r="B124" t="s">
        <v>100</v>
      </c>
      <c r="C124" t="s">
        <v>820</v>
      </c>
      <c r="D124" t="s">
        <v>1162</v>
      </c>
      <c r="E124" t="s">
        <v>844</v>
      </c>
      <c r="F124" t="s">
        <v>910</v>
      </c>
      <c r="G124" t="s">
        <v>1089</v>
      </c>
      <c r="H124" t="s">
        <v>1167</v>
      </c>
      <c r="I124">
        <v>1979.6</v>
      </c>
      <c r="J124">
        <v>0</v>
      </c>
      <c r="K124">
        <v>1979.6</v>
      </c>
    </row>
    <row r="125" spans="1:11" x14ac:dyDescent="0.3">
      <c r="A125" t="s">
        <v>1168</v>
      </c>
      <c r="B125" t="s">
        <v>100</v>
      </c>
      <c r="C125" t="s">
        <v>820</v>
      </c>
      <c r="D125" t="s">
        <v>1162</v>
      </c>
      <c r="E125" t="s">
        <v>844</v>
      </c>
      <c r="F125" t="s">
        <v>910</v>
      </c>
      <c r="G125" t="s">
        <v>1089</v>
      </c>
      <c r="H125" t="s">
        <v>1169</v>
      </c>
      <c r="I125">
        <v>1321.62</v>
      </c>
      <c r="J125">
        <v>0</v>
      </c>
      <c r="K125">
        <v>1321.62</v>
      </c>
    </row>
    <row r="126" spans="1:11" x14ac:dyDescent="0.3">
      <c r="A126" t="s">
        <v>1170</v>
      </c>
      <c r="B126" t="s">
        <v>100</v>
      </c>
      <c r="C126" t="s">
        <v>820</v>
      </c>
      <c r="D126" t="s">
        <v>1162</v>
      </c>
      <c r="E126" t="s">
        <v>844</v>
      </c>
      <c r="F126" t="s">
        <v>910</v>
      </c>
      <c r="G126" t="s">
        <v>1089</v>
      </c>
      <c r="H126" t="s">
        <v>1171</v>
      </c>
      <c r="I126">
        <v>1474.94</v>
      </c>
      <c r="J126">
        <v>0</v>
      </c>
      <c r="K126">
        <v>1474.94</v>
      </c>
    </row>
    <row r="127" spans="1:11" x14ac:dyDescent="0.3">
      <c r="A127" t="s">
        <v>1172</v>
      </c>
      <c r="B127" t="s">
        <v>100</v>
      </c>
      <c r="C127" t="s">
        <v>820</v>
      </c>
      <c r="D127" t="s">
        <v>1162</v>
      </c>
      <c r="E127" t="s">
        <v>844</v>
      </c>
      <c r="F127" t="s">
        <v>910</v>
      </c>
      <c r="G127" t="s">
        <v>1089</v>
      </c>
      <c r="H127" t="s">
        <v>1173</v>
      </c>
      <c r="I127">
        <v>0</v>
      </c>
      <c r="J127">
        <v>0</v>
      </c>
      <c r="K127">
        <v>0</v>
      </c>
    </row>
    <row r="128" spans="1:11" x14ac:dyDescent="0.3">
      <c r="A128" t="s">
        <v>1174</v>
      </c>
      <c r="B128" t="s">
        <v>100</v>
      </c>
      <c r="C128" t="s">
        <v>820</v>
      </c>
      <c r="D128" t="s">
        <v>1175</v>
      </c>
      <c r="E128" t="s">
        <v>844</v>
      </c>
      <c r="F128" t="s">
        <v>910</v>
      </c>
      <c r="G128" t="s">
        <v>1089</v>
      </c>
      <c r="H128" t="s">
        <v>1176</v>
      </c>
      <c r="I128">
        <v>106.73</v>
      </c>
      <c r="J128">
        <v>0</v>
      </c>
      <c r="K128">
        <v>106.73</v>
      </c>
    </row>
    <row r="129" spans="1:11" x14ac:dyDescent="0.3">
      <c r="A129" t="s">
        <v>1177</v>
      </c>
      <c r="B129" t="s">
        <v>100</v>
      </c>
      <c r="C129" t="s">
        <v>820</v>
      </c>
      <c r="D129" t="s">
        <v>1175</v>
      </c>
      <c r="E129" t="s">
        <v>844</v>
      </c>
      <c r="F129" t="s">
        <v>910</v>
      </c>
      <c r="G129" t="s">
        <v>1089</v>
      </c>
      <c r="H129" t="s">
        <v>1178</v>
      </c>
      <c r="I129">
        <v>548.87</v>
      </c>
      <c r="J129">
        <v>0</v>
      </c>
      <c r="K129">
        <v>548.87</v>
      </c>
    </row>
    <row r="130" spans="1:11" x14ac:dyDescent="0.3">
      <c r="A130" t="s">
        <v>1179</v>
      </c>
      <c r="B130" t="s">
        <v>100</v>
      </c>
      <c r="C130" t="s">
        <v>820</v>
      </c>
      <c r="D130" t="s">
        <v>1175</v>
      </c>
      <c r="E130" t="s">
        <v>844</v>
      </c>
      <c r="F130" t="s">
        <v>910</v>
      </c>
      <c r="G130" t="s">
        <v>1089</v>
      </c>
      <c r="H130" t="s">
        <v>1180</v>
      </c>
      <c r="I130">
        <v>0</v>
      </c>
      <c r="J130">
        <v>0</v>
      </c>
      <c r="K130">
        <v>0</v>
      </c>
    </row>
    <row r="131" spans="1:11" x14ac:dyDescent="0.3">
      <c r="A131" t="s">
        <v>1181</v>
      </c>
      <c r="B131" t="s">
        <v>100</v>
      </c>
      <c r="C131" t="s">
        <v>820</v>
      </c>
      <c r="D131" t="s">
        <v>1182</v>
      </c>
      <c r="E131" t="s">
        <v>844</v>
      </c>
      <c r="F131" t="s">
        <v>910</v>
      </c>
      <c r="G131" t="s">
        <v>1089</v>
      </c>
      <c r="H131" t="s">
        <v>1183</v>
      </c>
      <c r="I131">
        <v>33.76</v>
      </c>
      <c r="J131">
        <v>0</v>
      </c>
      <c r="K131">
        <v>33.76</v>
      </c>
    </row>
    <row r="132" spans="1:11" x14ac:dyDescent="0.3">
      <c r="A132" t="s">
        <v>1184</v>
      </c>
      <c r="B132" t="s">
        <v>100</v>
      </c>
      <c r="C132" t="s">
        <v>821</v>
      </c>
      <c r="D132" t="s">
        <v>877</v>
      </c>
      <c r="E132" t="s">
        <v>844</v>
      </c>
      <c r="F132" t="s">
        <v>910</v>
      </c>
      <c r="G132" t="s">
        <v>845</v>
      </c>
      <c r="H132" t="s">
        <v>877</v>
      </c>
      <c r="I132">
        <v>0</v>
      </c>
      <c r="J132">
        <v>0</v>
      </c>
      <c r="K132">
        <v>0</v>
      </c>
    </row>
    <row r="133" spans="1:11" x14ac:dyDescent="0.3">
      <c r="A133" t="s">
        <v>1186</v>
      </c>
      <c r="B133" t="s">
        <v>100</v>
      </c>
      <c r="C133" t="s">
        <v>821</v>
      </c>
      <c r="D133" t="s">
        <v>1187</v>
      </c>
      <c r="E133" t="s">
        <v>844</v>
      </c>
      <c r="F133" t="s">
        <v>910</v>
      </c>
      <c r="G133" t="s">
        <v>845</v>
      </c>
      <c r="H133" t="s">
        <v>1188</v>
      </c>
      <c r="I133">
        <v>0</v>
      </c>
      <c r="J133">
        <v>0</v>
      </c>
      <c r="K133">
        <v>0</v>
      </c>
    </row>
    <row r="134" spans="1:11" x14ac:dyDescent="0.3">
      <c r="A134" t="s">
        <v>1189</v>
      </c>
      <c r="B134" t="s">
        <v>100</v>
      </c>
      <c r="C134" t="s">
        <v>821</v>
      </c>
      <c r="D134" t="s">
        <v>880</v>
      </c>
      <c r="E134" t="s">
        <v>844</v>
      </c>
      <c r="F134" t="s">
        <v>910</v>
      </c>
      <c r="G134" t="s">
        <v>845</v>
      </c>
      <c r="H134" t="s">
        <v>880</v>
      </c>
      <c r="I134">
        <v>0</v>
      </c>
      <c r="J134">
        <v>0</v>
      </c>
      <c r="K134">
        <v>0</v>
      </c>
    </row>
    <row r="135" spans="1:11" x14ac:dyDescent="0.3">
      <c r="A135" t="s">
        <v>1190</v>
      </c>
      <c r="B135" t="s">
        <v>100</v>
      </c>
      <c r="C135" t="s">
        <v>821</v>
      </c>
      <c r="D135" t="s">
        <v>883</v>
      </c>
      <c r="E135" t="s">
        <v>844</v>
      </c>
      <c r="F135" t="s">
        <v>910</v>
      </c>
      <c r="G135" t="s">
        <v>845</v>
      </c>
      <c r="H135" t="s">
        <v>883</v>
      </c>
      <c r="I135">
        <v>0</v>
      </c>
      <c r="J135">
        <v>0</v>
      </c>
      <c r="K135">
        <v>0</v>
      </c>
    </row>
    <row r="136" spans="1:11" x14ac:dyDescent="0.3">
      <c r="A136" t="s">
        <v>1191</v>
      </c>
      <c r="B136" t="s">
        <v>100</v>
      </c>
      <c r="C136" t="s">
        <v>819</v>
      </c>
      <c r="D136" t="s">
        <v>1088</v>
      </c>
      <c r="E136" t="s">
        <v>844</v>
      </c>
      <c r="F136" t="s">
        <v>986</v>
      </c>
      <c r="G136" t="s">
        <v>1089</v>
      </c>
      <c r="H136" t="s">
        <v>284</v>
      </c>
      <c r="I136">
        <v>3351.75</v>
      </c>
      <c r="J136">
        <v>0</v>
      </c>
      <c r="K136">
        <v>3351.75</v>
      </c>
    </row>
    <row r="137" spans="1:11" x14ac:dyDescent="0.3">
      <c r="A137" t="s">
        <v>1193</v>
      </c>
      <c r="B137" t="s">
        <v>100</v>
      </c>
      <c r="C137" t="s">
        <v>819</v>
      </c>
      <c r="D137" t="s">
        <v>1088</v>
      </c>
      <c r="E137" t="s">
        <v>844</v>
      </c>
      <c r="F137" t="s">
        <v>986</v>
      </c>
      <c r="G137" t="s">
        <v>1089</v>
      </c>
      <c r="H137" t="s">
        <v>293</v>
      </c>
      <c r="I137">
        <v>2560.06</v>
      </c>
      <c r="J137">
        <v>0</v>
      </c>
      <c r="K137">
        <v>2560.06</v>
      </c>
    </row>
    <row r="138" spans="1:11" x14ac:dyDescent="0.3">
      <c r="A138" t="s">
        <v>1194</v>
      </c>
      <c r="B138" t="s">
        <v>100</v>
      </c>
      <c r="C138" t="s">
        <v>819</v>
      </c>
      <c r="D138" t="s">
        <v>1088</v>
      </c>
      <c r="E138" t="s">
        <v>844</v>
      </c>
      <c r="F138" t="s">
        <v>986</v>
      </c>
      <c r="G138" t="s">
        <v>1089</v>
      </c>
      <c r="H138" t="s">
        <v>298</v>
      </c>
      <c r="I138">
        <v>6591.21</v>
      </c>
      <c r="J138">
        <v>0</v>
      </c>
      <c r="K138">
        <v>6591.21</v>
      </c>
    </row>
    <row r="139" spans="1:11" x14ac:dyDescent="0.3">
      <c r="A139" t="s">
        <v>1195</v>
      </c>
      <c r="B139" t="s">
        <v>100</v>
      </c>
      <c r="C139" t="s">
        <v>819</v>
      </c>
      <c r="D139" t="s">
        <v>1088</v>
      </c>
      <c r="E139" t="s">
        <v>844</v>
      </c>
      <c r="F139" t="s">
        <v>986</v>
      </c>
      <c r="G139" t="s">
        <v>1089</v>
      </c>
      <c r="H139" t="s">
        <v>299</v>
      </c>
      <c r="I139">
        <v>0</v>
      </c>
      <c r="J139">
        <v>0</v>
      </c>
      <c r="K139">
        <v>0</v>
      </c>
    </row>
    <row r="140" spans="1:11" x14ac:dyDescent="0.3">
      <c r="A140" t="s">
        <v>1196</v>
      </c>
      <c r="B140" t="s">
        <v>100</v>
      </c>
      <c r="C140" t="s">
        <v>819</v>
      </c>
      <c r="D140" t="s">
        <v>1088</v>
      </c>
      <c r="E140" t="s">
        <v>844</v>
      </c>
      <c r="F140" t="s">
        <v>986</v>
      </c>
      <c r="G140" t="s">
        <v>1089</v>
      </c>
      <c r="H140" t="s">
        <v>296</v>
      </c>
      <c r="I140">
        <v>0</v>
      </c>
      <c r="J140">
        <v>0</v>
      </c>
      <c r="K140">
        <v>0</v>
      </c>
    </row>
    <row r="141" spans="1:11" x14ac:dyDescent="0.3">
      <c r="A141" t="s">
        <v>1197</v>
      </c>
      <c r="B141" t="s">
        <v>100</v>
      </c>
      <c r="C141" t="s">
        <v>819</v>
      </c>
      <c r="D141" t="s">
        <v>1088</v>
      </c>
      <c r="E141" t="s">
        <v>844</v>
      </c>
      <c r="F141" t="s">
        <v>986</v>
      </c>
      <c r="G141" t="s">
        <v>1089</v>
      </c>
      <c r="H141" t="s">
        <v>290</v>
      </c>
      <c r="I141">
        <v>5553.85</v>
      </c>
      <c r="J141">
        <v>0</v>
      </c>
      <c r="K141">
        <v>5553.85</v>
      </c>
    </row>
    <row r="142" spans="1:11" x14ac:dyDescent="0.3">
      <c r="A142" t="s">
        <v>1198</v>
      </c>
      <c r="B142" t="s">
        <v>100</v>
      </c>
      <c r="C142" t="s">
        <v>819</v>
      </c>
      <c r="D142" t="s">
        <v>1098</v>
      </c>
      <c r="E142" t="s">
        <v>844</v>
      </c>
      <c r="F142" t="s">
        <v>986</v>
      </c>
      <c r="G142" t="s">
        <v>1089</v>
      </c>
      <c r="H142" t="s">
        <v>291</v>
      </c>
      <c r="I142">
        <v>393.55</v>
      </c>
      <c r="J142">
        <v>0</v>
      </c>
      <c r="K142">
        <v>393.55</v>
      </c>
    </row>
    <row r="143" spans="1:11" x14ac:dyDescent="0.3">
      <c r="A143" t="s">
        <v>1199</v>
      </c>
      <c r="B143" t="s">
        <v>100</v>
      </c>
      <c r="C143" t="s">
        <v>819</v>
      </c>
      <c r="D143" t="s">
        <v>1100</v>
      </c>
      <c r="E143" t="s">
        <v>844</v>
      </c>
      <c r="F143" t="s">
        <v>986</v>
      </c>
      <c r="G143" t="s">
        <v>1089</v>
      </c>
      <c r="H143" t="s">
        <v>294</v>
      </c>
      <c r="I143">
        <v>1411.35</v>
      </c>
      <c r="J143">
        <v>0</v>
      </c>
      <c r="K143">
        <v>1411.35</v>
      </c>
    </row>
    <row r="144" spans="1:11" x14ac:dyDescent="0.3">
      <c r="A144" t="s">
        <v>1200</v>
      </c>
      <c r="B144" t="s">
        <v>100</v>
      </c>
      <c r="C144" t="s">
        <v>819</v>
      </c>
      <c r="D144" t="s">
        <v>1100</v>
      </c>
      <c r="E144" t="s">
        <v>844</v>
      </c>
      <c r="F144" t="s">
        <v>986</v>
      </c>
      <c r="G144" t="s">
        <v>1089</v>
      </c>
      <c r="H144" t="s">
        <v>300</v>
      </c>
      <c r="I144">
        <v>1066.72</v>
      </c>
      <c r="J144">
        <v>0</v>
      </c>
      <c r="K144">
        <v>1066.72</v>
      </c>
    </row>
    <row r="145" spans="1:11" x14ac:dyDescent="0.3">
      <c r="A145" t="s">
        <v>1201</v>
      </c>
      <c r="B145" t="s">
        <v>100</v>
      </c>
      <c r="C145" t="s">
        <v>819</v>
      </c>
      <c r="D145" t="s">
        <v>1100</v>
      </c>
      <c r="E145" t="s">
        <v>844</v>
      </c>
      <c r="F145" t="s">
        <v>986</v>
      </c>
      <c r="G145" t="s">
        <v>1089</v>
      </c>
      <c r="H145" t="s">
        <v>297</v>
      </c>
      <c r="I145">
        <v>0</v>
      </c>
      <c r="J145">
        <v>0</v>
      </c>
      <c r="K145">
        <v>0</v>
      </c>
    </row>
    <row r="146" spans="1:11" x14ac:dyDescent="0.3">
      <c r="A146" t="s">
        <v>1202</v>
      </c>
      <c r="B146" t="s">
        <v>100</v>
      </c>
      <c r="C146" t="s">
        <v>819</v>
      </c>
      <c r="D146" t="s">
        <v>1104</v>
      </c>
      <c r="E146" t="s">
        <v>844</v>
      </c>
      <c r="F146" t="s">
        <v>986</v>
      </c>
      <c r="G146" t="s">
        <v>1089</v>
      </c>
      <c r="H146" t="s">
        <v>288</v>
      </c>
      <c r="I146">
        <v>2998.76</v>
      </c>
      <c r="J146">
        <v>0</v>
      </c>
      <c r="K146">
        <v>2998.76</v>
      </c>
    </row>
    <row r="147" spans="1:11" x14ac:dyDescent="0.3">
      <c r="A147" t="s">
        <v>1203</v>
      </c>
      <c r="B147" t="s">
        <v>100</v>
      </c>
      <c r="C147" t="s">
        <v>819</v>
      </c>
      <c r="D147" t="s">
        <v>1104</v>
      </c>
      <c r="E147" t="s">
        <v>844</v>
      </c>
      <c r="F147" t="s">
        <v>986</v>
      </c>
      <c r="G147" t="s">
        <v>1089</v>
      </c>
      <c r="H147" t="s">
        <v>292</v>
      </c>
      <c r="I147">
        <v>3092.33</v>
      </c>
      <c r="J147">
        <v>0</v>
      </c>
      <c r="K147">
        <v>3092.33</v>
      </c>
    </row>
    <row r="148" spans="1:11" x14ac:dyDescent="0.3">
      <c r="A148" t="s">
        <v>1204</v>
      </c>
      <c r="B148" t="s">
        <v>100</v>
      </c>
      <c r="C148" t="s">
        <v>819</v>
      </c>
      <c r="D148" t="s">
        <v>1205</v>
      </c>
      <c r="E148" t="s">
        <v>844</v>
      </c>
      <c r="F148" t="s">
        <v>986</v>
      </c>
      <c r="G148" t="s">
        <v>1089</v>
      </c>
      <c r="H148" t="s">
        <v>286</v>
      </c>
      <c r="I148">
        <v>0</v>
      </c>
      <c r="J148">
        <v>0</v>
      </c>
      <c r="K148">
        <v>0</v>
      </c>
    </row>
    <row r="149" spans="1:11" x14ac:dyDescent="0.3">
      <c r="A149" t="s">
        <v>1206</v>
      </c>
      <c r="B149" t="s">
        <v>100</v>
      </c>
      <c r="C149" t="s">
        <v>820</v>
      </c>
      <c r="D149" t="s">
        <v>1108</v>
      </c>
      <c r="E149" t="s">
        <v>844</v>
      </c>
      <c r="F149" t="s">
        <v>986</v>
      </c>
      <c r="G149" t="s">
        <v>1089</v>
      </c>
      <c r="H149" t="s">
        <v>1121</v>
      </c>
      <c r="I149">
        <v>24939.200000000001</v>
      </c>
      <c r="J149">
        <v>0</v>
      </c>
      <c r="K149">
        <v>24939.200000000001</v>
      </c>
    </row>
    <row r="150" spans="1:11" x14ac:dyDescent="0.3">
      <c r="A150" t="s">
        <v>1208</v>
      </c>
      <c r="B150" t="s">
        <v>100</v>
      </c>
      <c r="C150" t="s">
        <v>820</v>
      </c>
      <c r="D150" t="s">
        <v>1108</v>
      </c>
      <c r="E150" t="s">
        <v>844</v>
      </c>
      <c r="F150" t="s">
        <v>986</v>
      </c>
      <c r="G150" t="s">
        <v>1089</v>
      </c>
      <c r="H150" t="s">
        <v>1128</v>
      </c>
      <c r="I150">
        <v>1860.53</v>
      </c>
      <c r="J150">
        <v>0</v>
      </c>
      <c r="K150">
        <v>1860.53</v>
      </c>
    </row>
    <row r="151" spans="1:11" x14ac:dyDescent="0.3">
      <c r="A151" t="s">
        <v>1209</v>
      </c>
      <c r="B151" t="s">
        <v>100</v>
      </c>
      <c r="C151" t="s">
        <v>820</v>
      </c>
      <c r="D151" t="s">
        <v>1131</v>
      </c>
      <c r="E151" t="s">
        <v>844</v>
      </c>
      <c r="F151" t="s">
        <v>986</v>
      </c>
      <c r="G151" t="s">
        <v>1089</v>
      </c>
      <c r="H151" t="s">
        <v>1145</v>
      </c>
      <c r="I151">
        <v>1090.75</v>
      </c>
      <c r="J151">
        <v>0</v>
      </c>
      <c r="K151">
        <v>1090.75</v>
      </c>
    </row>
    <row r="152" spans="1:11" x14ac:dyDescent="0.3">
      <c r="A152" t="s">
        <v>1210</v>
      </c>
      <c r="B152" t="s">
        <v>100</v>
      </c>
      <c r="C152" t="s">
        <v>820</v>
      </c>
      <c r="D152" t="s">
        <v>1131</v>
      </c>
      <c r="E152" t="s">
        <v>844</v>
      </c>
      <c r="F152" t="s">
        <v>986</v>
      </c>
      <c r="G152" t="s">
        <v>1089</v>
      </c>
      <c r="H152" t="s">
        <v>1147</v>
      </c>
      <c r="I152">
        <v>4.33</v>
      </c>
      <c r="J152">
        <v>0</v>
      </c>
      <c r="K152">
        <v>4.33</v>
      </c>
    </row>
    <row r="153" spans="1:11" x14ac:dyDescent="0.3">
      <c r="A153" t="s">
        <v>1211</v>
      </c>
      <c r="B153" t="s">
        <v>100</v>
      </c>
      <c r="C153" t="s">
        <v>820</v>
      </c>
      <c r="D153" t="s">
        <v>1131</v>
      </c>
      <c r="E153" t="s">
        <v>844</v>
      </c>
      <c r="F153" t="s">
        <v>986</v>
      </c>
      <c r="G153" t="s">
        <v>1089</v>
      </c>
      <c r="H153" t="s">
        <v>1074</v>
      </c>
      <c r="I153">
        <v>23.97</v>
      </c>
      <c r="J153">
        <v>0</v>
      </c>
      <c r="K153">
        <v>23.97</v>
      </c>
    </row>
    <row r="154" spans="1:11" x14ac:dyDescent="0.3">
      <c r="A154" t="s">
        <v>1212</v>
      </c>
      <c r="B154" t="s">
        <v>100</v>
      </c>
      <c r="C154" t="s">
        <v>820</v>
      </c>
      <c r="D154" t="s">
        <v>1152</v>
      </c>
      <c r="E154" t="s">
        <v>844</v>
      </c>
      <c r="F154" t="s">
        <v>986</v>
      </c>
      <c r="G154" t="s">
        <v>1089</v>
      </c>
      <c r="H154" t="s">
        <v>1153</v>
      </c>
      <c r="I154">
        <v>639.95000000000005</v>
      </c>
      <c r="J154">
        <v>0</v>
      </c>
      <c r="K154">
        <v>639.95000000000005</v>
      </c>
    </row>
    <row r="155" spans="1:11" x14ac:dyDescent="0.3">
      <c r="A155" t="s">
        <v>1214</v>
      </c>
      <c r="B155" t="s">
        <v>100</v>
      </c>
      <c r="C155" t="s">
        <v>820</v>
      </c>
      <c r="D155" t="s">
        <v>1152</v>
      </c>
      <c r="E155" t="s">
        <v>844</v>
      </c>
      <c r="F155" t="s">
        <v>986</v>
      </c>
      <c r="G155" t="s">
        <v>1089</v>
      </c>
      <c r="H155" t="s">
        <v>1156</v>
      </c>
      <c r="I155">
        <v>88</v>
      </c>
      <c r="J155">
        <v>0</v>
      </c>
      <c r="K155">
        <v>88</v>
      </c>
    </row>
    <row r="156" spans="1:11" x14ac:dyDescent="0.3">
      <c r="A156" t="s">
        <v>1216</v>
      </c>
      <c r="B156" t="s">
        <v>100</v>
      </c>
      <c r="C156" t="s">
        <v>820</v>
      </c>
      <c r="D156" t="s">
        <v>1152</v>
      </c>
      <c r="E156" t="s">
        <v>844</v>
      </c>
      <c r="F156" t="s">
        <v>986</v>
      </c>
      <c r="G156" t="s">
        <v>1089</v>
      </c>
      <c r="H156" t="s">
        <v>1217</v>
      </c>
      <c r="I156">
        <v>0</v>
      </c>
      <c r="J156">
        <v>0</v>
      </c>
      <c r="K156">
        <v>0</v>
      </c>
    </row>
    <row r="157" spans="1:11" x14ac:dyDescent="0.3">
      <c r="A157" t="s">
        <v>1218</v>
      </c>
      <c r="B157" t="s">
        <v>100</v>
      </c>
      <c r="C157" t="s">
        <v>820</v>
      </c>
      <c r="D157" t="s">
        <v>1152</v>
      </c>
      <c r="E157" t="s">
        <v>844</v>
      </c>
      <c r="F157" t="s">
        <v>986</v>
      </c>
      <c r="G157" t="s">
        <v>1089</v>
      </c>
      <c r="H157" t="s">
        <v>1219</v>
      </c>
      <c r="I157">
        <v>45.87</v>
      </c>
      <c r="J157">
        <v>0</v>
      </c>
      <c r="K157">
        <v>45.87</v>
      </c>
    </row>
    <row r="158" spans="1:11" x14ac:dyDescent="0.3">
      <c r="A158" t="s">
        <v>1220</v>
      </c>
      <c r="B158" t="s">
        <v>100</v>
      </c>
      <c r="C158" t="s">
        <v>820</v>
      </c>
      <c r="D158" t="s">
        <v>1152</v>
      </c>
      <c r="E158" t="s">
        <v>844</v>
      </c>
      <c r="F158" t="s">
        <v>986</v>
      </c>
      <c r="G158" t="s">
        <v>1089</v>
      </c>
      <c r="H158" t="s">
        <v>1159</v>
      </c>
      <c r="I158">
        <v>0</v>
      </c>
      <c r="J158">
        <v>0</v>
      </c>
      <c r="K158">
        <v>0</v>
      </c>
    </row>
    <row r="159" spans="1:11" x14ac:dyDescent="0.3">
      <c r="A159" t="s">
        <v>1221</v>
      </c>
      <c r="B159" t="s">
        <v>100</v>
      </c>
      <c r="C159" t="s">
        <v>820</v>
      </c>
      <c r="D159" t="s">
        <v>1152</v>
      </c>
      <c r="E159" t="s">
        <v>844</v>
      </c>
      <c r="F159" t="s">
        <v>986</v>
      </c>
      <c r="G159" t="s">
        <v>1089</v>
      </c>
      <c r="H159" t="s">
        <v>1222</v>
      </c>
      <c r="I159">
        <v>0</v>
      </c>
      <c r="J159">
        <v>0</v>
      </c>
      <c r="K159">
        <v>0</v>
      </c>
    </row>
    <row r="160" spans="1:11" x14ac:dyDescent="0.3">
      <c r="A160" t="s">
        <v>1223</v>
      </c>
      <c r="B160" t="s">
        <v>100</v>
      </c>
      <c r="C160" t="s">
        <v>820</v>
      </c>
      <c r="D160" t="s">
        <v>1162</v>
      </c>
      <c r="E160" t="s">
        <v>844</v>
      </c>
      <c r="F160" t="s">
        <v>986</v>
      </c>
      <c r="G160" t="s">
        <v>1089</v>
      </c>
      <c r="H160" t="s">
        <v>1163</v>
      </c>
      <c r="I160">
        <v>480.74</v>
      </c>
      <c r="J160">
        <v>0</v>
      </c>
      <c r="K160">
        <v>480.74</v>
      </c>
    </row>
    <row r="161" spans="1:11" x14ac:dyDescent="0.3">
      <c r="A161" t="s">
        <v>1225</v>
      </c>
      <c r="B161" t="s">
        <v>100</v>
      </c>
      <c r="C161" t="s">
        <v>820</v>
      </c>
      <c r="D161" t="s">
        <v>1162</v>
      </c>
      <c r="E161" t="s">
        <v>844</v>
      </c>
      <c r="F161" t="s">
        <v>986</v>
      </c>
      <c r="G161" t="s">
        <v>1089</v>
      </c>
      <c r="H161" t="s">
        <v>1165</v>
      </c>
      <c r="I161">
        <v>989.66</v>
      </c>
      <c r="J161">
        <v>0</v>
      </c>
      <c r="K161">
        <v>989.66</v>
      </c>
    </row>
    <row r="162" spans="1:11" x14ac:dyDescent="0.3">
      <c r="A162" t="s">
        <v>1226</v>
      </c>
      <c r="B162" t="s">
        <v>100</v>
      </c>
      <c r="C162" t="s">
        <v>820</v>
      </c>
      <c r="D162" t="s">
        <v>1162</v>
      </c>
      <c r="E162" t="s">
        <v>844</v>
      </c>
      <c r="F162" t="s">
        <v>986</v>
      </c>
      <c r="G162" t="s">
        <v>1089</v>
      </c>
      <c r="H162" t="s">
        <v>1167</v>
      </c>
      <c r="I162">
        <v>2128.58</v>
      </c>
      <c r="J162">
        <v>0</v>
      </c>
      <c r="K162">
        <v>2128.58</v>
      </c>
    </row>
    <row r="163" spans="1:11" x14ac:dyDescent="0.3">
      <c r="A163" t="s">
        <v>1227</v>
      </c>
      <c r="B163" t="s">
        <v>100</v>
      </c>
      <c r="C163" t="s">
        <v>820</v>
      </c>
      <c r="D163" t="s">
        <v>1162</v>
      </c>
      <c r="E163" t="s">
        <v>844</v>
      </c>
      <c r="F163" t="s">
        <v>986</v>
      </c>
      <c r="G163" t="s">
        <v>1089</v>
      </c>
      <c r="H163" t="s">
        <v>1173</v>
      </c>
      <c r="I163">
        <v>0</v>
      </c>
      <c r="J163">
        <v>0</v>
      </c>
      <c r="K163">
        <v>0</v>
      </c>
    </row>
    <row r="164" spans="1:11" x14ac:dyDescent="0.3">
      <c r="A164" t="s">
        <v>1228</v>
      </c>
      <c r="B164" t="s">
        <v>100</v>
      </c>
      <c r="C164" t="s">
        <v>820</v>
      </c>
      <c r="D164" t="s">
        <v>1182</v>
      </c>
      <c r="E164" t="s">
        <v>844</v>
      </c>
      <c r="F164" t="s">
        <v>986</v>
      </c>
      <c r="G164" t="s">
        <v>1089</v>
      </c>
      <c r="H164" t="s">
        <v>1229</v>
      </c>
      <c r="I164">
        <v>987.45</v>
      </c>
      <c r="J164">
        <v>0</v>
      </c>
      <c r="K164">
        <v>987.45</v>
      </c>
    </row>
    <row r="165" spans="1:11" x14ac:dyDescent="0.3">
      <c r="A165" t="s">
        <v>1230</v>
      </c>
      <c r="B165" t="s">
        <v>100</v>
      </c>
      <c r="C165" t="s">
        <v>821</v>
      </c>
      <c r="D165" t="s">
        <v>877</v>
      </c>
      <c r="E165" t="s">
        <v>844</v>
      </c>
      <c r="F165" t="s">
        <v>986</v>
      </c>
      <c r="G165" t="s">
        <v>845</v>
      </c>
      <c r="H165" t="s">
        <v>877</v>
      </c>
      <c r="I165">
        <v>0</v>
      </c>
      <c r="J165">
        <v>0</v>
      </c>
      <c r="K165">
        <v>0</v>
      </c>
    </row>
    <row r="166" spans="1:11" x14ac:dyDescent="0.3">
      <c r="A166" t="s">
        <v>1231</v>
      </c>
      <c r="B166" t="s">
        <v>100</v>
      </c>
      <c r="C166" t="s">
        <v>821</v>
      </c>
      <c r="D166" t="s">
        <v>880</v>
      </c>
      <c r="E166" t="s">
        <v>844</v>
      </c>
      <c r="F166" t="s">
        <v>986</v>
      </c>
      <c r="G166" t="s">
        <v>845</v>
      </c>
      <c r="H166" t="s">
        <v>880</v>
      </c>
      <c r="I166">
        <v>0</v>
      </c>
      <c r="J166">
        <v>0</v>
      </c>
      <c r="K166">
        <v>0</v>
      </c>
    </row>
    <row r="167" spans="1:11" x14ac:dyDescent="0.3">
      <c r="A167" t="s">
        <v>1232</v>
      </c>
      <c r="B167" t="s">
        <v>100</v>
      </c>
      <c r="C167" t="s">
        <v>821</v>
      </c>
      <c r="D167" t="s">
        <v>883</v>
      </c>
      <c r="E167" t="s">
        <v>844</v>
      </c>
      <c r="F167" t="s">
        <v>986</v>
      </c>
      <c r="G167" t="s">
        <v>845</v>
      </c>
      <c r="H167" t="s">
        <v>883</v>
      </c>
      <c r="I167">
        <v>0</v>
      </c>
      <c r="J167">
        <v>0</v>
      </c>
      <c r="K167">
        <v>0</v>
      </c>
    </row>
    <row r="168" spans="1:11" x14ac:dyDescent="0.3">
      <c r="A168" t="s">
        <v>1233</v>
      </c>
      <c r="B168" t="s">
        <v>100</v>
      </c>
      <c r="C168" t="s">
        <v>821</v>
      </c>
      <c r="D168" t="s">
        <v>886</v>
      </c>
      <c r="E168" t="s">
        <v>844</v>
      </c>
      <c r="F168" t="s">
        <v>986</v>
      </c>
      <c r="G168" t="s">
        <v>845</v>
      </c>
      <c r="H168" t="s">
        <v>1234</v>
      </c>
      <c r="I168">
        <v>0</v>
      </c>
      <c r="J168">
        <v>0</v>
      </c>
      <c r="K168">
        <v>0</v>
      </c>
    </row>
    <row r="169" spans="1:11" x14ac:dyDescent="0.3">
      <c r="A169" t="s">
        <v>1236</v>
      </c>
      <c r="B169" t="s">
        <v>100</v>
      </c>
      <c r="C169" t="s">
        <v>820</v>
      </c>
      <c r="D169" t="s">
        <v>1108</v>
      </c>
      <c r="E169" t="s">
        <v>844</v>
      </c>
      <c r="F169" t="s">
        <v>1238</v>
      </c>
      <c r="G169" t="s">
        <v>1089</v>
      </c>
      <c r="H169" t="s">
        <v>1239</v>
      </c>
      <c r="I169">
        <v>19311.88</v>
      </c>
      <c r="J169">
        <v>0</v>
      </c>
      <c r="K169">
        <v>19311.88</v>
      </c>
    </row>
    <row r="170" spans="1:11" x14ac:dyDescent="0.3">
      <c r="A170" t="s">
        <v>1240</v>
      </c>
      <c r="B170" t="s">
        <v>100</v>
      </c>
      <c r="C170" t="s">
        <v>820</v>
      </c>
      <c r="D170" t="s">
        <v>1152</v>
      </c>
      <c r="E170" t="s">
        <v>844</v>
      </c>
      <c r="F170" t="s">
        <v>1238</v>
      </c>
      <c r="G170" t="s">
        <v>1089</v>
      </c>
      <c r="H170" t="s">
        <v>1159</v>
      </c>
      <c r="I170">
        <v>0</v>
      </c>
      <c r="J170">
        <v>0</v>
      </c>
      <c r="K170">
        <v>0</v>
      </c>
    </row>
    <row r="171" spans="1:11" x14ac:dyDescent="0.3">
      <c r="A171" t="s">
        <v>1242</v>
      </c>
      <c r="B171" t="s">
        <v>100</v>
      </c>
      <c r="C171" t="s">
        <v>819</v>
      </c>
      <c r="D171" t="s">
        <v>1088</v>
      </c>
      <c r="E171" t="s">
        <v>844</v>
      </c>
      <c r="F171" t="s">
        <v>993</v>
      </c>
      <c r="G171" t="s">
        <v>1089</v>
      </c>
      <c r="H171" t="s">
        <v>284</v>
      </c>
      <c r="I171">
        <v>3351.75</v>
      </c>
      <c r="J171">
        <v>0</v>
      </c>
      <c r="K171">
        <v>3351.75</v>
      </c>
    </row>
    <row r="172" spans="1:11" x14ac:dyDescent="0.3">
      <c r="A172" t="s">
        <v>1243</v>
      </c>
      <c r="B172" t="s">
        <v>100</v>
      </c>
      <c r="C172" t="s">
        <v>819</v>
      </c>
      <c r="D172" t="s">
        <v>1088</v>
      </c>
      <c r="E172" t="s">
        <v>844</v>
      </c>
      <c r="F172" t="s">
        <v>993</v>
      </c>
      <c r="G172" t="s">
        <v>1089</v>
      </c>
      <c r="H172" t="s">
        <v>287</v>
      </c>
      <c r="I172">
        <v>0</v>
      </c>
      <c r="J172">
        <v>0</v>
      </c>
      <c r="K172">
        <v>0</v>
      </c>
    </row>
    <row r="173" spans="1:11" x14ac:dyDescent="0.3">
      <c r="A173" t="s">
        <v>1244</v>
      </c>
      <c r="B173" t="s">
        <v>100</v>
      </c>
      <c r="C173" t="s">
        <v>819</v>
      </c>
      <c r="D173" t="s">
        <v>1088</v>
      </c>
      <c r="E173" t="s">
        <v>844</v>
      </c>
      <c r="F173" t="s">
        <v>993</v>
      </c>
      <c r="G173" t="s">
        <v>1089</v>
      </c>
      <c r="H173" t="s">
        <v>285</v>
      </c>
      <c r="I173">
        <v>110.12</v>
      </c>
      <c r="J173">
        <v>0</v>
      </c>
      <c r="K173">
        <v>110.12</v>
      </c>
    </row>
    <row r="174" spans="1:11" x14ac:dyDescent="0.3">
      <c r="A174" t="s">
        <v>1245</v>
      </c>
      <c r="B174" t="s">
        <v>100</v>
      </c>
      <c r="C174" t="s">
        <v>819</v>
      </c>
      <c r="D174" t="s">
        <v>1098</v>
      </c>
      <c r="E174" t="s">
        <v>844</v>
      </c>
      <c r="F174" t="s">
        <v>993</v>
      </c>
      <c r="G174" t="s">
        <v>1089</v>
      </c>
      <c r="H174" t="s">
        <v>291</v>
      </c>
      <c r="I174">
        <v>0</v>
      </c>
      <c r="J174">
        <v>0</v>
      </c>
      <c r="K174">
        <v>0</v>
      </c>
    </row>
    <row r="175" spans="1:11" x14ac:dyDescent="0.3">
      <c r="A175" t="s">
        <v>1246</v>
      </c>
      <c r="B175" t="s">
        <v>100</v>
      </c>
      <c r="C175" t="s">
        <v>819</v>
      </c>
      <c r="D175" t="s">
        <v>1100</v>
      </c>
      <c r="E175" t="s">
        <v>844</v>
      </c>
      <c r="F175" t="s">
        <v>993</v>
      </c>
      <c r="G175" t="s">
        <v>1089</v>
      </c>
      <c r="H175" t="s">
        <v>294</v>
      </c>
      <c r="I175">
        <v>264.87</v>
      </c>
      <c r="J175">
        <v>0</v>
      </c>
      <c r="K175">
        <v>264.87</v>
      </c>
    </row>
    <row r="176" spans="1:11" x14ac:dyDescent="0.3">
      <c r="A176" t="s">
        <v>1247</v>
      </c>
      <c r="B176" t="s">
        <v>100</v>
      </c>
      <c r="C176" t="s">
        <v>819</v>
      </c>
      <c r="D176" t="s">
        <v>1100</v>
      </c>
      <c r="E176" t="s">
        <v>844</v>
      </c>
      <c r="F176" t="s">
        <v>993</v>
      </c>
      <c r="G176" t="s">
        <v>1089</v>
      </c>
      <c r="H176" t="s">
        <v>300</v>
      </c>
      <c r="I176">
        <v>120.96</v>
      </c>
      <c r="J176">
        <v>0</v>
      </c>
      <c r="K176">
        <v>120.96</v>
      </c>
    </row>
    <row r="177" spans="1:11" x14ac:dyDescent="0.3">
      <c r="A177" t="s">
        <v>1248</v>
      </c>
      <c r="B177" t="s">
        <v>100</v>
      </c>
      <c r="C177" t="s">
        <v>819</v>
      </c>
      <c r="D177" t="s">
        <v>1100</v>
      </c>
      <c r="E177" t="s">
        <v>844</v>
      </c>
      <c r="F177" t="s">
        <v>993</v>
      </c>
      <c r="G177" t="s">
        <v>1089</v>
      </c>
      <c r="H177" t="s">
        <v>297</v>
      </c>
      <c r="I177">
        <v>0</v>
      </c>
      <c r="J177">
        <v>0</v>
      </c>
      <c r="K177">
        <v>0</v>
      </c>
    </row>
    <row r="178" spans="1:11" x14ac:dyDescent="0.3">
      <c r="A178" t="s">
        <v>1249</v>
      </c>
      <c r="B178" t="s">
        <v>100</v>
      </c>
      <c r="C178" t="s">
        <v>819</v>
      </c>
      <c r="D178" t="s">
        <v>1104</v>
      </c>
      <c r="E178" t="s">
        <v>844</v>
      </c>
      <c r="F178" t="s">
        <v>993</v>
      </c>
      <c r="G178" t="s">
        <v>1089</v>
      </c>
      <c r="H178" t="s">
        <v>288</v>
      </c>
      <c r="I178">
        <v>132.97</v>
      </c>
      <c r="J178">
        <v>0</v>
      </c>
      <c r="K178">
        <v>132.97</v>
      </c>
    </row>
    <row r="179" spans="1:11" x14ac:dyDescent="0.3">
      <c r="A179" t="s">
        <v>1250</v>
      </c>
      <c r="B179" t="s">
        <v>100</v>
      </c>
      <c r="C179" t="s">
        <v>819</v>
      </c>
      <c r="D179" t="s">
        <v>1104</v>
      </c>
      <c r="E179" t="s">
        <v>844</v>
      </c>
      <c r="F179" t="s">
        <v>993</v>
      </c>
      <c r="G179" t="s">
        <v>1089</v>
      </c>
      <c r="H179" t="s">
        <v>292</v>
      </c>
      <c r="I179">
        <v>508.25</v>
      </c>
      <c r="J179">
        <v>0</v>
      </c>
      <c r="K179">
        <v>508.25</v>
      </c>
    </row>
    <row r="180" spans="1:11" x14ac:dyDescent="0.3">
      <c r="A180" t="s">
        <v>1251</v>
      </c>
      <c r="B180" t="s">
        <v>100</v>
      </c>
      <c r="C180" t="s">
        <v>820</v>
      </c>
      <c r="D180" t="s">
        <v>1108</v>
      </c>
      <c r="E180" t="s">
        <v>844</v>
      </c>
      <c r="F180" t="s">
        <v>993</v>
      </c>
      <c r="G180" t="s">
        <v>1089</v>
      </c>
      <c r="H180" t="s">
        <v>1252</v>
      </c>
      <c r="I180">
        <v>24232.89</v>
      </c>
      <c r="J180">
        <v>0</v>
      </c>
      <c r="K180">
        <v>24232.89</v>
      </c>
    </row>
    <row r="181" spans="1:11" x14ac:dyDescent="0.3">
      <c r="A181" t="s">
        <v>1254</v>
      </c>
      <c r="B181" t="s">
        <v>100</v>
      </c>
      <c r="C181" t="s">
        <v>820</v>
      </c>
      <c r="D181" t="s">
        <v>1108</v>
      </c>
      <c r="E181" t="s">
        <v>844</v>
      </c>
      <c r="F181" t="s">
        <v>993</v>
      </c>
      <c r="G181" t="s">
        <v>1089</v>
      </c>
      <c r="H181" t="s">
        <v>1121</v>
      </c>
      <c r="I181">
        <v>8719.26</v>
      </c>
      <c r="J181">
        <v>0</v>
      </c>
      <c r="K181">
        <v>8719.26</v>
      </c>
    </row>
    <row r="182" spans="1:11" x14ac:dyDescent="0.3">
      <c r="A182" t="s">
        <v>1256</v>
      </c>
      <c r="B182" t="s">
        <v>100</v>
      </c>
      <c r="C182" t="s">
        <v>820</v>
      </c>
      <c r="D182" t="s">
        <v>1131</v>
      </c>
      <c r="E182" t="s">
        <v>844</v>
      </c>
      <c r="F182" t="s">
        <v>993</v>
      </c>
      <c r="G182" t="s">
        <v>1089</v>
      </c>
      <c r="H182" t="s">
        <v>1132</v>
      </c>
      <c r="I182">
        <v>0</v>
      </c>
      <c r="J182">
        <v>0</v>
      </c>
      <c r="K182">
        <v>0</v>
      </c>
    </row>
    <row r="183" spans="1:11" x14ac:dyDescent="0.3">
      <c r="A183" t="s">
        <v>1257</v>
      </c>
      <c r="B183" t="s">
        <v>100</v>
      </c>
      <c r="C183" t="s">
        <v>820</v>
      </c>
      <c r="D183" t="s">
        <v>1131</v>
      </c>
      <c r="E183" t="s">
        <v>844</v>
      </c>
      <c r="F183" t="s">
        <v>993</v>
      </c>
      <c r="G183" t="s">
        <v>1089</v>
      </c>
      <c r="H183" t="s">
        <v>1138</v>
      </c>
      <c r="I183">
        <v>100</v>
      </c>
      <c r="J183">
        <v>0</v>
      </c>
      <c r="K183">
        <v>100</v>
      </c>
    </row>
    <row r="184" spans="1:11" x14ac:dyDescent="0.3">
      <c r="A184" t="s">
        <v>1258</v>
      </c>
      <c r="B184" t="s">
        <v>100</v>
      </c>
      <c r="C184" t="s">
        <v>820</v>
      </c>
      <c r="D184" t="s">
        <v>1131</v>
      </c>
      <c r="E184" t="s">
        <v>844</v>
      </c>
      <c r="F184" t="s">
        <v>993</v>
      </c>
      <c r="G184" t="s">
        <v>1089</v>
      </c>
      <c r="H184" t="s">
        <v>1147</v>
      </c>
      <c r="I184">
        <v>0.25</v>
      </c>
      <c r="J184">
        <v>0</v>
      </c>
      <c r="K184">
        <v>0.25</v>
      </c>
    </row>
    <row r="185" spans="1:11" x14ac:dyDescent="0.3">
      <c r="A185" t="s">
        <v>1259</v>
      </c>
      <c r="B185" t="s">
        <v>100</v>
      </c>
      <c r="C185" t="s">
        <v>820</v>
      </c>
      <c r="D185" t="s">
        <v>1131</v>
      </c>
      <c r="E185" t="s">
        <v>844</v>
      </c>
      <c r="F185" t="s">
        <v>993</v>
      </c>
      <c r="G185" t="s">
        <v>1089</v>
      </c>
      <c r="H185" t="s">
        <v>1149</v>
      </c>
      <c r="I185">
        <v>0</v>
      </c>
      <c r="J185">
        <v>0</v>
      </c>
      <c r="K185">
        <v>0</v>
      </c>
    </row>
    <row r="186" spans="1:11" x14ac:dyDescent="0.3">
      <c r="A186" t="s">
        <v>1260</v>
      </c>
      <c r="B186" t="s">
        <v>100</v>
      </c>
      <c r="C186" t="s">
        <v>820</v>
      </c>
      <c r="D186" t="s">
        <v>1131</v>
      </c>
      <c r="E186" t="s">
        <v>844</v>
      </c>
      <c r="F186" t="s">
        <v>993</v>
      </c>
      <c r="G186" t="s">
        <v>1089</v>
      </c>
      <c r="H186" t="s">
        <v>1074</v>
      </c>
      <c r="I186">
        <v>0</v>
      </c>
      <c r="J186">
        <v>0</v>
      </c>
      <c r="K186">
        <v>0</v>
      </c>
    </row>
    <row r="187" spans="1:11" x14ac:dyDescent="0.3">
      <c r="A187" t="s">
        <v>1261</v>
      </c>
      <c r="B187" t="s">
        <v>100</v>
      </c>
      <c r="C187" t="s">
        <v>820</v>
      </c>
      <c r="D187" t="s">
        <v>1175</v>
      </c>
      <c r="E187" t="s">
        <v>844</v>
      </c>
      <c r="F187" t="s">
        <v>993</v>
      </c>
      <c r="G187" t="s">
        <v>1089</v>
      </c>
      <c r="H187" t="s">
        <v>1262</v>
      </c>
      <c r="I187">
        <v>17655.8</v>
      </c>
      <c r="J187">
        <v>0</v>
      </c>
      <c r="K187">
        <v>17655.8</v>
      </c>
    </row>
    <row r="188" spans="1:11" x14ac:dyDescent="0.3">
      <c r="A188" t="s">
        <v>1264</v>
      </c>
      <c r="B188" t="s">
        <v>100</v>
      </c>
      <c r="C188" t="s">
        <v>820</v>
      </c>
      <c r="D188" t="s">
        <v>1175</v>
      </c>
      <c r="E188" t="s">
        <v>844</v>
      </c>
      <c r="F188" t="s">
        <v>993</v>
      </c>
      <c r="G188" t="s">
        <v>1089</v>
      </c>
      <c r="H188" t="s">
        <v>1265</v>
      </c>
      <c r="I188">
        <v>0</v>
      </c>
      <c r="J188">
        <v>0</v>
      </c>
      <c r="K188">
        <v>0</v>
      </c>
    </row>
    <row r="189" spans="1:11" x14ac:dyDescent="0.3">
      <c r="A189" t="s">
        <v>1266</v>
      </c>
      <c r="B189" t="s">
        <v>100</v>
      </c>
      <c r="C189" t="s">
        <v>820</v>
      </c>
      <c r="D189" t="s">
        <v>1175</v>
      </c>
      <c r="E189" t="s">
        <v>844</v>
      </c>
      <c r="F189" t="s">
        <v>993</v>
      </c>
      <c r="G189" t="s">
        <v>1089</v>
      </c>
      <c r="H189" t="s">
        <v>1267</v>
      </c>
      <c r="I189">
        <v>0</v>
      </c>
      <c r="J189">
        <v>0</v>
      </c>
      <c r="K189">
        <v>0</v>
      </c>
    </row>
    <row r="190" spans="1:11" x14ac:dyDescent="0.3">
      <c r="A190" t="s">
        <v>1268</v>
      </c>
      <c r="B190" t="s">
        <v>100</v>
      </c>
      <c r="C190" t="s">
        <v>821</v>
      </c>
      <c r="D190" t="s">
        <v>877</v>
      </c>
      <c r="E190" t="s">
        <v>844</v>
      </c>
      <c r="F190" t="s">
        <v>993</v>
      </c>
      <c r="G190" t="s">
        <v>845</v>
      </c>
      <c r="H190" t="s">
        <v>877</v>
      </c>
      <c r="I190">
        <v>311144.28000000003</v>
      </c>
      <c r="J190">
        <v>0</v>
      </c>
      <c r="K190">
        <v>311144.28000000003</v>
      </c>
    </row>
    <row r="191" spans="1:11" x14ac:dyDescent="0.3">
      <c r="A191" t="s">
        <v>1270</v>
      </c>
      <c r="B191" t="s">
        <v>100</v>
      </c>
      <c r="C191" t="s">
        <v>819</v>
      </c>
      <c r="D191" t="s">
        <v>1088</v>
      </c>
      <c r="E191" t="s">
        <v>844</v>
      </c>
      <c r="F191" t="s">
        <v>986</v>
      </c>
      <c r="G191" t="s">
        <v>1089</v>
      </c>
      <c r="H191" t="s">
        <v>289</v>
      </c>
      <c r="I191">
        <v>0</v>
      </c>
      <c r="J191">
        <v>0</v>
      </c>
      <c r="K191">
        <v>0</v>
      </c>
    </row>
    <row r="192" spans="1:11" x14ac:dyDescent="0.3">
      <c r="A192" t="s">
        <v>1273</v>
      </c>
      <c r="B192" t="s">
        <v>100</v>
      </c>
      <c r="C192" t="s">
        <v>819</v>
      </c>
      <c r="D192" t="s">
        <v>1088</v>
      </c>
      <c r="E192" t="s">
        <v>844</v>
      </c>
      <c r="F192" t="s">
        <v>986</v>
      </c>
      <c r="G192" t="s">
        <v>1089</v>
      </c>
      <c r="H192" t="s">
        <v>295</v>
      </c>
      <c r="I192">
        <v>0</v>
      </c>
      <c r="J192">
        <v>0</v>
      </c>
      <c r="K192">
        <v>0</v>
      </c>
    </row>
    <row r="193" spans="1:11" x14ac:dyDescent="0.3">
      <c r="A193" t="s">
        <v>1274</v>
      </c>
      <c r="B193" t="s">
        <v>100</v>
      </c>
      <c r="C193" t="s">
        <v>819</v>
      </c>
      <c r="D193" t="s">
        <v>1088</v>
      </c>
      <c r="E193" t="s">
        <v>844</v>
      </c>
      <c r="F193" t="s">
        <v>986</v>
      </c>
      <c r="G193" t="s">
        <v>1089</v>
      </c>
      <c r="H193" t="s">
        <v>290</v>
      </c>
      <c r="I193">
        <v>1110.8</v>
      </c>
      <c r="J193">
        <v>0</v>
      </c>
      <c r="K193">
        <v>1110.8</v>
      </c>
    </row>
    <row r="194" spans="1:11" x14ac:dyDescent="0.3">
      <c r="A194" t="s">
        <v>1275</v>
      </c>
      <c r="B194" t="s">
        <v>100</v>
      </c>
      <c r="C194" t="s">
        <v>819</v>
      </c>
      <c r="D194" t="s">
        <v>1100</v>
      </c>
      <c r="E194" t="s">
        <v>844</v>
      </c>
      <c r="F194" t="s">
        <v>986</v>
      </c>
      <c r="G194" t="s">
        <v>1089</v>
      </c>
      <c r="H194" t="s">
        <v>294</v>
      </c>
      <c r="I194">
        <v>85</v>
      </c>
      <c r="J194">
        <v>0</v>
      </c>
      <c r="K194">
        <v>85</v>
      </c>
    </row>
    <row r="195" spans="1:11" x14ac:dyDescent="0.3">
      <c r="A195" t="s">
        <v>1276</v>
      </c>
      <c r="B195" t="s">
        <v>100</v>
      </c>
      <c r="C195" t="s">
        <v>819</v>
      </c>
      <c r="D195" t="s">
        <v>1100</v>
      </c>
      <c r="E195" t="s">
        <v>844</v>
      </c>
      <c r="F195" t="s">
        <v>986</v>
      </c>
      <c r="G195" t="s">
        <v>1089</v>
      </c>
      <c r="H195" t="s">
        <v>300</v>
      </c>
      <c r="I195">
        <v>369.6</v>
      </c>
      <c r="J195">
        <v>0</v>
      </c>
      <c r="K195">
        <v>369.6</v>
      </c>
    </row>
    <row r="196" spans="1:11" x14ac:dyDescent="0.3">
      <c r="A196" t="s">
        <v>1277</v>
      </c>
      <c r="B196" t="s">
        <v>100</v>
      </c>
      <c r="C196" t="s">
        <v>819</v>
      </c>
      <c r="D196" t="s">
        <v>1100</v>
      </c>
      <c r="E196" t="s">
        <v>844</v>
      </c>
      <c r="F196" t="s">
        <v>986</v>
      </c>
      <c r="G196" t="s">
        <v>1089</v>
      </c>
      <c r="H196" t="s">
        <v>297</v>
      </c>
      <c r="I196">
        <v>0</v>
      </c>
      <c r="J196">
        <v>0</v>
      </c>
      <c r="K196">
        <v>0</v>
      </c>
    </row>
    <row r="197" spans="1:11" x14ac:dyDescent="0.3">
      <c r="A197" t="s">
        <v>1278</v>
      </c>
      <c r="B197" t="s">
        <v>100</v>
      </c>
      <c r="C197" t="s">
        <v>819</v>
      </c>
      <c r="D197" t="s">
        <v>1104</v>
      </c>
      <c r="E197" t="s">
        <v>844</v>
      </c>
      <c r="F197" t="s">
        <v>986</v>
      </c>
      <c r="G197" t="s">
        <v>1089</v>
      </c>
      <c r="H197" t="s">
        <v>288</v>
      </c>
      <c r="I197">
        <v>0</v>
      </c>
      <c r="J197">
        <v>0</v>
      </c>
      <c r="K197">
        <v>0</v>
      </c>
    </row>
    <row r="198" spans="1:11" x14ac:dyDescent="0.3">
      <c r="A198" t="s">
        <v>1279</v>
      </c>
      <c r="B198" t="s">
        <v>100</v>
      </c>
      <c r="C198" t="s">
        <v>819</v>
      </c>
      <c r="D198" t="s">
        <v>1104</v>
      </c>
      <c r="E198" t="s">
        <v>844</v>
      </c>
      <c r="F198" t="s">
        <v>986</v>
      </c>
      <c r="G198" t="s">
        <v>1089</v>
      </c>
      <c r="H198" t="s">
        <v>292</v>
      </c>
      <c r="I198">
        <v>191.49</v>
      </c>
      <c r="J198">
        <v>0</v>
      </c>
      <c r="K198">
        <v>191.49</v>
      </c>
    </row>
    <row r="199" spans="1:11" x14ac:dyDescent="0.3">
      <c r="A199" t="s">
        <v>1280</v>
      </c>
      <c r="B199" t="s">
        <v>100</v>
      </c>
      <c r="C199" t="s">
        <v>820</v>
      </c>
      <c r="D199" t="s">
        <v>1108</v>
      </c>
      <c r="E199" t="s">
        <v>844</v>
      </c>
      <c r="F199" t="s">
        <v>986</v>
      </c>
      <c r="G199" t="s">
        <v>1089</v>
      </c>
      <c r="H199" t="s">
        <v>1116</v>
      </c>
      <c r="I199">
        <v>188.64</v>
      </c>
      <c r="J199">
        <v>0</v>
      </c>
      <c r="K199">
        <v>188.64</v>
      </c>
    </row>
    <row r="200" spans="1:11" x14ac:dyDescent="0.3">
      <c r="A200" t="s">
        <v>1281</v>
      </c>
      <c r="B200" t="s">
        <v>100</v>
      </c>
      <c r="C200" t="s">
        <v>820</v>
      </c>
      <c r="D200" t="s">
        <v>1108</v>
      </c>
      <c r="E200" t="s">
        <v>844</v>
      </c>
      <c r="F200" t="s">
        <v>986</v>
      </c>
      <c r="G200" t="s">
        <v>1089</v>
      </c>
      <c r="H200" t="s">
        <v>1121</v>
      </c>
      <c r="I200">
        <v>0</v>
      </c>
      <c r="J200">
        <v>0</v>
      </c>
      <c r="K200">
        <v>0</v>
      </c>
    </row>
    <row r="201" spans="1:11" x14ac:dyDescent="0.3">
      <c r="A201" t="s">
        <v>1282</v>
      </c>
      <c r="B201" t="s">
        <v>100</v>
      </c>
      <c r="C201" t="s">
        <v>820</v>
      </c>
      <c r="D201" t="s">
        <v>1131</v>
      </c>
      <c r="E201" t="s">
        <v>844</v>
      </c>
      <c r="F201" t="s">
        <v>986</v>
      </c>
      <c r="G201" t="s">
        <v>1089</v>
      </c>
      <c r="H201" t="s">
        <v>1138</v>
      </c>
      <c r="I201">
        <v>20</v>
      </c>
      <c r="J201">
        <v>0</v>
      </c>
      <c r="K201">
        <v>20</v>
      </c>
    </row>
    <row r="202" spans="1:11" x14ac:dyDescent="0.3">
      <c r="A202" t="s">
        <v>1283</v>
      </c>
      <c r="B202" t="s">
        <v>100</v>
      </c>
      <c r="C202" t="s">
        <v>820</v>
      </c>
      <c r="D202" t="s">
        <v>1131</v>
      </c>
      <c r="E202" t="s">
        <v>844</v>
      </c>
      <c r="F202" t="s">
        <v>986</v>
      </c>
      <c r="G202" t="s">
        <v>1089</v>
      </c>
      <c r="H202" t="s">
        <v>1143</v>
      </c>
      <c r="I202">
        <v>0</v>
      </c>
      <c r="J202">
        <v>0</v>
      </c>
      <c r="K202">
        <v>0</v>
      </c>
    </row>
    <row r="203" spans="1:11" x14ac:dyDescent="0.3">
      <c r="A203" t="s">
        <v>1284</v>
      </c>
      <c r="B203" t="s">
        <v>100</v>
      </c>
      <c r="C203" t="s">
        <v>820</v>
      </c>
      <c r="D203" t="s">
        <v>1131</v>
      </c>
      <c r="E203" t="s">
        <v>844</v>
      </c>
      <c r="F203" t="s">
        <v>986</v>
      </c>
      <c r="G203" t="s">
        <v>1089</v>
      </c>
      <c r="H203" t="s">
        <v>1145</v>
      </c>
      <c r="I203">
        <v>0</v>
      </c>
      <c r="J203">
        <v>0</v>
      </c>
      <c r="K203">
        <v>0</v>
      </c>
    </row>
    <row r="204" spans="1:11" x14ac:dyDescent="0.3">
      <c r="A204" t="s">
        <v>1285</v>
      </c>
      <c r="B204" t="s">
        <v>100</v>
      </c>
      <c r="C204" t="s">
        <v>820</v>
      </c>
      <c r="D204" t="s">
        <v>1131</v>
      </c>
      <c r="E204" t="s">
        <v>844</v>
      </c>
      <c r="F204" t="s">
        <v>986</v>
      </c>
      <c r="G204" t="s">
        <v>1089</v>
      </c>
      <c r="H204" t="s">
        <v>1147</v>
      </c>
      <c r="I204">
        <v>0.54</v>
      </c>
      <c r="J204">
        <v>0</v>
      </c>
      <c r="K204">
        <v>0.54</v>
      </c>
    </row>
    <row r="205" spans="1:11" x14ac:dyDescent="0.3">
      <c r="A205" t="s">
        <v>1286</v>
      </c>
      <c r="B205" t="s">
        <v>100</v>
      </c>
      <c r="C205" t="s">
        <v>820</v>
      </c>
      <c r="D205" t="s">
        <v>1131</v>
      </c>
      <c r="E205" t="s">
        <v>844</v>
      </c>
      <c r="F205" t="s">
        <v>986</v>
      </c>
      <c r="G205" t="s">
        <v>1089</v>
      </c>
      <c r="H205" t="s">
        <v>1074</v>
      </c>
      <c r="I205">
        <v>0</v>
      </c>
      <c r="J205">
        <v>0</v>
      </c>
      <c r="K205">
        <v>0</v>
      </c>
    </row>
    <row r="206" spans="1:11" x14ac:dyDescent="0.3">
      <c r="A206" t="s">
        <v>1287</v>
      </c>
      <c r="B206" t="s">
        <v>100</v>
      </c>
      <c r="C206" t="s">
        <v>820</v>
      </c>
      <c r="D206" t="s">
        <v>1152</v>
      </c>
      <c r="E206" t="s">
        <v>844</v>
      </c>
      <c r="F206" t="s">
        <v>986</v>
      </c>
      <c r="G206" t="s">
        <v>1089</v>
      </c>
      <c r="H206" t="s">
        <v>1153</v>
      </c>
      <c r="I206">
        <v>1656.14</v>
      </c>
      <c r="J206">
        <v>0</v>
      </c>
      <c r="K206">
        <v>1656.14</v>
      </c>
    </row>
    <row r="207" spans="1:11" x14ac:dyDescent="0.3">
      <c r="A207" t="s">
        <v>1288</v>
      </c>
      <c r="B207" t="s">
        <v>100</v>
      </c>
      <c r="C207" t="s">
        <v>820</v>
      </c>
      <c r="D207" t="s">
        <v>1152</v>
      </c>
      <c r="E207" t="s">
        <v>844</v>
      </c>
      <c r="F207" t="s">
        <v>986</v>
      </c>
      <c r="G207" t="s">
        <v>1089</v>
      </c>
      <c r="H207" t="s">
        <v>1159</v>
      </c>
      <c r="I207">
        <v>0</v>
      </c>
      <c r="J207">
        <v>0</v>
      </c>
      <c r="K207">
        <v>0</v>
      </c>
    </row>
    <row r="208" spans="1:11" x14ac:dyDescent="0.3">
      <c r="A208" t="s">
        <v>1289</v>
      </c>
      <c r="B208" t="s">
        <v>100</v>
      </c>
      <c r="C208" t="s">
        <v>820</v>
      </c>
      <c r="D208" t="s">
        <v>1162</v>
      </c>
      <c r="E208" t="s">
        <v>844</v>
      </c>
      <c r="F208" t="s">
        <v>986</v>
      </c>
      <c r="G208" t="s">
        <v>1089</v>
      </c>
      <c r="H208" t="s">
        <v>1163</v>
      </c>
      <c r="I208">
        <v>60.22</v>
      </c>
      <c r="J208">
        <v>0</v>
      </c>
      <c r="K208">
        <v>60.22</v>
      </c>
    </row>
    <row r="209" spans="1:11" x14ac:dyDescent="0.3">
      <c r="A209" t="s">
        <v>1290</v>
      </c>
      <c r="B209" t="s">
        <v>100</v>
      </c>
      <c r="C209" t="s">
        <v>820</v>
      </c>
      <c r="D209" t="s">
        <v>1162</v>
      </c>
      <c r="E209" t="s">
        <v>844</v>
      </c>
      <c r="F209" t="s">
        <v>986</v>
      </c>
      <c r="G209" t="s">
        <v>1089</v>
      </c>
      <c r="H209" t="s">
        <v>1165</v>
      </c>
      <c r="I209">
        <v>123.71</v>
      </c>
      <c r="J209">
        <v>0</v>
      </c>
      <c r="K209">
        <v>123.71</v>
      </c>
    </row>
    <row r="210" spans="1:11" x14ac:dyDescent="0.3">
      <c r="A210" t="s">
        <v>1291</v>
      </c>
      <c r="B210" t="s">
        <v>100</v>
      </c>
      <c r="C210" t="s">
        <v>820</v>
      </c>
      <c r="D210" t="s">
        <v>1162</v>
      </c>
      <c r="E210" t="s">
        <v>844</v>
      </c>
      <c r="F210" t="s">
        <v>986</v>
      </c>
      <c r="G210" t="s">
        <v>1089</v>
      </c>
      <c r="H210" t="s">
        <v>1167</v>
      </c>
      <c r="I210">
        <v>288.18</v>
      </c>
      <c r="J210">
        <v>0</v>
      </c>
      <c r="K210">
        <v>288.18</v>
      </c>
    </row>
    <row r="211" spans="1:11" x14ac:dyDescent="0.3">
      <c r="A211" t="s">
        <v>1292</v>
      </c>
      <c r="B211" t="s">
        <v>100</v>
      </c>
      <c r="C211" t="s">
        <v>820</v>
      </c>
      <c r="D211" t="s">
        <v>1162</v>
      </c>
      <c r="E211" t="s">
        <v>844</v>
      </c>
      <c r="F211" t="s">
        <v>986</v>
      </c>
      <c r="G211" t="s">
        <v>1089</v>
      </c>
      <c r="H211" t="s">
        <v>1169</v>
      </c>
      <c r="I211">
        <v>369.92</v>
      </c>
      <c r="J211">
        <v>0</v>
      </c>
      <c r="K211">
        <v>369.92</v>
      </c>
    </row>
    <row r="212" spans="1:11" x14ac:dyDescent="0.3">
      <c r="A212" t="s">
        <v>1293</v>
      </c>
      <c r="B212" t="s">
        <v>100</v>
      </c>
      <c r="C212" t="s">
        <v>820</v>
      </c>
      <c r="D212" t="s">
        <v>1162</v>
      </c>
      <c r="E212" t="s">
        <v>844</v>
      </c>
      <c r="F212" t="s">
        <v>986</v>
      </c>
      <c r="G212" t="s">
        <v>1089</v>
      </c>
      <c r="H212" t="s">
        <v>1171</v>
      </c>
      <c r="I212">
        <v>239.9</v>
      </c>
      <c r="J212">
        <v>0</v>
      </c>
      <c r="K212">
        <v>239.9</v>
      </c>
    </row>
    <row r="213" spans="1:11" x14ac:dyDescent="0.3">
      <c r="A213" t="s">
        <v>1294</v>
      </c>
      <c r="B213" t="s">
        <v>100</v>
      </c>
      <c r="C213" t="s">
        <v>820</v>
      </c>
      <c r="D213" t="s">
        <v>1162</v>
      </c>
      <c r="E213" t="s">
        <v>844</v>
      </c>
      <c r="F213" t="s">
        <v>986</v>
      </c>
      <c r="G213" t="s">
        <v>1089</v>
      </c>
      <c r="H213" t="s">
        <v>1173</v>
      </c>
      <c r="I213">
        <v>0</v>
      </c>
      <c r="J213">
        <v>0</v>
      </c>
      <c r="K213">
        <v>0</v>
      </c>
    </row>
    <row r="214" spans="1:11" x14ac:dyDescent="0.3">
      <c r="A214" t="s">
        <v>1295</v>
      </c>
      <c r="B214" t="s">
        <v>100</v>
      </c>
      <c r="C214" t="s">
        <v>820</v>
      </c>
      <c r="D214" t="s">
        <v>1175</v>
      </c>
      <c r="E214" t="s">
        <v>844</v>
      </c>
      <c r="F214" t="s">
        <v>986</v>
      </c>
      <c r="G214" t="s">
        <v>1089</v>
      </c>
      <c r="H214" t="s">
        <v>1296</v>
      </c>
      <c r="I214">
        <v>0</v>
      </c>
      <c r="J214">
        <v>0</v>
      </c>
      <c r="K214">
        <v>0</v>
      </c>
    </row>
    <row r="215" spans="1:11" x14ac:dyDescent="0.3">
      <c r="A215" t="s">
        <v>1297</v>
      </c>
      <c r="B215" t="s">
        <v>100</v>
      </c>
      <c r="C215" t="s">
        <v>821</v>
      </c>
      <c r="D215" t="s">
        <v>877</v>
      </c>
      <c r="E215" t="s">
        <v>844</v>
      </c>
      <c r="F215" t="s">
        <v>986</v>
      </c>
      <c r="G215" t="s">
        <v>845</v>
      </c>
      <c r="H215" t="s">
        <v>877</v>
      </c>
      <c r="I215">
        <v>0</v>
      </c>
      <c r="J215">
        <v>0</v>
      </c>
      <c r="K215">
        <v>0</v>
      </c>
    </row>
    <row r="216" spans="1:11" x14ac:dyDescent="0.3">
      <c r="A216" t="s">
        <v>1299</v>
      </c>
      <c r="B216" t="s">
        <v>100</v>
      </c>
      <c r="C216" t="s">
        <v>821</v>
      </c>
      <c r="D216" t="s">
        <v>880</v>
      </c>
      <c r="E216" t="s">
        <v>844</v>
      </c>
      <c r="F216" t="s">
        <v>986</v>
      </c>
      <c r="G216" t="s">
        <v>845</v>
      </c>
      <c r="H216" t="s">
        <v>880</v>
      </c>
      <c r="I216">
        <v>0</v>
      </c>
      <c r="J216">
        <v>0</v>
      </c>
      <c r="K216">
        <v>0</v>
      </c>
    </row>
    <row r="217" spans="1:11" x14ac:dyDescent="0.3">
      <c r="A217" t="s">
        <v>1300</v>
      </c>
      <c r="B217" t="s">
        <v>100</v>
      </c>
      <c r="C217" t="s">
        <v>819</v>
      </c>
      <c r="D217" t="s">
        <v>1088</v>
      </c>
      <c r="E217" t="s">
        <v>844</v>
      </c>
      <c r="F217" t="s">
        <v>1029</v>
      </c>
      <c r="G217" t="s">
        <v>1089</v>
      </c>
      <c r="H217" t="s">
        <v>284</v>
      </c>
      <c r="I217">
        <v>3351.75</v>
      </c>
      <c r="J217">
        <v>0</v>
      </c>
      <c r="K217">
        <v>3351.75</v>
      </c>
    </row>
    <row r="218" spans="1:11" x14ac:dyDescent="0.3">
      <c r="A218" t="s">
        <v>1301</v>
      </c>
      <c r="B218" t="s">
        <v>100</v>
      </c>
      <c r="C218" t="s">
        <v>819</v>
      </c>
      <c r="D218" t="s">
        <v>1088</v>
      </c>
      <c r="E218" t="s">
        <v>844</v>
      </c>
      <c r="F218" t="s">
        <v>1029</v>
      </c>
      <c r="G218" t="s">
        <v>1089</v>
      </c>
      <c r="H218" t="s">
        <v>293</v>
      </c>
      <c r="I218">
        <v>2560.06</v>
      </c>
      <c r="J218">
        <v>0</v>
      </c>
      <c r="K218">
        <v>2560.06</v>
      </c>
    </row>
    <row r="219" spans="1:11" x14ac:dyDescent="0.3">
      <c r="A219" t="s">
        <v>1302</v>
      </c>
      <c r="B219" t="s">
        <v>100</v>
      </c>
      <c r="C219" t="s">
        <v>819</v>
      </c>
      <c r="D219" t="s">
        <v>1098</v>
      </c>
      <c r="E219" t="s">
        <v>844</v>
      </c>
      <c r="F219" t="s">
        <v>1029</v>
      </c>
      <c r="G219" t="s">
        <v>1089</v>
      </c>
      <c r="H219" t="s">
        <v>291</v>
      </c>
      <c r="I219">
        <v>179.98</v>
      </c>
      <c r="J219">
        <v>0</v>
      </c>
      <c r="K219">
        <v>179.98</v>
      </c>
    </row>
    <row r="220" spans="1:11" x14ac:dyDescent="0.3">
      <c r="A220" t="s">
        <v>1303</v>
      </c>
      <c r="B220" t="s">
        <v>100</v>
      </c>
      <c r="C220" t="s">
        <v>819</v>
      </c>
      <c r="D220" t="s">
        <v>1100</v>
      </c>
      <c r="E220" t="s">
        <v>844</v>
      </c>
      <c r="F220" t="s">
        <v>1029</v>
      </c>
      <c r="G220" t="s">
        <v>1089</v>
      </c>
      <c r="H220" t="s">
        <v>294</v>
      </c>
      <c r="I220">
        <v>466.03</v>
      </c>
      <c r="J220">
        <v>0</v>
      </c>
      <c r="K220">
        <v>466.03</v>
      </c>
    </row>
    <row r="221" spans="1:11" x14ac:dyDescent="0.3">
      <c r="A221" t="s">
        <v>1304</v>
      </c>
      <c r="B221" t="s">
        <v>100</v>
      </c>
      <c r="C221" t="s">
        <v>819</v>
      </c>
      <c r="D221" t="s">
        <v>1100</v>
      </c>
      <c r="E221" t="s">
        <v>844</v>
      </c>
      <c r="F221" t="s">
        <v>1029</v>
      </c>
      <c r="G221" t="s">
        <v>1089</v>
      </c>
      <c r="H221" t="s">
        <v>300</v>
      </c>
      <c r="I221">
        <v>217.94</v>
      </c>
      <c r="J221">
        <v>0</v>
      </c>
      <c r="K221">
        <v>217.94</v>
      </c>
    </row>
    <row r="222" spans="1:11" x14ac:dyDescent="0.3">
      <c r="A222" t="s">
        <v>1305</v>
      </c>
      <c r="B222" t="s">
        <v>100</v>
      </c>
      <c r="C222" t="s">
        <v>819</v>
      </c>
      <c r="D222" t="s">
        <v>1100</v>
      </c>
      <c r="E222" t="s">
        <v>844</v>
      </c>
      <c r="F222" t="s">
        <v>1029</v>
      </c>
      <c r="G222" t="s">
        <v>1089</v>
      </c>
      <c r="H222" t="s">
        <v>297</v>
      </c>
      <c r="I222">
        <v>0</v>
      </c>
      <c r="J222">
        <v>0</v>
      </c>
      <c r="K222">
        <v>0</v>
      </c>
    </row>
    <row r="223" spans="1:11" x14ac:dyDescent="0.3">
      <c r="A223" t="s">
        <v>1306</v>
      </c>
      <c r="B223" t="s">
        <v>100</v>
      </c>
      <c r="C223" t="s">
        <v>819</v>
      </c>
      <c r="D223" t="s">
        <v>1104</v>
      </c>
      <c r="E223" t="s">
        <v>844</v>
      </c>
      <c r="F223" t="s">
        <v>1029</v>
      </c>
      <c r="G223" t="s">
        <v>1089</v>
      </c>
      <c r="H223" t="s">
        <v>288</v>
      </c>
      <c r="I223">
        <v>798.46</v>
      </c>
      <c r="J223">
        <v>0</v>
      </c>
      <c r="K223">
        <v>798.46</v>
      </c>
    </row>
    <row r="224" spans="1:11" x14ac:dyDescent="0.3">
      <c r="A224" t="s">
        <v>1307</v>
      </c>
      <c r="B224" t="s">
        <v>100</v>
      </c>
      <c r="C224" t="s">
        <v>819</v>
      </c>
      <c r="D224" t="s">
        <v>1104</v>
      </c>
      <c r="E224" t="s">
        <v>844</v>
      </c>
      <c r="F224" t="s">
        <v>1029</v>
      </c>
      <c r="G224" t="s">
        <v>1089</v>
      </c>
      <c r="H224" t="s">
        <v>292</v>
      </c>
      <c r="I224">
        <v>961.63</v>
      </c>
      <c r="J224">
        <v>0</v>
      </c>
      <c r="K224">
        <v>961.63</v>
      </c>
    </row>
    <row r="225" spans="1:11" x14ac:dyDescent="0.3">
      <c r="A225" t="s">
        <v>1308</v>
      </c>
      <c r="B225" t="s">
        <v>100</v>
      </c>
      <c r="C225" t="s">
        <v>820</v>
      </c>
      <c r="D225" t="s">
        <v>1108</v>
      </c>
      <c r="E225" t="s">
        <v>844</v>
      </c>
      <c r="F225" t="s">
        <v>1029</v>
      </c>
      <c r="G225" t="s">
        <v>1089</v>
      </c>
      <c r="H225" t="s">
        <v>1121</v>
      </c>
      <c r="I225">
        <v>2476.7600000000002</v>
      </c>
      <c r="J225">
        <v>0</v>
      </c>
      <c r="K225">
        <v>2476.7600000000002</v>
      </c>
    </row>
    <row r="226" spans="1:11" x14ac:dyDescent="0.3">
      <c r="A226" t="s">
        <v>1310</v>
      </c>
      <c r="B226" t="s">
        <v>100</v>
      </c>
      <c r="C226" t="s">
        <v>820</v>
      </c>
      <c r="D226" t="s">
        <v>1131</v>
      </c>
      <c r="E226" t="s">
        <v>844</v>
      </c>
      <c r="F226" t="s">
        <v>1029</v>
      </c>
      <c r="G226" t="s">
        <v>1089</v>
      </c>
      <c r="H226" t="s">
        <v>1145</v>
      </c>
      <c r="I226">
        <v>0</v>
      </c>
      <c r="J226">
        <v>0</v>
      </c>
      <c r="K226">
        <v>0</v>
      </c>
    </row>
    <row r="227" spans="1:11" x14ac:dyDescent="0.3">
      <c r="A227" t="s">
        <v>1311</v>
      </c>
      <c r="B227" t="s">
        <v>100</v>
      </c>
      <c r="C227" t="s">
        <v>820</v>
      </c>
      <c r="D227" t="s">
        <v>1131</v>
      </c>
      <c r="E227" t="s">
        <v>844</v>
      </c>
      <c r="F227" t="s">
        <v>1029</v>
      </c>
      <c r="G227" t="s">
        <v>1089</v>
      </c>
      <c r="H227" t="s">
        <v>1147</v>
      </c>
      <c r="I227">
        <v>0.52</v>
      </c>
      <c r="J227">
        <v>0</v>
      </c>
      <c r="K227">
        <v>0.52</v>
      </c>
    </row>
    <row r="228" spans="1:11" x14ac:dyDescent="0.3">
      <c r="A228" t="s">
        <v>1312</v>
      </c>
      <c r="B228" t="s">
        <v>100</v>
      </c>
      <c r="C228" t="s">
        <v>820</v>
      </c>
      <c r="D228" t="s">
        <v>1131</v>
      </c>
      <c r="E228" t="s">
        <v>844</v>
      </c>
      <c r="F228" t="s">
        <v>1029</v>
      </c>
      <c r="G228" t="s">
        <v>1089</v>
      </c>
      <c r="H228" t="s">
        <v>1074</v>
      </c>
      <c r="I228">
        <v>4.8</v>
      </c>
      <c r="J228">
        <v>0</v>
      </c>
      <c r="K228">
        <v>4.8</v>
      </c>
    </row>
    <row r="229" spans="1:11" x14ac:dyDescent="0.3">
      <c r="A229" t="s">
        <v>1313</v>
      </c>
      <c r="B229" t="s">
        <v>100</v>
      </c>
      <c r="C229" t="s">
        <v>820</v>
      </c>
      <c r="D229" t="s">
        <v>1162</v>
      </c>
      <c r="E229" t="s">
        <v>844</v>
      </c>
      <c r="F229" t="s">
        <v>1029</v>
      </c>
      <c r="G229" t="s">
        <v>1089</v>
      </c>
      <c r="H229" t="s">
        <v>1173</v>
      </c>
      <c r="I229">
        <v>0</v>
      </c>
      <c r="J229">
        <v>0</v>
      </c>
      <c r="K229">
        <v>0</v>
      </c>
    </row>
    <row r="230" spans="1:11" x14ac:dyDescent="0.3">
      <c r="A230" t="s">
        <v>1315</v>
      </c>
      <c r="B230" t="s">
        <v>100</v>
      </c>
      <c r="C230" t="s">
        <v>820</v>
      </c>
      <c r="D230" t="s">
        <v>1175</v>
      </c>
      <c r="E230" t="s">
        <v>844</v>
      </c>
      <c r="F230" t="s">
        <v>1029</v>
      </c>
      <c r="G230" t="s">
        <v>1089</v>
      </c>
      <c r="H230" t="s">
        <v>1316</v>
      </c>
      <c r="I230">
        <v>0</v>
      </c>
      <c r="J230">
        <v>0</v>
      </c>
      <c r="K230">
        <v>0</v>
      </c>
    </row>
    <row r="231" spans="1:11" x14ac:dyDescent="0.3">
      <c r="A231" t="s">
        <v>1317</v>
      </c>
      <c r="B231" t="s">
        <v>100</v>
      </c>
      <c r="C231" t="s">
        <v>820</v>
      </c>
      <c r="D231" t="s">
        <v>1108</v>
      </c>
      <c r="E231" t="s">
        <v>844</v>
      </c>
      <c r="F231" t="s">
        <v>983</v>
      </c>
      <c r="G231" t="s">
        <v>1089</v>
      </c>
      <c r="H231" t="s">
        <v>1121</v>
      </c>
      <c r="I231">
        <v>0</v>
      </c>
      <c r="J231">
        <v>0</v>
      </c>
      <c r="K231">
        <v>0</v>
      </c>
    </row>
    <row r="232" spans="1:11" x14ac:dyDescent="0.3">
      <c r="A232" t="s">
        <v>1318</v>
      </c>
      <c r="B232" t="s">
        <v>100</v>
      </c>
      <c r="C232" t="s">
        <v>820</v>
      </c>
      <c r="D232" t="s">
        <v>1131</v>
      </c>
      <c r="E232" t="s">
        <v>844</v>
      </c>
      <c r="F232" t="s">
        <v>983</v>
      </c>
      <c r="G232" t="s">
        <v>1089</v>
      </c>
      <c r="H232" t="s">
        <v>1319</v>
      </c>
      <c r="I232">
        <v>295</v>
      </c>
      <c r="J232">
        <v>0</v>
      </c>
      <c r="K232">
        <v>295</v>
      </c>
    </row>
    <row r="233" spans="1:11" x14ac:dyDescent="0.3">
      <c r="A233" t="s">
        <v>1321</v>
      </c>
      <c r="B233" t="s">
        <v>100</v>
      </c>
      <c r="C233" t="s">
        <v>820</v>
      </c>
      <c r="D233" t="s">
        <v>1131</v>
      </c>
      <c r="E233" t="s">
        <v>844</v>
      </c>
      <c r="F233" t="s">
        <v>983</v>
      </c>
      <c r="G233" t="s">
        <v>1089</v>
      </c>
      <c r="H233" t="s">
        <v>1138</v>
      </c>
      <c r="I233">
        <v>20</v>
      </c>
      <c r="J233">
        <v>0</v>
      </c>
      <c r="K233">
        <v>20</v>
      </c>
    </row>
    <row r="234" spans="1:11" x14ac:dyDescent="0.3">
      <c r="A234" t="s">
        <v>1322</v>
      </c>
      <c r="B234" t="s">
        <v>100</v>
      </c>
      <c r="C234" t="s">
        <v>820</v>
      </c>
      <c r="D234" t="s">
        <v>1131</v>
      </c>
      <c r="E234" t="s">
        <v>844</v>
      </c>
      <c r="F234" t="s">
        <v>983</v>
      </c>
      <c r="G234" t="s">
        <v>1089</v>
      </c>
      <c r="H234" t="s">
        <v>1074</v>
      </c>
      <c r="I234">
        <v>0</v>
      </c>
      <c r="J234">
        <v>0</v>
      </c>
      <c r="K234">
        <v>0</v>
      </c>
    </row>
    <row r="235" spans="1:11" x14ac:dyDescent="0.3">
      <c r="A235" t="s">
        <v>1323</v>
      </c>
      <c r="B235" t="s">
        <v>100</v>
      </c>
      <c r="C235" t="s">
        <v>820</v>
      </c>
      <c r="D235" t="s">
        <v>1152</v>
      </c>
      <c r="E235" t="s">
        <v>844</v>
      </c>
      <c r="F235" t="s">
        <v>983</v>
      </c>
      <c r="G235" t="s">
        <v>1089</v>
      </c>
      <c r="H235" t="s">
        <v>1324</v>
      </c>
      <c r="I235">
        <v>502.93</v>
      </c>
      <c r="J235">
        <v>0</v>
      </c>
      <c r="K235">
        <v>502.93</v>
      </c>
    </row>
    <row r="236" spans="1:11" x14ac:dyDescent="0.3">
      <c r="A236" t="s">
        <v>1325</v>
      </c>
      <c r="B236" t="s">
        <v>100</v>
      </c>
      <c r="C236" t="s">
        <v>820</v>
      </c>
      <c r="D236" t="s">
        <v>1175</v>
      </c>
      <c r="E236" t="s">
        <v>844</v>
      </c>
      <c r="F236" t="s">
        <v>983</v>
      </c>
      <c r="G236" t="s">
        <v>1089</v>
      </c>
      <c r="H236" t="s">
        <v>1326</v>
      </c>
      <c r="I236">
        <v>0</v>
      </c>
      <c r="J236">
        <v>0</v>
      </c>
      <c r="K236">
        <v>0</v>
      </c>
    </row>
    <row r="237" spans="1:11" x14ac:dyDescent="0.3">
      <c r="A237" t="s">
        <v>1327</v>
      </c>
      <c r="B237" t="s">
        <v>100</v>
      </c>
      <c r="C237" t="s">
        <v>820</v>
      </c>
      <c r="D237" t="s">
        <v>1175</v>
      </c>
      <c r="E237" t="s">
        <v>844</v>
      </c>
      <c r="F237" t="s">
        <v>983</v>
      </c>
      <c r="G237" t="s">
        <v>1089</v>
      </c>
      <c r="H237" t="s">
        <v>1328</v>
      </c>
      <c r="I237">
        <v>0</v>
      </c>
      <c r="J237">
        <v>0</v>
      </c>
      <c r="K237">
        <v>0</v>
      </c>
    </row>
    <row r="238" spans="1:11" x14ac:dyDescent="0.3">
      <c r="A238" t="s">
        <v>1329</v>
      </c>
      <c r="B238" t="s">
        <v>100</v>
      </c>
      <c r="C238" t="s">
        <v>820</v>
      </c>
      <c r="D238" t="s">
        <v>1175</v>
      </c>
      <c r="E238" t="s">
        <v>844</v>
      </c>
      <c r="F238" t="s">
        <v>983</v>
      </c>
      <c r="G238" t="s">
        <v>1089</v>
      </c>
      <c r="H238" t="s">
        <v>1330</v>
      </c>
      <c r="I238">
        <v>0</v>
      </c>
      <c r="J238">
        <v>0</v>
      </c>
      <c r="K238">
        <v>0</v>
      </c>
    </row>
    <row r="239" spans="1:11" x14ac:dyDescent="0.3">
      <c r="A239" t="s">
        <v>1331</v>
      </c>
      <c r="B239" t="s">
        <v>100</v>
      </c>
      <c r="C239" t="s">
        <v>819</v>
      </c>
      <c r="D239" t="s">
        <v>1088</v>
      </c>
      <c r="E239" t="s">
        <v>844</v>
      </c>
      <c r="F239" t="s">
        <v>1050</v>
      </c>
      <c r="G239" t="s">
        <v>1089</v>
      </c>
      <c r="H239" t="s">
        <v>284</v>
      </c>
      <c r="I239">
        <v>3351.75</v>
      </c>
      <c r="J239">
        <v>0</v>
      </c>
      <c r="K239">
        <v>3351.75</v>
      </c>
    </row>
    <row r="240" spans="1:11" x14ac:dyDescent="0.3">
      <c r="A240" t="s">
        <v>1332</v>
      </c>
      <c r="B240" t="s">
        <v>100</v>
      </c>
      <c r="C240" t="s">
        <v>819</v>
      </c>
      <c r="D240" t="s">
        <v>1088</v>
      </c>
      <c r="E240" t="s">
        <v>844</v>
      </c>
      <c r="F240" t="s">
        <v>1050</v>
      </c>
      <c r="G240" t="s">
        <v>1089</v>
      </c>
      <c r="H240" t="s">
        <v>287</v>
      </c>
      <c r="I240">
        <v>0</v>
      </c>
      <c r="J240">
        <v>0</v>
      </c>
      <c r="K240">
        <v>0</v>
      </c>
    </row>
    <row r="241" spans="1:11" x14ac:dyDescent="0.3">
      <c r="A241" t="s">
        <v>1333</v>
      </c>
      <c r="B241" t="s">
        <v>100</v>
      </c>
      <c r="C241" t="s">
        <v>819</v>
      </c>
      <c r="D241" t="s">
        <v>1088</v>
      </c>
      <c r="E241" t="s">
        <v>844</v>
      </c>
      <c r="F241" t="s">
        <v>1050</v>
      </c>
      <c r="G241" t="s">
        <v>1089</v>
      </c>
      <c r="H241" t="s">
        <v>285</v>
      </c>
      <c r="I241">
        <v>1965.2</v>
      </c>
      <c r="J241">
        <v>0</v>
      </c>
      <c r="K241">
        <v>1965.2</v>
      </c>
    </row>
    <row r="242" spans="1:11" x14ac:dyDescent="0.3">
      <c r="A242" t="s">
        <v>1334</v>
      </c>
      <c r="B242" t="s">
        <v>100</v>
      </c>
      <c r="C242" t="s">
        <v>819</v>
      </c>
      <c r="D242" t="s">
        <v>1098</v>
      </c>
      <c r="E242" t="s">
        <v>844</v>
      </c>
      <c r="F242" t="s">
        <v>1050</v>
      </c>
      <c r="G242" t="s">
        <v>1089</v>
      </c>
      <c r="H242" t="s">
        <v>291</v>
      </c>
      <c r="I242">
        <v>15</v>
      </c>
      <c r="J242">
        <v>0</v>
      </c>
      <c r="K242">
        <v>15</v>
      </c>
    </row>
    <row r="243" spans="1:11" x14ac:dyDescent="0.3">
      <c r="A243" t="s">
        <v>1335</v>
      </c>
      <c r="B243" t="s">
        <v>100</v>
      </c>
      <c r="C243" t="s">
        <v>819</v>
      </c>
      <c r="D243" t="s">
        <v>1100</v>
      </c>
      <c r="E243" t="s">
        <v>844</v>
      </c>
      <c r="F243" t="s">
        <v>1050</v>
      </c>
      <c r="G243" t="s">
        <v>1089</v>
      </c>
      <c r="H243" t="s">
        <v>294</v>
      </c>
      <c r="I243">
        <v>408.01</v>
      </c>
      <c r="J243">
        <v>0</v>
      </c>
      <c r="K243">
        <v>408.01</v>
      </c>
    </row>
    <row r="244" spans="1:11" x14ac:dyDescent="0.3">
      <c r="A244" t="s">
        <v>1336</v>
      </c>
      <c r="B244" t="s">
        <v>100</v>
      </c>
      <c r="C244" t="s">
        <v>819</v>
      </c>
      <c r="D244" t="s">
        <v>1100</v>
      </c>
      <c r="E244" t="s">
        <v>844</v>
      </c>
      <c r="F244" t="s">
        <v>1050</v>
      </c>
      <c r="G244" t="s">
        <v>1089</v>
      </c>
      <c r="H244" t="s">
        <v>300</v>
      </c>
      <c r="I244">
        <v>193.83</v>
      </c>
      <c r="J244">
        <v>0</v>
      </c>
      <c r="K244">
        <v>193.83</v>
      </c>
    </row>
    <row r="245" spans="1:11" x14ac:dyDescent="0.3">
      <c r="A245" t="s">
        <v>1337</v>
      </c>
      <c r="B245" t="s">
        <v>100</v>
      </c>
      <c r="C245" t="s">
        <v>819</v>
      </c>
      <c r="D245" t="s">
        <v>1100</v>
      </c>
      <c r="E245" t="s">
        <v>844</v>
      </c>
      <c r="F245" t="s">
        <v>1050</v>
      </c>
      <c r="G245" t="s">
        <v>1089</v>
      </c>
      <c r="H245" t="s">
        <v>297</v>
      </c>
      <c r="I245">
        <v>0</v>
      </c>
      <c r="J245">
        <v>0</v>
      </c>
      <c r="K245">
        <v>0</v>
      </c>
    </row>
    <row r="246" spans="1:11" x14ac:dyDescent="0.3">
      <c r="A246" t="s">
        <v>1338</v>
      </c>
      <c r="B246" t="s">
        <v>100</v>
      </c>
      <c r="C246" t="s">
        <v>819</v>
      </c>
      <c r="D246" t="s">
        <v>1104</v>
      </c>
      <c r="E246" t="s">
        <v>844</v>
      </c>
      <c r="F246" t="s">
        <v>1050</v>
      </c>
      <c r="G246" t="s">
        <v>1089</v>
      </c>
      <c r="H246" t="s">
        <v>288</v>
      </c>
      <c r="I246">
        <v>803.13</v>
      </c>
      <c r="J246">
        <v>0</v>
      </c>
      <c r="K246">
        <v>803.13</v>
      </c>
    </row>
    <row r="247" spans="1:11" x14ac:dyDescent="0.3">
      <c r="A247" t="s">
        <v>1339</v>
      </c>
      <c r="B247" t="s">
        <v>100</v>
      </c>
      <c r="C247" t="s">
        <v>819</v>
      </c>
      <c r="D247" t="s">
        <v>1104</v>
      </c>
      <c r="E247" t="s">
        <v>844</v>
      </c>
      <c r="F247" t="s">
        <v>1050</v>
      </c>
      <c r="G247" t="s">
        <v>1089</v>
      </c>
      <c r="H247" t="s">
        <v>292</v>
      </c>
      <c r="I247">
        <v>830.59</v>
      </c>
      <c r="J247">
        <v>0</v>
      </c>
      <c r="K247">
        <v>830.59</v>
      </c>
    </row>
    <row r="248" spans="1:11" x14ac:dyDescent="0.3">
      <c r="A248" t="s">
        <v>1340</v>
      </c>
      <c r="B248" t="s">
        <v>100</v>
      </c>
      <c r="C248" t="s">
        <v>820</v>
      </c>
      <c r="D248" t="s">
        <v>1108</v>
      </c>
      <c r="E248" t="s">
        <v>844</v>
      </c>
      <c r="F248" t="s">
        <v>1050</v>
      </c>
      <c r="G248" t="s">
        <v>1089</v>
      </c>
      <c r="H248" t="s">
        <v>1341</v>
      </c>
      <c r="I248">
        <v>750</v>
      </c>
      <c r="J248">
        <v>0</v>
      </c>
      <c r="K248">
        <v>750</v>
      </c>
    </row>
    <row r="249" spans="1:11" x14ac:dyDescent="0.3">
      <c r="A249" t="s">
        <v>1342</v>
      </c>
      <c r="B249" t="s">
        <v>100</v>
      </c>
      <c r="C249" t="s">
        <v>820</v>
      </c>
      <c r="D249" t="s">
        <v>1108</v>
      </c>
      <c r="E249" t="s">
        <v>844</v>
      </c>
      <c r="F249" t="s">
        <v>1050</v>
      </c>
      <c r="G249" t="s">
        <v>1089</v>
      </c>
      <c r="H249" t="s">
        <v>1343</v>
      </c>
      <c r="I249">
        <v>0</v>
      </c>
      <c r="J249">
        <v>0</v>
      </c>
      <c r="K249">
        <v>0</v>
      </c>
    </row>
    <row r="250" spans="1:11" x14ac:dyDescent="0.3">
      <c r="A250" t="s">
        <v>1344</v>
      </c>
      <c r="B250" t="s">
        <v>100</v>
      </c>
      <c r="C250" t="s">
        <v>820</v>
      </c>
      <c r="D250" t="s">
        <v>1108</v>
      </c>
      <c r="E250" t="s">
        <v>844</v>
      </c>
      <c r="F250" t="s">
        <v>1050</v>
      </c>
      <c r="G250" t="s">
        <v>1089</v>
      </c>
      <c r="H250" t="s">
        <v>1121</v>
      </c>
      <c r="I250">
        <v>712.54</v>
      </c>
      <c r="J250">
        <v>0</v>
      </c>
      <c r="K250">
        <v>712.54</v>
      </c>
    </row>
    <row r="251" spans="1:11" x14ac:dyDescent="0.3">
      <c r="A251" t="s">
        <v>1345</v>
      </c>
      <c r="B251" t="s">
        <v>100</v>
      </c>
      <c r="C251" t="s">
        <v>820</v>
      </c>
      <c r="D251" t="s">
        <v>1131</v>
      </c>
      <c r="E251" t="s">
        <v>844</v>
      </c>
      <c r="F251" t="s">
        <v>1050</v>
      </c>
      <c r="G251" t="s">
        <v>1089</v>
      </c>
      <c r="H251" t="s">
        <v>1132</v>
      </c>
      <c r="I251">
        <v>0</v>
      </c>
      <c r="J251">
        <v>0</v>
      </c>
      <c r="K251">
        <v>0</v>
      </c>
    </row>
    <row r="252" spans="1:11" x14ac:dyDescent="0.3">
      <c r="A252" t="s">
        <v>1346</v>
      </c>
      <c r="B252" t="s">
        <v>100</v>
      </c>
      <c r="C252" t="s">
        <v>820</v>
      </c>
      <c r="D252" t="s">
        <v>1131</v>
      </c>
      <c r="E252" t="s">
        <v>844</v>
      </c>
      <c r="F252" t="s">
        <v>1050</v>
      </c>
      <c r="G252" t="s">
        <v>1089</v>
      </c>
      <c r="H252" t="s">
        <v>1138</v>
      </c>
      <c r="I252">
        <v>20</v>
      </c>
      <c r="J252">
        <v>0</v>
      </c>
      <c r="K252">
        <v>20</v>
      </c>
    </row>
    <row r="253" spans="1:11" x14ac:dyDescent="0.3">
      <c r="A253" t="s">
        <v>1347</v>
      </c>
      <c r="B253" t="s">
        <v>100</v>
      </c>
      <c r="C253" t="s">
        <v>820</v>
      </c>
      <c r="D253" t="s">
        <v>1131</v>
      </c>
      <c r="E253" t="s">
        <v>844</v>
      </c>
      <c r="F253" t="s">
        <v>1050</v>
      </c>
      <c r="G253" t="s">
        <v>1089</v>
      </c>
      <c r="H253" t="s">
        <v>1147</v>
      </c>
      <c r="I253">
        <v>0.49</v>
      </c>
      <c r="J253">
        <v>0</v>
      </c>
      <c r="K253">
        <v>0.49</v>
      </c>
    </row>
    <row r="254" spans="1:11" x14ac:dyDescent="0.3">
      <c r="A254" t="s">
        <v>1348</v>
      </c>
      <c r="B254" t="s">
        <v>100</v>
      </c>
      <c r="C254" t="s">
        <v>820</v>
      </c>
      <c r="D254" t="s">
        <v>1131</v>
      </c>
      <c r="E254" t="s">
        <v>844</v>
      </c>
      <c r="F254" t="s">
        <v>1050</v>
      </c>
      <c r="G254" t="s">
        <v>1089</v>
      </c>
      <c r="H254" t="s">
        <v>1074</v>
      </c>
      <c r="I254">
        <v>0</v>
      </c>
      <c r="J254">
        <v>0</v>
      </c>
      <c r="K254">
        <v>0</v>
      </c>
    </row>
    <row r="255" spans="1:11" x14ac:dyDescent="0.3">
      <c r="A255" t="s">
        <v>1349</v>
      </c>
      <c r="B255" t="s">
        <v>100</v>
      </c>
      <c r="C255" t="s">
        <v>820</v>
      </c>
      <c r="D255" t="s">
        <v>1175</v>
      </c>
      <c r="E255" t="s">
        <v>844</v>
      </c>
      <c r="F255" t="s">
        <v>1050</v>
      </c>
      <c r="G255" t="s">
        <v>1089</v>
      </c>
      <c r="H255" t="s">
        <v>1350</v>
      </c>
      <c r="I255">
        <v>630</v>
      </c>
      <c r="J255">
        <v>0</v>
      </c>
      <c r="K255">
        <v>630</v>
      </c>
    </row>
    <row r="256" spans="1:11" x14ac:dyDescent="0.3">
      <c r="A256" t="s">
        <v>1351</v>
      </c>
      <c r="B256" t="s">
        <v>100</v>
      </c>
      <c r="C256" t="s">
        <v>820</v>
      </c>
      <c r="D256" t="s">
        <v>1175</v>
      </c>
      <c r="E256" t="s">
        <v>844</v>
      </c>
      <c r="F256" t="s">
        <v>1050</v>
      </c>
      <c r="G256" t="s">
        <v>1089</v>
      </c>
      <c r="H256" t="s">
        <v>1352</v>
      </c>
      <c r="I256">
        <v>61.15</v>
      </c>
      <c r="J256">
        <v>0</v>
      </c>
      <c r="K256">
        <v>61.15</v>
      </c>
    </row>
    <row r="257" spans="1:11" x14ac:dyDescent="0.3">
      <c r="A257" t="s">
        <v>1353</v>
      </c>
      <c r="B257" t="s">
        <v>100</v>
      </c>
      <c r="C257" t="s">
        <v>823</v>
      </c>
      <c r="D257" t="s">
        <v>1354</v>
      </c>
      <c r="E257" t="s">
        <v>844</v>
      </c>
      <c r="F257" t="s">
        <v>910</v>
      </c>
      <c r="G257" t="s">
        <v>845</v>
      </c>
      <c r="H257" t="s">
        <v>1355</v>
      </c>
      <c r="I257">
        <v>0</v>
      </c>
      <c r="J257">
        <v>0</v>
      </c>
      <c r="K257">
        <v>0</v>
      </c>
    </row>
    <row r="258" spans="1:11" x14ac:dyDescent="0.3">
      <c r="A258" t="s">
        <v>1357</v>
      </c>
      <c r="B258" t="s">
        <v>100</v>
      </c>
      <c r="C258" t="s">
        <v>823</v>
      </c>
      <c r="D258" t="s">
        <v>1354</v>
      </c>
      <c r="E258" t="s">
        <v>844</v>
      </c>
      <c r="F258" t="s">
        <v>910</v>
      </c>
      <c r="G258" t="s">
        <v>845</v>
      </c>
      <c r="H258" t="s">
        <v>1358</v>
      </c>
      <c r="I258">
        <v>0</v>
      </c>
      <c r="J258">
        <v>0</v>
      </c>
      <c r="K258">
        <v>0</v>
      </c>
    </row>
    <row r="259" spans="1:11" x14ac:dyDescent="0.3">
      <c r="A259" t="s">
        <v>1359</v>
      </c>
      <c r="B259" t="s">
        <v>100</v>
      </c>
      <c r="C259" t="s">
        <v>823</v>
      </c>
      <c r="D259" t="s">
        <v>1354</v>
      </c>
      <c r="E259" t="s">
        <v>844</v>
      </c>
      <c r="F259" t="s">
        <v>910</v>
      </c>
      <c r="G259" t="s">
        <v>845</v>
      </c>
      <c r="H259" t="s">
        <v>1360</v>
      </c>
      <c r="I259">
        <v>0</v>
      </c>
      <c r="J259">
        <v>0</v>
      </c>
      <c r="K259">
        <v>0</v>
      </c>
    </row>
    <row r="260" spans="1:11" x14ac:dyDescent="0.3">
      <c r="A260" t="s">
        <v>1362</v>
      </c>
      <c r="B260" t="s">
        <v>100</v>
      </c>
      <c r="C260" t="s">
        <v>823</v>
      </c>
      <c r="D260" t="s">
        <v>1354</v>
      </c>
      <c r="E260" t="s">
        <v>844</v>
      </c>
      <c r="F260" t="s">
        <v>910</v>
      </c>
      <c r="G260" t="s">
        <v>845</v>
      </c>
      <c r="H260" t="s">
        <v>1363</v>
      </c>
      <c r="I260">
        <v>0</v>
      </c>
      <c r="J260">
        <v>0</v>
      </c>
      <c r="K260">
        <v>0</v>
      </c>
    </row>
    <row r="261" spans="1:11" x14ac:dyDescent="0.3">
      <c r="A261" t="s">
        <v>1364</v>
      </c>
      <c r="B261" t="s">
        <v>100</v>
      </c>
      <c r="C261" t="s">
        <v>823</v>
      </c>
      <c r="D261" t="s">
        <v>1365</v>
      </c>
      <c r="E261" t="s">
        <v>844</v>
      </c>
      <c r="F261" t="s">
        <v>910</v>
      </c>
      <c r="G261" t="s">
        <v>1089</v>
      </c>
      <c r="H261" t="s">
        <v>1366</v>
      </c>
      <c r="I261">
        <v>3336.4</v>
      </c>
      <c r="J261">
        <v>0</v>
      </c>
      <c r="K261">
        <v>3336.4</v>
      </c>
    </row>
    <row r="262" spans="1:11" x14ac:dyDescent="0.3">
      <c r="A262" t="s">
        <v>1368</v>
      </c>
      <c r="B262" t="s">
        <v>100</v>
      </c>
      <c r="C262" t="s">
        <v>823</v>
      </c>
      <c r="D262" t="s">
        <v>1365</v>
      </c>
      <c r="E262" t="s">
        <v>844</v>
      </c>
      <c r="F262" t="s">
        <v>910</v>
      </c>
      <c r="G262" t="s">
        <v>1089</v>
      </c>
      <c r="H262" t="s">
        <v>1369</v>
      </c>
      <c r="I262">
        <v>0</v>
      </c>
      <c r="J262">
        <v>0</v>
      </c>
      <c r="K262">
        <v>0</v>
      </c>
    </row>
    <row r="263" spans="1:11" x14ac:dyDescent="0.3">
      <c r="A263" t="s">
        <v>1370</v>
      </c>
      <c r="B263" t="s">
        <v>100</v>
      </c>
      <c r="C263" t="s">
        <v>823</v>
      </c>
      <c r="D263" t="s">
        <v>1365</v>
      </c>
      <c r="E263" t="s">
        <v>844</v>
      </c>
      <c r="F263" t="s">
        <v>910</v>
      </c>
      <c r="G263" t="s">
        <v>1089</v>
      </c>
      <c r="H263" t="s">
        <v>1371</v>
      </c>
      <c r="I263">
        <v>0</v>
      </c>
      <c r="J263">
        <v>0</v>
      </c>
      <c r="K263">
        <v>0</v>
      </c>
    </row>
    <row r="264" spans="1:11" x14ac:dyDescent="0.3">
      <c r="A264" t="s">
        <v>1372</v>
      </c>
      <c r="B264" t="s">
        <v>100</v>
      </c>
      <c r="C264" t="s">
        <v>823</v>
      </c>
      <c r="D264" t="s">
        <v>1365</v>
      </c>
      <c r="E264" t="s">
        <v>844</v>
      </c>
      <c r="F264" t="s">
        <v>910</v>
      </c>
      <c r="G264" t="s">
        <v>1089</v>
      </c>
      <c r="H264" t="s">
        <v>1373</v>
      </c>
      <c r="I264">
        <v>0</v>
      </c>
      <c r="J264">
        <v>0</v>
      </c>
      <c r="K264">
        <v>0</v>
      </c>
    </row>
    <row r="265" spans="1:11" x14ac:dyDescent="0.3">
      <c r="A265" t="s">
        <v>1374</v>
      </c>
      <c r="B265" t="s">
        <v>100</v>
      </c>
      <c r="C265" t="s">
        <v>825</v>
      </c>
      <c r="D265" t="s">
        <v>825</v>
      </c>
      <c r="E265" t="s">
        <v>954</v>
      </c>
      <c r="F265" t="s">
        <v>1078</v>
      </c>
      <c r="G265" t="s">
        <v>910</v>
      </c>
      <c r="H265" t="s">
        <v>1376</v>
      </c>
      <c r="I265">
        <v>0</v>
      </c>
      <c r="J265">
        <v>0</v>
      </c>
      <c r="K265">
        <v>0</v>
      </c>
    </row>
    <row r="266" spans="1:11" x14ac:dyDescent="0.3">
      <c r="A266" t="s">
        <v>1377</v>
      </c>
      <c r="B266" t="s">
        <v>100</v>
      </c>
      <c r="C266" t="s">
        <v>825</v>
      </c>
      <c r="D266" t="s">
        <v>825</v>
      </c>
      <c r="E266" t="s">
        <v>954</v>
      </c>
      <c r="F266" t="s">
        <v>1078</v>
      </c>
      <c r="G266" t="s">
        <v>910</v>
      </c>
      <c r="H266" t="s">
        <v>1378</v>
      </c>
      <c r="I266">
        <v>37200</v>
      </c>
      <c r="J266">
        <v>0</v>
      </c>
      <c r="K266">
        <v>37200</v>
      </c>
    </row>
    <row r="267" spans="1:11" x14ac:dyDescent="0.3">
      <c r="A267" t="s">
        <v>1379</v>
      </c>
      <c r="B267" t="s">
        <v>100</v>
      </c>
      <c r="C267" t="s">
        <v>825</v>
      </c>
      <c r="D267" t="s">
        <v>825</v>
      </c>
      <c r="E267" t="s">
        <v>954</v>
      </c>
      <c r="F267" t="s">
        <v>1078</v>
      </c>
      <c r="G267" t="s">
        <v>910</v>
      </c>
      <c r="H267" t="s">
        <v>1380</v>
      </c>
      <c r="I267">
        <v>0</v>
      </c>
      <c r="J267">
        <v>0</v>
      </c>
      <c r="K267">
        <v>0</v>
      </c>
    </row>
    <row r="268" spans="1:11" x14ac:dyDescent="0.3">
      <c r="A268" t="s">
        <v>1381</v>
      </c>
      <c r="B268" t="s">
        <v>100</v>
      </c>
      <c r="C268" t="s">
        <v>825</v>
      </c>
      <c r="D268" t="s">
        <v>825</v>
      </c>
      <c r="E268" t="s">
        <v>954</v>
      </c>
      <c r="F268" t="s">
        <v>1078</v>
      </c>
      <c r="G268" t="s">
        <v>910</v>
      </c>
      <c r="H268" t="s">
        <v>1382</v>
      </c>
      <c r="I268">
        <v>0</v>
      </c>
      <c r="J268">
        <v>0</v>
      </c>
      <c r="K268">
        <v>0</v>
      </c>
    </row>
    <row r="269" spans="1:11" x14ac:dyDescent="0.3">
      <c r="A269" t="s">
        <v>1383</v>
      </c>
      <c r="B269" t="s">
        <v>100</v>
      </c>
      <c r="C269" t="s">
        <v>825</v>
      </c>
      <c r="D269" t="s">
        <v>825</v>
      </c>
      <c r="E269" t="s">
        <v>954</v>
      </c>
      <c r="F269" t="s">
        <v>1078</v>
      </c>
      <c r="G269" t="s">
        <v>910</v>
      </c>
      <c r="H269" t="s">
        <v>1384</v>
      </c>
      <c r="I269">
        <v>0</v>
      </c>
      <c r="J269">
        <v>0</v>
      </c>
      <c r="K269">
        <v>0</v>
      </c>
    </row>
    <row r="270" spans="1:11" x14ac:dyDescent="0.3">
      <c r="A270" t="s">
        <v>1385</v>
      </c>
      <c r="B270" t="s">
        <v>100</v>
      </c>
      <c r="C270" t="s">
        <v>822</v>
      </c>
      <c r="D270" t="s">
        <v>822</v>
      </c>
      <c r="E270" t="s">
        <v>844</v>
      </c>
      <c r="F270" t="s">
        <v>910</v>
      </c>
      <c r="G270" t="s">
        <v>845</v>
      </c>
      <c r="H270" t="s">
        <v>1386</v>
      </c>
      <c r="I270">
        <v>0</v>
      </c>
      <c r="J270">
        <v>0</v>
      </c>
      <c r="K270">
        <v>0</v>
      </c>
    </row>
    <row r="271" spans="1:11" x14ac:dyDescent="0.3">
      <c r="A271" t="s">
        <v>1388</v>
      </c>
      <c r="B271" t="s">
        <v>100</v>
      </c>
      <c r="C271" t="s">
        <v>1389</v>
      </c>
      <c r="D271" t="s">
        <v>1390</v>
      </c>
      <c r="E271" t="s">
        <v>844</v>
      </c>
      <c r="F271" t="s">
        <v>845</v>
      </c>
      <c r="G271" t="s">
        <v>845</v>
      </c>
      <c r="H271" t="s">
        <v>1391</v>
      </c>
      <c r="I271">
        <v>0</v>
      </c>
      <c r="J271">
        <v>0</v>
      </c>
      <c r="K271">
        <v>0</v>
      </c>
    </row>
    <row r="272" spans="1:11" x14ac:dyDescent="0.3">
      <c r="A272" t="s">
        <v>1392</v>
      </c>
      <c r="B272" t="s">
        <v>100</v>
      </c>
      <c r="C272" t="s">
        <v>1389</v>
      </c>
      <c r="D272" t="s">
        <v>1005</v>
      </c>
      <c r="E272" t="s">
        <v>844</v>
      </c>
      <c r="F272" t="s">
        <v>845</v>
      </c>
      <c r="G272" t="s">
        <v>845</v>
      </c>
      <c r="H272" t="s">
        <v>1393</v>
      </c>
      <c r="I272">
        <v>0</v>
      </c>
      <c r="J272">
        <v>0</v>
      </c>
      <c r="K272">
        <v>0</v>
      </c>
    </row>
    <row r="273" spans="1:11" x14ac:dyDescent="0.3">
      <c r="A273" t="s">
        <v>1394</v>
      </c>
      <c r="B273" t="s">
        <v>841</v>
      </c>
      <c r="C273" t="s">
        <v>843</v>
      </c>
      <c r="D273" t="s">
        <v>842</v>
      </c>
      <c r="E273" t="s">
        <v>1395</v>
      </c>
      <c r="F273" t="s">
        <v>845</v>
      </c>
      <c r="G273" t="s">
        <v>845</v>
      </c>
      <c r="H273" t="s">
        <v>847</v>
      </c>
      <c r="I273">
        <v>31315.68</v>
      </c>
      <c r="J273">
        <v>0</v>
      </c>
      <c r="K273">
        <v>31315.68</v>
      </c>
    </row>
    <row r="274" spans="1:11" x14ac:dyDescent="0.3">
      <c r="A274" t="s">
        <v>1397</v>
      </c>
      <c r="B274" t="s">
        <v>841</v>
      </c>
      <c r="C274" t="s">
        <v>843</v>
      </c>
      <c r="D274" t="s">
        <v>842</v>
      </c>
      <c r="E274" t="s">
        <v>1395</v>
      </c>
      <c r="F274" t="s">
        <v>845</v>
      </c>
      <c r="G274" t="s">
        <v>845</v>
      </c>
      <c r="H274" t="s">
        <v>850</v>
      </c>
      <c r="I274">
        <v>0</v>
      </c>
      <c r="J274">
        <v>0</v>
      </c>
      <c r="K274">
        <v>0</v>
      </c>
    </row>
    <row r="275" spans="1:11" x14ac:dyDescent="0.3">
      <c r="A275" t="s">
        <v>1399</v>
      </c>
      <c r="B275" t="s">
        <v>841</v>
      </c>
      <c r="C275" t="s">
        <v>843</v>
      </c>
      <c r="D275" t="s">
        <v>862</v>
      </c>
      <c r="E275" t="s">
        <v>1395</v>
      </c>
      <c r="F275" t="s">
        <v>845</v>
      </c>
      <c r="G275" t="s">
        <v>845</v>
      </c>
      <c r="H275" t="s">
        <v>862</v>
      </c>
      <c r="I275">
        <v>0</v>
      </c>
      <c r="J275">
        <v>0</v>
      </c>
      <c r="K275">
        <v>0</v>
      </c>
    </row>
    <row r="276" spans="1:11" x14ac:dyDescent="0.3">
      <c r="A276" t="s">
        <v>1401</v>
      </c>
      <c r="B276" t="s">
        <v>841</v>
      </c>
      <c r="C276" t="s">
        <v>869</v>
      </c>
      <c r="D276" t="s">
        <v>868</v>
      </c>
      <c r="E276" t="s">
        <v>1395</v>
      </c>
      <c r="F276" t="s">
        <v>845</v>
      </c>
      <c r="G276" t="s">
        <v>845</v>
      </c>
      <c r="H276" t="s">
        <v>868</v>
      </c>
      <c r="I276">
        <v>0</v>
      </c>
      <c r="J276">
        <v>0</v>
      </c>
      <c r="K276">
        <v>0</v>
      </c>
    </row>
    <row r="277" spans="1:11" x14ac:dyDescent="0.3">
      <c r="A277" t="s">
        <v>1403</v>
      </c>
      <c r="B277" t="s">
        <v>841</v>
      </c>
      <c r="C277" t="s">
        <v>869</v>
      </c>
      <c r="D277" t="s">
        <v>872</v>
      </c>
      <c r="E277" t="s">
        <v>1395</v>
      </c>
      <c r="F277" t="s">
        <v>845</v>
      </c>
      <c r="G277" t="s">
        <v>845</v>
      </c>
      <c r="H277" t="s">
        <v>874</v>
      </c>
      <c r="I277">
        <v>0</v>
      </c>
      <c r="J277">
        <v>0</v>
      </c>
      <c r="K277">
        <v>0</v>
      </c>
    </row>
    <row r="278" spans="1:11" x14ac:dyDescent="0.3">
      <c r="A278" t="s">
        <v>1405</v>
      </c>
      <c r="B278" t="s">
        <v>841</v>
      </c>
      <c r="C278" t="s">
        <v>869</v>
      </c>
      <c r="D278" t="s">
        <v>872</v>
      </c>
      <c r="E278" t="s">
        <v>1395</v>
      </c>
      <c r="F278" t="s">
        <v>845</v>
      </c>
      <c r="G278" t="s">
        <v>845</v>
      </c>
      <c r="H278" t="s">
        <v>877</v>
      </c>
      <c r="I278">
        <v>0</v>
      </c>
      <c r="J278">
        <v>0</v>
      </c>
      <c r="K278">
        <v>0</v>
      </c>
    </row>
    <row r="279" spans="1:11" x14ac:dyDescent="0.3">
      <c r="A279" t="s">
        <v>1407</v>
      </c>
      <c r="B279" t="s">
        <v>841</v>
      </c>
      <c r="C279" t="s">
        <v>869</v>
      </c>
      <c r="D279" t="s">
        <v>872</v>
      </c>
      <c r="E279" t="s">
        <v>1395</v>
      </c>
      <c r="F279" t="s">
        <v>845</v>
      </c>
      <c r="G279" t="s">
        <v>845</v>
      </c>
      <c r="H279" t="s">
        <v>880</v>
      </c>
      <c r="I279">
        <v>0</v>
      </c>
      <c r="J279">
        <v>0</v>
      </c>
      <c r="K279">
        <v>0</v>
      </c>
    </row>
    <row r="280" spans="1:11" x14ac:dyDescent="0.3">
      <c r="A280" t="s">
        <v>1409</v>
      </c>
      <c r="B280" t="s">
        <v>841</v>
      </c>
      <c r="C280" t="s">
        <v>869</v>
      </c>
      <c r="D280" t="s">
        <v>872</v>
      </c>
      <c r="E280" t="s">
        <v>1395</v>
      </c>
      <c r="F280" t="s">
        <v>845</v>
      </c>
      <c r="G280" t="s">
        <v>845</v>
      </c>
      <c r="H280" t="s">
        <v>883</v>
      </c>
      <c r="I280">
        <v>0</v>
      </c>
      <c r="J280">
        <v>0</v>
      </c>
      <c r="K280">
        <v>0</v>
      </c>
    </row>
    <row r="281" spans="1:11" x14ac:dyDescent="0.3">
      <c r="A281" t="s">
        <v>1411</v>
      </c>
      <c r="B281" t="s">
        <v>841</v>
      </c>
      <c r="C281" t="s">
        <v>869</v>
      </c>
      <c r="D281" t="s">
        <v>872</v>
      </c>
      <c r="E281" t="s">
        <v>1395</v>
      </c>
      <c r="F281" t="s">
        <v>845</v>
      </c>
      <c r="G281" t="s">
        <v>845</v>
      </c>
      <c r="H281" t="s">
        <v>889</v>
      </c>
      <c r="I281">
        <v>0</v>
      </c>
      <c r="J281">
        <v>0</v>
      </c>
      <c r="K281">
        <v>0</v>
      </c>
    </row>
    <row r="282" spans="1:11" x14ac:dyDescent="0.3">
      <c r="A282" t="s">
        <v>1413</v>
      </c>
      <c r="B282" t="s">
        <v>841</v>
      </c>
      <c r="C282" t="s">
        <v>869</v>
      </c>
      <c r="D282" t="s">
        <v>891</v>
      </c>
      <c r="E282" t="s">
        <v>1395</v>
      </c>
      <c r="F282" t="s">
        <v>845</v>
      </c>
      <c r="G282" t="s">
        <v>845</v>
      </c>
      <c r="H282" t="s">
        <v>893</v>
      </c>
      <c r="I282">
        <v>0</v>
      </c>
      <c r="J282">
        <v>0</v>
      </c>
      <c r="K282">
        <v>0</v>
      </c>
    </row>
    <row r="283" spans="1:11" x14ac:dyDescent="0.3">
      <c r="A283" t="s">
        <v>1415</v>
      </c>
      <c r="B283" t="s">
        <v>841</v>
      </c>
      <c r="C283" t="s">
        <v>869</v>
      </c>
      <c r="D283" t="s">
        <v>891</v>
      </c>
      <c r="E283" t="s">
        <v>1395</v>
      </c>
      <c r="F283" t="s">
        <v>845</v>
      </c>
      <c r="G283" t="s">
        <v>845</v>
      </c>
      <c r="H283" t="s">
        <v>896</v>
      </c>
      <c r="I283">
        <v>0</v>
      </c>
      <c r="J283">
        <v>0</v>
      </c>
      <c r="K283">
        <v>0</v>
      </c>
    </row>
    <row r="284" spans="1:11" x14ac:dyDescent="0.3">
      <c r="A284" t="s">
        <v>1417</v>
      </c>
      <c r="B284" t="s">
        <v>841</v>
      </c>
      <c r="C284" t="s">
        <v>869</v>
      </c>
      <c r="D284" t="s">
        <v>891</v>
      </c>
      <c r="E284" t="s">
        <v>1395</v>
      </c>
      <c r="F284" t="s">
        <v>845</v>
      </c>
      <c r="G284" t="s">
        <v>845</v>
      </c>
      <c r="H284" t="s">
        <v>899</v>
      </c>
      <c r="I284">
        <v>0</v>
      </c>
      <c r="J284">
        <v>0</v>
      </c>
      <c r="K284">
        <v>0</v>
      </c>
    </row>
    <row r="285" spans="1:11" x14ac:dyDescent="0.3">
      <c r="A285" t="s">
        <v>1419</v>
      </c>
      <c r="B285" t="s">
        <v>907</v>
      </c>
      <c r="C285" t="s">
        <v>909</v>
      </c>
      <c r="D285" t="s">
        <v>908</v>
      </c>
      <c r="E285" t="s">
        <v>1395</v>
      </c>
      <c r="F285" t="s">
        <v>1420</v>
      </c>
      <c r="G285" t="s">
        <v>845</v>
      </c>
      <c r="H285" t="s">
        <v>908</v>
      </c>
      <c r="I285">
        <v>0</v>
      </c>
      <c r="J285">
        <v>0</v>
      </c>
      <c r="K285">
        <v>0</v>
      </c>
    </row>
    <row r="286" spans="1:11" x14ac:dyDescent="0.3">
      <c r="A286" t="s">
        <v>1422</v>
      </c>
      <c r="B286" t="s">
        <v>907</v>
      </c>
      <c r="C286" t="s">
        <v>909</v>
      </c>
      <c r="D286" t="s">
        <v>913</v>
      </c>
      <c r="E286" t="s">
        <v>1395</v>
      </c>
      <c r="F286" t="s">
        <v>845</v>
      </c>
      <c r="G286" t="s">
        <v>845</v>
      </c>
      <c r="H286" t="s">
        <v>915</v>
      </c>
      <c r="I286">
        <v>0</v>
      </c>
      <c r="J286">
        <v>-88.67</v>
      </c>
      <c r="K286">
        <v>-88.67</v>
      </c>
    </row>
    <row r="287" spans="1:11" x14ac:dyDescent="0.3">
      <c r="A287" t="s">
        <v>1424</v>
      </c>
      <c r="B287" t="s">
        <v>907</v>
      </c>
      <c r="C287" t="s">
        <v>909</v>
      </c>
      <c r="D287" t="s">
        <v>913</v>
      </c>
      <c r="E287" t="s">
        <v>1395</v>
      </c>
      <c r="F287" t="s">
        <v>845</v>
      </c>
      <c r="G287" t="s">
        <v>845</v>
      </c>
      <c r="H287" t="s">
        <v>918</v>
      </c>
      <c r="I287">
        <v>0</v>
      </c>
      <c r="J287">
        <v>-28.91</v>
      </c>
      <c r="K287">
        <v>-28.91</v>
      </c>
    </row>
    <row r="288" spans="1:11" x14ac:dyDescent="0.3">
      <c r="A288" t="s">
        <v>1426</v>
      </c>
      <c r="B288" t="s">
        <v>907</v>
      </c>
      <c r="C288" t="s">
        <v>909</v>
      </c>
      <c r="D288" t="s">
        <v>913</v>
      </c>
      <c r="E288" t="s">
        <v>1395</v>
      </c>
      <c r="F288" t="s">
        <v>845</v>
      </c>
      <c r="G288" t="s">
        <v>845</v>
      </c>
      <c r="H288" t="s">
        <v>921</v>
      </c>
      <c r="I288">
        <v>0</v>
      </c>
      <c r="J288">
        <v>-68.239999999999995</v>
      </c>
      <c r="K288">
        <v>-68.239999999999995</v>
      </c>
    </row>
    <row r="289" spans="1:11" x14ac:dyDescent="0.3">
      <c r="A289" t="s">
        <v>1428</v>
      </c>
      <c r="B289" t="s">
        <v>907</v>
      </c>
      <c r="C289" t="s">
        <v>909</v>
      </c>
      <c r="D289" t="s">
        <v>913</v>
      </c>
      <c r="E289" t="s">
        <v>1395</v>
      </c>
      <c r="F289" t="s">
        <v>845</v>
      </c>
      <c r="G289" t="s">
        <v>845</v>
      </c>
      <c r="H289" t="s">
        <v>924</v>
      </c>
      <c r="I289">
        <v>0</v>
      </c>
      <c r="J289">
        <v>-26.87</v>
      </c>
      <c r="K289">
        <v>-26.87</v>
      </c>
    </row>
    <row r="290" spans="1:11" x14ac:dyDescent="0.3">
      <c r="A290" t="s">
        <v>1430</v>
      </c>
      <c r="B290" t="s">
        <v>907</v>
      </c>
      <c r="C290" t="s">
        <v>909</v>
      </c>
      <c r="D290" t="s">
        <v>913</v>
      </c>
      <c r="E290" t="s">
        <v>1395</v>
      </c>
      <c r="F290" t="s">
        <v>845</v>
      </c>
      <c r="G290" t="s">
        <v>845</v>
      </c>
      <c r="H290" t="s">
        <v>927</v>
      </c>
      <c r="I290">
        <v>0</v>
      </c>
      <c r="J290">
        <v>0</v>
      </c>
      <c r="K290">
        <v>0</v>
      </c>
    </row>
    <row r="291" spans="1:11" x14ac:dyDescent="0.3">
      <c r="A291" t="s">
        <v>1432</v>
      </c>
      <c r="B291" t="s">
        <v>949</v>
      </c>
      <c r="C291" t="s">
        <v>950</v>
      </c>
      <c r="D291" t="s">
        <v>950</v>
      </c>
      <c r="E291" t="s">
        <v>1395</v>
      </c>
      <c r="F291" t="s">
        <v>845</v>
      </c>
      <c r="G291" t="s">
        <v>845</v>
      </c>
      <c r="H291" t="s">
        <v>802</v>
      </c>
      <c r="I291">
        <v>0</v>
      </c>
      <c r="J291">
        <v>0</v>
      </c>
      <c r="K291">
        <v>0</v>
      </c>
    </row>
    <row r="292" spans="1:11" x14ac:dyDescent="0.3">
      <c r="A292" t="s">
        <v>1434</v>
      </c>
      <c r="B292" t="s">
        <v>101</v>
      </c>
      <c r="C292" t="s">
        <v>101</v>
      </c>
      <c r="D292" t="s">
        <v>809</v>
      </c>
      <c r="E292" t="s">
        <v>954</v>
      </c>
      <c r="F292" t="s">
        <v>960</v>
      </c>
      <c r="G292" t="s">
        <v>1435</v>
      </c>
      <c r="H292" t="s">
        <v>961</v>
      </c>
      <c r="I292">
        <v>0</v>
      </c>
      <c r="J292">
        <v>-5.42</v>
      </c>
      <c r="K292">
        <v>-5.42</v>
      </c>
    </row>
    <row r="293" spans="1:11" x14ac:dyDescent="0.3">
      <c r="A293" t="s">
        <v>1436</v>
      </c>
      <c r="B293" t="s">
        <v>949</v>
      </c>
      <c r="C293" t="s">
        <v>975</v>
      </c>
      <c r="D293" t="s">
        <v>975</v>
      </c>
      <c r="E293" t="s">
        <v>1395</v>
      </c>
      <c r="F293" t="s">
        <v>845</v>
      </c>
      <c r="G293" t="s">
        <v>845</v>
      </c>
      <c r="H293" t="s">
        <v>977</v>
      </c>
      <c r="I293">
        <v>0</v>
      </c>
      <c r="J293">
        <v>0</v>
      </c>
      <c r="K293">
        <v>0</v>
      </c>
    </row>
    <row r="294" spans="1:11" x14ac:dyDescent="0.3">
      <c r="A294" t="s">
        <v>1438</v>
      </c>
      <c r="B294" t="s">
        <v>949</v>
      </c>
      <c r="C294" t="s">
        <v>975</v>
      </c>
      <c r="D294" t="s">
        <v>975</v>
      </c>
      <c r="E294" t="s">
        <v>1395</v>
      </c>
      <c r="F294" t="s">
        <v>845</v>
      </c>
      <c r="G294" t="s">
        <v>845</v>
      </c>
      <c r="H294" t="s">
        <v>1000</v>
      </c>
      <c r="I294">
        <v>0</v>
      </c>
      <c r="J294">
        <v>0</v>
      </c>
      <c r="K294">
        <v>0</v>
      </c>
    </row>
    <row r="295" spans="1:11" x14ac:dyDescent="0.3">
      <c r="A295" t="s">
        <v>1440</v>
      </c>
      <c r="B295" t="s">
        <v>949</v>
      </c>
      <c r="C295" t="s">
        <v>1005</v>
      </c>
      <c r="D295" t="s">
        <v>1005</v>
      </c>
      <c r="E295" t="s">
        <v>1395</v>
      </c>
      <c r="F295" t="s">
        <v>845</v>
      </c>
      <c r="G295" t="s">
        <v>845</v>
      </c>
      <c r="H295" t="s">
        <v>1007</v>
      </c>
      <c r="I295">
        <v>0</v>
      </c>
      <c r="J295">
        <v>0</v>
      </c>
      <c r="K295">
        <v>0</v>
      </c>
    </row>
    <row r="296" spans="1:11" x14ac:dyDescent="0.3">
      <c r="A296" t="s">
        <v>1442</v>
      </c>
      <c r="B296" t="s">
        <v>101</v>
      </c>
      <c r="C296" t="s">
        <v>101</v>
      </c>
      <c r="D296" t="s">
        <v>810</v>
      </c>
      <c r="E296" t="s">
        <v>1395</v>
      </c>
      <c r="F296" t="s">
        <v>1420</v>
      </c>
      <c r="G296" t="s">
        <v>803</v>
      </c>
      <c r="H296" t="s">
        <v>1025</v>
      </c>
      <c r="I296">
        <v>0</v>
      </c>
      <c r="J296">
        <v>-10191.31</v>
      </c>
      <c r="K296">
        <v>-10191.31</v>
      </c>
    </row>
    <row r="297" spans="1:11" x14ac:dyDescent="0.3">
      <c r="A297" t="s">
        <v>1443</v>
      </c>
      <c r="B297" t="s">
        <v>101</v>
      </c>
      <c r="C297" t="s">
        <v>101</v>
      </c>
      <c r="D297" t="s">
        <v>810</v>
      </c>
      <c r="E297" t="s">
        <v>1395</v>
      </c>
      <c r="F297" t="s">
        <v>1420</v>
      </c>
      <c r="G297" t="s">
        <v>803</v>
      </c>
      <c r="H297" t="s">
        <v>1027</v>
      </c>
      <c r="I297">
        <v>0</v>
      </c>
      <c r="J297">
        <v>-1878.24</v>
      </c>
      <c r="K297">
        <v>-1878.24</v>
      </c>
    </row>
    <row r="298" spans="1:11" x14ac:dyDescent="0.3">
      <c r="A298" t="s">
        <v>1444</v>
      </c>
      <c r="B298" t="s">
        <v>101</v>
      </c>
      <c r="C298" t="s">
        <v>101</v>
      </c>
      <c r="D298" t="s">
        <v>813</v>
      </c>
      <c r="E298" t="s">
        <v>954</v>
      </c>
      <c r="F298" t="s">
        <v>1066</v>
      </c>
      <c r="G298" t="s">
        <v>1435</v>
      </c>
      <c r="H298" t="s">
        <v>1067</v>
      </c>
      <c r="I298">
        <v>0</v>
      </c>
      <c r="J298">
        <v>0</v>
      </c>
      <c r="K298">
        <v>0</v>
      </c>
    </row>
    <row r="299" spans="1:11" x14ac:dyDescent="0.3">
      <c r="A299" t="s">
        <v>1445</v>
      </c>
      <c r="B299" t="s">
        <v>101</v>
      </c>
      <c r="C299" t="s">
        <v>101</v>
      </c>
      <c r="D299" t="s">
        <v>812</v>
      </c>
      <c r="E299" t="s">
        <v>954</v>
      </c>
      <c r="F299" t="s">
        <v>1074</v>
      </c>
      <c r="G299" t="s">
        <v>1435</v>
      </c>
      <c r="H299" t="s">
        <v>812</v>
      </c>
      <c r="I299">
        <v>0</v>
      </c>
      <c r="J299">
        <v>-19.190000000000001</v>
      </c>
      <c r="K299">
        <v>-19.190000000000001</v>
      </c>
    </row>
    <row r="300" spans="1:11" x14ac:dyDescent="0.3">
      <c r="A300" t="s">
        <v>1446</v>
      </c>
      <c r="B300" t="s">
        <v>101</v>
      </c>
      <c r="C300" t="s">
        <v>101</v>
      </c>
      <c r="D300" t="s">
        <v>816</v>
      </c>
      <c r="E300" t="s">
        <v>954</v>
      </c>
      <c r="F300" t="s">
        <v>1078</v>
      </c>
      <c r="G300" t="s">
        <v>1435</v>
      </c>
      <c r="H300" t="s">
        <v>1447</v>
      </c>
      <c r="I300">
        <v>0</v>
      </c>
      <c r="J300">
        <v>-37200</v>
      </c>
      <c r="K300">
        <v>-37200</v>
      </c>
    </row>
    <row r="301" spans="1:11" x14ac:dyDescent="0.3">
      <c r="A301" t="s">
        <v>1448</v>
      </c>
      <c r="B301" t="s">
        <v>100</v>
      </c>
      <c r="C301" t="s">
        <v>819</v>
      </c>
      <c r="D301" t="s">
        <v>1088</v>
      </c>
      <c r="E301" t="s">
        <v>1395</v>
      </c>
      <c r="F301" t="s">
        <v>1420</v>
      </c>
      <c r="G301" t="s">
        <v>1089</v>
      </c>
      <c r="H301" t="s">
        <v>284</v>
      </c>
      <c r="I301">
        <v>0</v>
      </c>
      <c r="J301">
        <v>0</v>
      </c>
      <c r="K301">
        <v>0</v>
      </c>
    </row>
    <row r="302" spans="1:11" x14ac:dyDescent="0.3">
      <c r="A302" t="s">
        <v>1450</v>
      </c>
      <c r="B302" t="s">
        <v>100</v>
      </c>
      <c r="C302" t="s">
        <v>819</v>
      </c>
      <c r="D302" t="s">
        <v>1088</v>
      </c>
      <c r="E302" t="s">
        <v>1395</v>
      </c>
      <c r="F302" t="s">
        <v>1420</v>
      </c>
      <c r="G302" t="s">
        <v>1089</v>
      </c>
      <c r="H302" t="s">
        <v>285</v>
      </c>
      <c r="I302">
        <v>1855.08</v>
      </c>
      <c r="J302">
        <v>0</v>
      </c>
      <c r="K302">
        <v>1855.08</v>
      </c>
    </row>
    <row r="303" spans="1:11" x14ac:dyDescent="0.3">
      <c r="A303" t="s">
        <v>1451</v>
      </c>
      <c r="B303" t="s">
        <v>100</v>
      </c>
      <c r="C303" t="s">
        <v>819</v>
      </c>
      <c r="D303" t="s">
        <v>1098</v>
      </c>
      <c r="E303" t="s">
        <v>1395</v>
      </c>
      <c r="F303" t="s">
        <v>1420</v>
      </c>
      <c r="G303" t="s">
        <v>1089</v>
      </c>
      <c r="H303" t="s">
        <v>291</v>
      </c>
      <c r="I303">
        <v>15</v>
      </c>
      <c r="J303">
        <v>0</v>
      </c>
      <c r="K303">
        <v>15</v>
      </c>
    </row>
    <row r="304" spans="1:11" x14ac:dyDescent="0.3">
      <c r="A304" t="s">
        <v>1452</v>
      </c>
      <c r="B304" t="s">
        <v>100</v>
      </c>
      <c r="C304" t="s">
        <v>819</v>
      </c>
      <c r="D304" t="s">
        <v>1100</v>
      </c>
      <c r="E304" t="s">
        <v>1395</v>
      </c>
      <c r="F304" t="s">
        <v>1420</v>
      </c>
      <c r="G304" t="s">
        <v>1089</v>
      </c>
      <c r="H304" t="s">
        <v>294</v>
      </c>
      <c r="I304">
        <v>143.13999999999999</v>
      </c>
      <c r="J304">
        <v>0</v>
      </c>
      <c r="K304">
        <v>143.13999999999999</v>
      </c>
    </row>
    <row r="305" spans="1:11" x14ac:dyDescent="0.3">
      <c r="A305" t="s">
        <v>1453</v>
      </c>
      <c r="B305" t="s">
        <v>100</v>
      </c>
      <c r="C305" t="s">
        <v>819</v>
      </c>
      <c r="D305" t="s">
        <v>1100</v>
      </c>
      <c r="E305" t="s">
        <v>1395</v>
      </c>
      <c r="F305" t="s">
        <v>1420</v>
      </c>
      <c r="G305" t="s">
        <v>1089</v>
      </c>
      <c r="H305" t="s">
        <v>300</v>
      </c>
      <c r="I305">
        <v>80.87</v>
      </c>
      <c r="J305">
        <v>0</v>
      </c>
      <c r="K305">
        <v>80.87</v>
      </c>
    </row>
    <row r="306" spans="1:11" x14ac:dyDescent="0.3">
      <c r="A306" t="s">
        <v>1454</v>
      </c>
      <c r="B306" t="s">
        <v>100</v>
      </c>
      <c r="C306" t="s">
        <v>819</v>
      </c>
      <c r="D306" t="s">
        <v>1100</v>
      </c>
      <c r="E306" t="s">
        <v>1395</v>
      </c>
      <c r="F306" t="s">
        <v>1420</v>
      </c>
      <c r="G306" t="s">
        <v>1089</v>
      </c>
      <c r="H306" t="s">
        <v>297</v>
      </c>
      <c r="I306">
        <v>0</v>
      </c>
      <c r="J306">
        <v>0</v>
      </c>
      <c r="K306">
        <v>0</v>
      </c>
    </row>
    <row r="307" spans="1:11" x14ac:dyDescent="0.3">
      <c r="A307" t="s">
        <v>1455</v>
      </c>
      <c r="B307" t="s">
        <v>100</v>
      </c>
      <c r="C307" t="s">
        <v>819</v>
      </c>
      <c r="D307" t="s">
        <v>1104</v>
      </c>
      <c r="E307" t="s">
        <v>1395</v>
      </c>
      <c r="F307" t="s">
        <v>1420</v>
      </c>
      <c r="G307" t="s">
        <v>1089</v>
      </c>
      <c r="H307" t="s">
        <v>288</v>
      </c>
      <c r="I307">
        <v>670.16</v>
      </c>
      <c r="J307">
        <v>0</v>
      </c>
      <c r="K307">
        <v>670.16</v>
      </c>
    </row>
    <row r="308" spans="1:11" x14ac:dyDescent="0.3">
      <c r="A308" t="s">
        <v>1456</v>
      </c>
      <c r="B308" t="s">
        <v>100</v>
      </c>
      <c r="C308" t="s">
        <v>819</v>
      </c>
      <c r="D308" t="s">
        <v>1104</v>
      </c>
      <c r="E308" t="s">
        <v>1395</v>
      </c>
      <c r="F308" t="s">
        <v>1420</v>
      </c>
      <c r="G308" t="s">
        <v>1089</v>
      </c>
      <c r="H308" t="s">
        <v>292</v>
      </c>
      <c r="I308">
        <v>322.33999999999997</v>
      </c>
      <c r="J308">
        <v>0</v>
      </c>
      <c r="K308">
        <v>322.33999999999997</v>
      </c>
    </row>
    <row r="309" spans="1:11" x14ac:dyDescent="0.3">
      <c r="A309" t="s">
        <v>1457</v>
      </c>
      <c r="B309" t="s">
        <v>100</v>
      </c>
      <c r="C309" t="s">
        <v>820</v>
      </c>
      <c r="D309" t="s">
        <v>1108</v>
      </c>
      <c r="E309" t="s">
        <v>1395</v>
      </c>
      <c r="F309" t="s">
        <v>1420</v>
      </c>
      <c r="G309" t="s">
        <v>1089</v>
      </c>
      <c r="H309" t="s">
        <v>1109</v>
      </c>
      <c r="I309">
        <v>0</v>
      </c>
      <c r="J309">
        <v>0</v>
      </c>
      <c r="K309">
        <v>0</v>
      </c>
    </row>
    <row r="310" spans="1:11" x14ac:dyDescent="0.3">
      <c r="A310" t="s">
        <v>1458</v>
      </c>
      <c r="B310" t="s">
        <v>100</v>
      </c>
      <c r="C310" t="s">
        <v>820</v>
      </c>
      <c r="D310" t="s">
        <v>1108</v>
      </c>
      <c r="E310" t="s">
        <v>1395</v>
      </c>
      <c r="F310" t="s">
        <v>1420</v>
      </c>
      <c r="G310" t="s">
        <v>1089</v>
      </c>
      <c r="H310" t="s">
        <v>1112</v>
      </c>
      <c r="I310">
        <v>0</v>
      </c>
      <c r="J310">
        <v>0</v>
      </c>
      <c r="K310">
        <v>0</v>
      </c>
    </row>
    <row r="311" spans="1:11" x14ac:dyDescent="0.3">
      <c r="A311" t="s">
        <v>1459</v>
      </c>
      <c r="B311" t="s">
        <v>100</v>
      </c>
      <c r="C311" t="s">
        <v>820</v>
      </c>
      <c r="D311" t="s">
        <v>1108</v>
      </c>
      <c r="E311" t="s">
        <v>1395</v>
      </c>
      <c r="F311" t="s">
        <v>1420</v>
      </c>
      <c r="G311" t="s">
        <v>1089</v>
      </c>
      <c r="H311" t="s">
        <v>1116</v>
      </c>
      <c r="I311">
        <v>272.16000000000003</v>
      </c>
      <c r="J311">
        <v>0</v>
      </c>
      <c r="K311">
        <v>272.16000000000003</v>
      </c>
    </row>
    <row r="312" spans="1:11" x14ac:dyDescent="0.3">
      <c r="A312" t="s">
        <v>1460</v>
      </c>
      <c r="B312" t="s">
        <v>100</v>
      </c>
      <c r="C312" t="s">
        <v>820</v>
      </c>
      <c r="D312" t="s">
        <v>1108</v>
      </c>
      <c r="E312" t="s">
        <v>1395</v>
      </c>
      <c r="F312" t="s">
        <v>1420</v>
      </c>
      <c r="G312" t="s">
        <v>1089</v>
      </c>
      <c r="H312" t="s">
        <v>1121</v>
      </c>
      <c r="I312">
        <v>0</v>
      </c>
      <c r="J312">
        <v>0</v>
      </c>
      <c r="K312">
        <v>0</v>
      </c>
    </row>
    <row r="313" spans="1:11" x14ac:dyDescent="0.3">
      <c r="A313" t="s">
        <v>1461</v>
      </c>
      <c r="B313" t="s">
        <v>100</v>
      </c>
      <c r="C313" t="s">
        <v>820</v>
      </c>
      <c r="D313" t="s">
        <v>1108</v>
      </c>
      <c r="E313" t="s">
        <v>1395</v>
      </c>
      <c r="F313" t="s">
        <v>1420</v>
      </c>
      <c r="G313" t="s">
        <v>1089</v>
      </c>
      <c r="H313" t="s">
        <v>1462</v>
      </c>
      <c r="I313">
        <v>12283.9</v>
      </c>
      <c r="J313">
        <v>0</v>
      </c>
      <c r="K313">
        <v>12283.9</v>
      </c>
    </row>
    <row r="314" spans="1:11" x14ac:dyDescent="0.3">
      <c r="A314" t="s">
        <v>1463</v>
      </c>
      <c r="B314" t="s">
        <v>100</v>
      </c>
      <c r="C314" t="s">
        <v>820</v>
      </c>
      <c r="D314" t="s">
        <v>1108</v>
      </c>
      <c r="E314" t="s">
        <v>1395</v>
      </c>
      <c r="F314" t="s">
        <v>1420</v>
      </c>
      <c r="G314" t="s">
        <v>1089</v>
      </c>
      <c r="H314" t="s">
        <v>1464</v>
      </c>
      <c r="I314">
        <v>1543.5</v>
      </c>
      <c r="J314">
        <v>0</v>
      </c>
      <c r="K314">
        <v>1543.5</v>
      </c>
    </row>
    <row r="315" spans="1:11" x14ac:dyDescent="0.3">
      <c r="A315" t="s">
        <v>1465</v>
      </c>
      <c r="B315" t="s">
        <v>100</v>
      </c>
      <c r="C315" t="s">
        <v>820</v>
      </c>
      <c r="D315" t="s">
        <v>1131</v>
      </c>
      <c r="E315" t="s">
        <v>1395</v>
      </c>
      <c r="F315" t="s">
        <v>1420</v>
      </c>
      <c r="G315" t="s">
        <v>1089</v>
      </c>
      <c r="H315" t="s">
        <v>1132</v>
      </c>
      <c r="I315">
        <v>0</v>
      </c>
      <c r="J315">
        <v>0</v>
      </c>
      <c r="K315">
        <v>0</v>
      </c>
    </row>
    <row r="316" spans="1:11" x14ac:dyDescent="0.3">
      <c r="A316" t="s">
        <v>1466</v>
      </c>
      <c r="B316" t="s">
        <v>100</v>
      </c>
      <c r="C316" t="s">
        <v>820</v>
      </c>
      <c r="D316" t="s">
        <v>1131</v>
      </c>
      <c r="E316" t="s">
        <v>1395</v>
      </c>
      <c r="F316" t="s">
        <v>1420</v>
      </c>
      <c r="G316" t="s">
        <v>1089</v>
      </c>
      <c r="H316" t="s">
        <v>1138</v>
      </c>
      <c r="I316">
        <v>20</v>
      </c>
      <c r="J316">
        <v>0</v>
      </c>
      <c r="K316">
        <v>20</v>
      </c>
    </row>
    <row r="317" spans="1:11" x14ac:dyDescent="0.3">
      <c r="A317" t="s">
        <v>1467</v>
      </c>
      <c r="B317" t="s">
        <v>100</v>
      </c>
      <c r="C317" t="s">
        <v>820</v>
      </c>
      <c r="D317" t="s">
        <v>1131</v>
      </c>
      <c r="E317" t="s">
        <v>1395</v>
      </c>
      <c r="F317" t="s">
        <v>1420</v>
      </c>
      <c r="G317" t="s">
        <v>1089</v>
      </c>
      <c r="H317" t="s">
        <v>1143</v>
      </c>
      <c r="I317">
        <v>0</v>
      </c>
      <c r="J317">
        <v>0</v>
      </c>
      <c r="K317">
        <v>0</v>
      </c>
    </row>
    <row r="318" spans="1:11" x14ac:dyDescent="0.3">
      <c r="A318" t="s">
        <v>1468</v>
      </c>
      <c r="B318" t="s">
        <v>100</v>
      </c>
      <c r="C318" t="s">
        <v>820</v>
      </c>
      <c r="D318" t="s">
        <v>1131</v>
      </c>
      <c r="E318" t="s">
        <v>1395</v>
      </c>
      <c r="F318" t="s">
        <v>1420</v>
      </c>
      <c r="G318" t="s">
        <v>1089</v>
      </c>
      <c r="H318" t="s">
        <v>1147</v>
      </c>
      <c r="I318">
        <v>0.25</v>
      </c>
      <c r="J318">
        <v>0</v>
      </c>
      <c r="K318">
        <v>0.25</v>
      </c>
    </row>
    <row r="319" spans="1:11" x14ac:dyDescent="0.3">
      <c r="A319" t="s">
        <v>1469</v>
      </c>
      <c r="B319" t="s">
        <v>100</v>
      </c>
      <c r="C319" t="s">
        <v>820</v>
      </c>
      <c r="D319" t="s">
        <v>1131</v>
      </c>
      <c r="E319" t="s">
        <v>1395</v>
      </c>
      <c r="F319" t="s">
        <v>1420</v>
      </c>
      <c r="G319" t="s">
        <v>1089</v>
      </c>
      <c r="H319" t="s">
        <v>1149</v>
      </c>
      <c r="I319">
        <v>0</v>
      </c>
      <c r="J319">
        <v>0</v>
      </c>
      <c r="K319">
        <v>0</v>
      </c>
    </row>
    <row r="320" spans="1:11" x14ac:dyDescent="0.3">
      <c r="A320" t="s">
        <v>1470</v>
      </c>
      <c r="B320" t="s">
        <v>100</v>
      </c>
      <c r="C320" t="s">
        <v>820</v>
      </c>
      <c r="D320" t="s">
        <v>1131</v>
      </c>
      <c r="E320" t="s">
        <v>1395</v>
      </c>
      <c r="F320" t="s">
        <v>1420</v>
      </c>
      <c r="G320" t="s">
        <v>1089</v>
      </c>
      <c r="H320" t="s">
        <v>1074</v>
      </c>
      <c r="I320">
        <v>0</v>
      </c>
      <c r="J320">
        <v>0</v>
      </c>
      <c r="K320">
        <v>0</v>
      </c>
    </row>
    <row r="321" spans="1:11" x14ac:dyDescent="0.3">
      <c r="A321" t="s">
        <v>1471</v>
      </c>
      <c r="B321" t="s">
        <v>100</v>
      </c>
      <c r="C321" t="s">
        <v>820</v>
      </c>
      <c r="D321" t="s">
        <v>1152</v>
      </c>
      <c r="E321" t="s">
        <v>1395</v>
      </c>
      <c r="F321" t="s">
        <v>1420</v>
      </c>
      <c r="G321" t="s">
        <v>1435</v>
      </c>
      <c r="H321" t="s">
        <v>1219</v>
      </c>
      <c r="I321">
        <v>0</v>
      </c>
      <c r="J321">
        <v>0</v>
      </c>
      <c r="K321">
        <v>0</v>
      </c>
    </row>
    <row r="322" spans="1:11" x14ac:dyDescent="0.3">
      <c r="A322" t="s">
        <v>1472</v>
      </c>
      <c r="B322" t="s">
        <v>100</v>
      </c>
      <c r="C322" t="s">
        <v>820</v>
      </c>
      <c r="D322" t="s">
        <v>1152</v>
      </c>
      <c r="E322" t="s">
        <v>1395</v>
      </c>
      <c r="F322" t="s">
        <v>1420</v>
      </c>
      <c r="G322" t="s">
        <v>1089</v>
      </c>
      <c r="H322" t="s">
        <v>1159</v>
      </c>
      <c r="I322">
        <v>0</v>
      </c>
      <c r="J322">
        <v>0</v>
      </c>
      <c r="K322">
        <v>0</v>
      </c>
    </row>
    <row r="323" spans="1:11" x14ac:dyDescent="0.3">
      <c r="A323" t="s">
        <v>1473</v>
      </c>
      <c r="B323" t="s">
        <v>100</v>
      </c>
      <c r="C323" t="s">
        <v>820</v>
      </c>
      <c r="D323" t="s">
        <v>1162</v>
      </c>
      <c r="E323" t="s">
        <v>1395</v>
      </c>
      <c r="F323" t="s">
        <v>1420</v>
      </c>
      <c r="G323" t="s">
        <v>1089</v>
      </c>
      <c r="H323" t="s">
        <v>1163</v>
      </c>
      <c r="I323">
        <v>24.09</v>
      </c>
      <c r="J323">
        <v>0</v>
      </c>
      <c r="K323">
        <v>24.09</v>
      </c>
    </row>
    <row r="324" spans="1:11" x14ac:dyDescent="0.3">
      <c r="A324" t="s">
        <v>1474</v>
      </c>
      <c r="B324" t="s">
        <v>100</v>
      </c>
      <c r="C324" t="s">
        <v>820</v>
      </c>
      <c r="D324" t="s">
        <v>1162</v>
      </c>
      <c r="E324" t="s">
        <v>1395</v>
      </c>
      <c r="F324" t="s">
        <v>1420</v>
      </c>
      <c r="G324" t="s">
        <v>1089</v>
      </c>
      <c r="H324" t="s">
        <v>1165</v>
      </c>
      <c r="I324">
        <v>49.5</v>
      </c>
      <c r="J324">
        <v>0</v>
      </c>
      <c r="K324">
        <v>49.5</v>
      </c>
    </row>
    <row r="325" spans="1:11" x14ac:dyDescent="0.3">
      <c r="A325" t="s">
        <v>1475</v>
      </c>
      <c r="B325" t="s">
        <v>100</v>
      </c>
      <c r="C325" t="s">
        <v>820</v>
      </c>
      <c r="D325" t="s">
        <v>1162</v>
      </c>
      <c r="E325" t="s">
        <v>1395</v>
      </c>
      <c r="F325" t="s">
        <v>1420</v>
      </c>
      <c r="G325" t="s">
        <v>1089</v>
      </c>
      <c r="H325" t="s">
        <v>1167</v>
      </c>
      <c r="I325">
        <v>115.28</v>
      </c>
      <c r="J325">
        <v>0</v>
      </c>
      <c r="K325">
        <v>115.28</v>
      </c>
    </row>
    <row r="326" spans="1:11" x14ac:dyDescent="0.3">
      <c r="A326" t="s">
        <v>1476</v>
      </c>
      <c r="B326" t="s">
        <v>100</v>
      </c>
      <c r="C326" t="s">
        <v>820</v>
      </c>
      <c r="D326" t="s">
        <v>1162</v>
      </c>
      <c r="E326" t="s">
        <v>1395</v>
      </c>
      <c r="F326" t="s">
        <v>1420</v>
      </c>
      <c r="G326" t="s">
        <v>1089</v>
      </c>
      <c r="H326" t="s">
        <v>1169</v>
      </c>
      <c r="I326">
        <v>147.91999999999999</v>
      </c>
      <c r="J326">
        <v>0</v>
      </c>
      <c r="K326">
        <v>147.91999999999999</v>
      </c>
    </row>
    <row r="327" spans="1:11" x14ac:dyDescent="0.3">
      <c r="A327" t="s">
        <v>1477</v>
      </c>
      <c r="B327" t="s">
        <v>100</v>
      </c>
      <c r="C327" t="s">
        <v>820</v>
      </c>
      <c r="D327" t="s">
        <v>1162</v>
      </c>
      <c r="E327" t="s">
        <v>1395</v>
      </c>
      <c r="F327" t="s">
        <v>1420</v>
      </c>
      <c r="G327" t="s">
        <v>1089</v>
      </c>
      <c r="H327" t="s">
        <v>1171</v>
      </c>
      <c r="I327">
        <v>126.51</v>
      </c>
      <c r="J327">
        <v>0</v>
      </c>
      <c r="K327">
        <v>126.51</v>
      </c>
    </row>
    <row r="328" spans="1:11" x14ac:dyDescent="0.3">
      <c r="A328" t="s">
        <v>1478</v>
      </c>
      <c r="B328" t="s">
        <v>100</v>
      </c>
      <c r="C328" t="s">
        <v>820</v>
      </c>
      <c r="D328" t="s">
        <v>1162</v>
      </c>
      <c r="E328" t="s">
        <v>1395</v>
      </c>
      <c r="F328" t="s">
        <v>1420</v>
      </c>
      <c r="G328" t="s">
        <v>1089</v>
      </c>
      <c r="H328" t="s">
        <v>1173</v>
      </c>
      <c r="I328">
        <v>0</v>
      </c>
      <c r="J328">
        <v>0</v>
      </c>
      <c r="K328">
        <v>0</v>
      </c>
    </row>
    <row r="329" spans="1:11" x14ac:dyDescent="0.3">
      <c r="A329" t="s">
        <v>1479</v>
      </c>
      <c r="B329" t="s">
        <v>100</v>
      </c>
      <c r="C329" t="s">
        <v>820</v>
      </c>
      <c r="D329" t="s">
        <v>1175</v>
      </c>
      <c r="E329" t="s">
        <v>1395</v>
      </c>
      <c r="F329" t="s">
        <v>1420</v>
      </c>
      <c r="G329" t="s">
        <v>1089</v>
      </c>
      <c r="H329" t="s">
        <v>1480</v>
      </c>
      <c r="I329">
        <v>1640.4</v>
      </c>
      <c r="J329">
        <v>0</v>
      </c>
      <c r="K329">
        <v>1640.4</v>
      </c>
    </row>
    <row r="330" spans="1:11" x14ac:dyDescent="0.3">
      <c r="A330" t="s">
        <v>1481</v>
      </c>
      <c r="B330" t="s">
        <v>100</v>
      </c>
      <c r="C330" t="s">
        <v>820</v>
      </c>
      <c r="D330" t="s">
        <v>1175</v>
      </c>
      <c r="E330" t="s">
        <v>1395</v>
      </c>
      <c r="F330" t="s">
        <v>1420</v>
      </c>
      <c r="G330" t="s">
        <v>1089</v>
      </c>
      <c r="H330" t="s">
        <v>1482</v>
      </c>
      <c r="I330">
        <v>393.25</v>
      </c>
      <c r="J330">
        <v>0</v>
      </c>
      <c r="K330">
        <v>393.25</v>
      </c>
    </row>
    <row r="331" spans="1:11" x14ac:dyDescent="0.3">
      <c r="A331" t="s">
        <v>1483</v>
      </c>
      <c r="B331" t="s">
        <v>100</v>
      </c>
      <c r="C331" t="s">
        <v>821</v>
      </c>
      <c r="D331" t="s">
        <v>1187</v>
      </c>
      <c r="E331" t="s">
        <v>1395</v>
      </c>
      <c r="F331" t="s">
        <v>1420</v>
      </c>
      <c r="G331" t="s">
        <v>845</v>
      </c>
      <c r="H331" t="s">
        <v>1188</v>
      </c>
      <c r="I331">
        <v>0</v>
      </c>
      <c r="J331">
        <v>0</v>
      </c>
      <c r="K331">
        <v>0</v>
      </c>
    </row>
    <row r="332" spans="1:11" x14ac:dyDescent="0.3">
      <c r="A332" t="s">
        <v>1484</v>
      </c>
      <c r="B332" t="s">
        <v>100</v>
      </c>
      <c r="C332" t="s">
        <v>821</v>
      </c>
      <c r="D332" t="s">
        <v>880</v>
      </c>
      <c r="E332" t="s">
        <v>1395</v>
      </c>
      <c r="F332" t="s">
        <v>1420</v>
      </c>
      <c r="G332" t="s">
        <v>845</v>
      </c>
      <c r="H332" t="s">
        <v>880</v>
      </c>
      <c r="I332">
        <v>0</v>
      </c>
      <c r="J332">
        <v>0</v>
      </c>
      <c r="K332">
        <v>0</v>
      </c>
    </row>
    <row r="333" spans="1:11" x14ac:dyDescent="0.3">
      <c r="A333" t="s">
        <v>1485</v>
      </c>
      <c r="B333" t="s">
        <v>100</v>
      </c>
      <c r="C333" t="s">
        <v>822</v>
      </c>
      <c r="D333" t="s">
        <v>822</v>
      </c>
      <c r="E333" t="s">
        <v>1395</v>
      </c>
      <c r="F333" t="s">
        <v>1420</v>
      </c>
      <c r="G333" t="s">
        <v>845</v>
      </c>
      <c r="H333" t="s">
        <v>1386</v>
      </c>
      <c r="I333">
        <v>0</v>
      </c>
      <c r="J333">
        <v>0</v>
      </c>
      <c r="K333">
        <v>0</v>
      </c>
    </row>
    <row r="334" spans="1:11" x14ac:dyDescent="0.3">
      <c r="A334" t="s">
        <v>1487</v>
      </c>
      <c r="B334" t="s">
        <v>100</v>
      </c>
      <c r="C334" t="s">
        <v>1389</v>
      </c>
      <c r="D334" t="s">
        <v>1390</v>
      </c>
      <c r="E334" t="s">
        <v>1395</v>
      </c>
      <c r="F334" t="s">
        <v>1420</v>
      </c>
      <c r="G334" t="s">
        <v>845</v>
      </c>
      <c r="H334" t="s">
        <v>1488</v>
      </c>
      <c r="I334">
        <v>0</v>
      </c>
      <c r="J334">
        <v>0</v>
      </c>
      <c r="K334">
        <v>0</v>
      </c>
    </row>
    <row r="335" spans="1:11" x14ac:dyDescent="0.3">
      <c r="A335" t="s">
        <v>1490</v>
      </c>
      <c r="B335" t="s">
        <v>841</v>
      </c>
      <c r="C335" t="s">
        <v>843</v>
      </c>
      <c r="D335" t="s">
        <v>842</v>
      </c>
      <c r="E335" t="s">
        <v>1395</v>
      </c>
      <c r="F335" t="s">
        <v>845</v>
      </c>
      <c r="G335" t="s">
        <v>845</v>
      </c>
      <c r="H335" t="s">
        <v>847</v>
      </c>
      <c r="I335">
        <v>139792.98000000001</v>
      </c>
      <c r="J335">
        <v>0</v>
      </c>
      <c r="K335">
        <v>139792.98000000001</v>
      </c>
    </row>
    <row r="336" spans="1:11" x14ac:dyDescent="0.3">
      <c r="A336" t="s">
        <v>1492</v>
      </c>
      <c r="B336" t="s">
        <v>841</v>
      </c>
      <c r="C336" t="s">
        <v>843</v>
      </c>
      <c r="D336" t="s">
        <v>842</v>
      </c>
      <c r="E336" t="s">
        <v>1395</v>
      </c>
      <c r="F336" t="s">
        <v>845</v>
      </c>
      <c r="G336" t="s">
        <v>845</v>
      </c>
      <c r="H336" t="s">
        <v>850</v>
      </c>
      <c r="I336">
        <v>328.52</v>
      </c>
      <c r="J336">
        <v>0</v>
      </c>
      <c r="K336">
        <v>328.52</v>
      </c>
    </row>
    <row r="337" spans="1:11" x14ac:dyDescent="0.3">
      <c r="A337" t="s">
        <v>1494</v>
      </c>
      <c r="B337" t="s">
        <v>841</v>
      </c>
      <c r="C337" t="s">
        <v>843</v>
      </c>
      <c r="D337" t="s">
        <v>858</v>
      </c>
      <c r="E337" t="s">
        <v>1395</v>
      </c>
      <c r="F337" t="s">
        <v>845</v>
      </c>
      <c r="G337" t="s">
        <v>845</v>
      </c>
      <c r="H337" t="s">
        <v>860</v>
      </c>
      <c r="I337">
        <v>0</v>
      </c>
      <c r="J337">
        <v>0</v>
      </c>
      <c r="K337">
        <v>0</v>
      </c>
    </row>
    <row r="338" spans="1:11" x14ac:dyDescent="0.3">
      <c r="A338" t="s">
        <v>1496</v>
      </c>
      <c r="B338" t="s">
        <v>841</v>
      </c>
      <c r="C338" t="s">
        <v>843</v>
      </c>
      <c r="D338" t="s">
        <v>862</v>
      </c>
      <c r="E338" t="s">
        <v>1395</v>
      </c>
      <c r="F338" t="s">
        <v>845</v>
      </c>
      <c r="G338" t="s">
        <v>845</v>
      </c>
      <c r="H338" t="s">
        <v>862</v>
      </c>
      <c r="I338">
        <v>24205.13</v>
      </c>
      <c r="J338">
        <v>0</v>
      </c>
      <c r="K338">
        <v>24205.13</v>
      </c>
    </row>
    <row r="339" spans="1:11" x14ac:dyDescent="0.3">
      <c r="A339" t="s">
        <v>1498</v>
      </c>
      <c r="B339" t="s">
        <v>841</v>
      </c>
      <c r="C339" t="s">
        <v>843</v>
      </c>
      <c r="D339" t="s">
        <v>862</v>
      </c>
      <c r="E339" t="s">
        <v>1395</v>
      </c>
      <c r="F339" t="s">
        <v>845</v>
      </c>
      <c r="G339" t="s">
        <v>845</v>
      </c>
      <c r="H339" t="s">
        <v>1500</v>
      </c>
      <c r="I339">
        <v>0</v>
      </c>
      <c r="J339">
        <v>0</v>
      </c>
      <c r="K339">
        <v>0</v>
      </c>
    </row>
    <row r="340" spans="1:11" x14ac:dyDescent="0.3">
      <c r="A340" t="s">
        <v>1501</v>
      </c>
      <c r="B340" t="s">
        <v>841</v>
      </c>
      <c r="C340" t="s">
        <v>843</v>
      </c>
      <c r="D340" t="s">
        <v>862</v>
      </c>
      <c r="E340" t="s">
        <v>1395</v>
      </c>
      <c r="F340" t="s">
        <v>845</v>
      </c>
      <c r="G340" t="s">
        <v>845</v>
      </c>
      <c r="H340" t="s">
        <v>1503</v>
      </c>
      <c r="I340">
        <v>0</v>
      </c>
      <c r="J340">
        <v>0</v>
      </c>
      <c r="K340">
        <v>0</v>
      </c>
    </row>
    <row r="341" spans="1:11" x14ac:dyDescent="0.3">
      <c r="A341" t="s">
        <v>1504</v>
      </c>
      <c r="B341" t="s">
        <v>841</v>
      </c>
      <c r="C341" t="s">
        <v>869</v>
      </c>
      <c r="D341" t="s">
        <v>868</v>
      </c>
      <c r="E341" t="s">
        <v>1395</v>
      </c>
      <c r="F341" t="s">
        <v>845</v>
      </c>
      <c r="G341" t="s">
        <v>845</v>
      </c>
      <c r="H341" t="s">
        <v>868</v>
      </c>
      <c r="I341">
        <v>0</v>
      </c>
      <c r="J341">
        <v>0</v>
      </c>
      <c r="K341">
        <v>0</v>
      </c>
    </row>
    <row r="342" spans="1:11" x14ac:dyDescent="0.3">
      <c r="A342" t="s">
        <v>1506</v>
      </c>
      <c r="B342" t="s">
        <v>841</v>
      </c>
      <c r="C342" t="s">
        <v>869</v>
      </c>
      <c r="D342" t="s">
        <v>872</v>
      </c>
      <c r="E342" t="s">
        <v>1395</v>
      </c>
      <c r="F342" t="s">
        <v>845</v>
      </c>
      <c r="G342" t="s">
        <v>845</v>
      </c>
      <c r="H342" t="s">
        <v>874</v>
      </c>
      <c r="I342">
        <v>81179</v>
      </c>
      <c r="J342">
        <v>0</v>
      </c>
      <c r="K342">
        <v>81179</v>
      </c>
    </row>
    <row r="343" spans="1:11" x14ac:dyDescent="0.3">
      <c r="A343" t="s">
        <v>1508</v>
      </c>
      <c r="B343" t="s">
        <v>841</v>
      </c>
      <c r="C343" t="s">
        <v>869</v>
      </c>
      <c r="D343" t="s">
        <v>872</v>
      </c>
      <c r="E343" t="s">
        <v>1395</v>
      </c>
      <c r="F343" t="s">
        <v>845</v>
      </c>
      <c r="G343" t="s">
        <v>845</v>
      </c>
      <c r="H343" t="s">
        <v>877</v>
      </c>
      <c r="I343">
        <v>35875</v>
      </c>
      <c r="J343">
        <v>0</v>
      </c>
      <c r="K343">
        <v>35875</v>
      </c>
    </row>
    <row r="344" spans="1:11" x14ac:dyDescent="0.3">
      <c r="A344" t="s">
        <v>1510</v>
      </c>
      <c r="B344" t="s">
        <v>841</v>
      </c>
      <c r="C344" t="s">
        <v>869</v>
      </c>
      <c r="D344" t="s">
        <v>872</v>
      </c>
      <c r="E344" t="s">
        <v>1395</v>
      </c>
      <c r="F344" t="s">
        <v>845</v>
      </c>
      <c r="G344" t="s">
        <v>845</v>
      </c>
      <c r="H344" t="s">
        <v>880</v>
      </c>
      <c r="I344">
        <v>113715.38</v>
      </c>
      <c r="J344">
        <v>0</v>
      </c>
      <c r="K344">
        <v>113715.38</v>
      </c>
    </row>
    <row r="345" spans="1:11" x14ac:dyDescent="0.3">
      <c r="A345" t="s">
        <v>1512</v>
      </c>
      <c r="B345" t="s">
        <v>841</v>
      </c>
      <c r="C345" t="s">
        <v>869</v>
      </c>
      <c r="D345" t="s">
        <v>872</v>
      </c>
      <c r="E345" t="s">
        <v>1395</v>
      </c>
      <c r="F345" t="s">
        <v>845</v>
      </c>
      <c r="G345" t="s">
        <v>845</v>
      </c>
      <c r="H345" t="s">
        <v>883</v>
      </c>
      <c r="I345">
        <v>34066.660000000003</v>
      </c>
      <c r="J345">
        <v>0</v>
      </c>
      <c r="K345">
        <v>34066.660000000003</v>
      </c>
    </row>
    <row r="346" spans="1:11" x14ac:dyDescent="0.3">
      <c r="A346" t="s">
        <v>1514</v>
      </c>
      <c r="B346" t="s">
        <v>841</v>
      </c>
      <c r="C346" t="s">
        <v>869</v>
      </c>
      <c r="D346" t="s">
        <v>872</v>
      </c>
      <c r="E346" t="s">
        <v>1395</v>
      </c>
      <c r="F346" t="s">
        <v>845</v>
      </c>
      <c r="G346" t="s">
        <v>845</v>
      </c>
      <c r="H346" t="s">
        <v>886</v>
      </c>
      <c r="I346">
        <v>4238861.4400000004</v>
      </c>
      <c r="J346">
        <v>0</v>
      </c>
      <c r="K346">
        <v>4238861.4400000004</v>
      </c>
    </row>
    <row r="347" spans="1:11" x14ac:dyDescent="0.3">
      <c r="A347" t="s">
        <v>1516</v>
      </c>
      <c r="B347" t="s">
        <v>841</v>
      </c>
      <c r="C347" t="s">
        <v>869</v>
      </c>
      <c r="D347" t="s">
        <v>872</v>
      </c>
      <c r="E347" t="s">
        <v>1395</v>
      </c>
      <c r="F347" t="s">
        <v>845</v>
      </c>
      <c r="G347" t="s">
        <v>845</v>
      </c>
      <c r="H347" t="s">
        <v>889</v>
      </c>
      <c r="I347">
        <v>5805.77</v>
      </c>
      <c r="J347">
        <v>0</v>
      </c>
      <c r="K347">
        <v>5805.77</v>
      </c>
    </row>
    <row r="348" spans="1:11" x14ac:dyDescent="0.3">
      <c r="A348" t="s">
        <v>1518</v>
      </c>
      <c r="B348" t="s">
        <v>841</v>
      </c>
      <c r="C348" t="s">
        <v>869</v>
      </c>
      <c r="D348" t="s">
        <v>891</v>
      </c>
      <c r="E348" t="s">
        <v>1395</v>
      </c>
      <c r="F348" t="s">
        <v>845</v>
      </c>
      <c r="G348" t="s">
        <v>845</v>
      </c>
      <c r="H348" t="s">
        <v>893</v>
      </c>
      <c r="I348">
        <v>0</v>
      </c>
      <c r="J348">
        <v>-18801.599999999999</v>
      </c>
      <c r="K348">
        <v>-18801.599999999999</v>
      </c>
    </row>
    <row r="349" spans="1:11" x14ac:dyDescent="0.3">
      <c r="A349" t="s">
        <v>1520</v>
      </c>
      <c r="B349" t="s">
        <v>841</v>
      </c>
      <c r="C349" t="s">
        <v>869</v>
      </c>
      <c r="D349" t="s">
        <v>891</v>
      </c>
      <c r="E349" t="s">
        <v>1395</v>
      </c>
      <c r="F349" t="s">
        <v>845</v>
      </c>
      <c r="G349" t="s">
        <v>845</v>
      </c>
      <c r="H349" t="s">
        <v>896</v>
      </c>
      <c r="I349">
        <v>0</v>
      </c>
      <c r="J349">
        <v>-75489.58</v>
      </c>
      <c r="K349">
        <v>-75489.58</v>
      </c>
    </row>
    <row r="350" spans="1:11" x14ac:dyDescent="0.3">
      <c r="A350" t="s">
        <v>1522</v>
      </c>
      <c r="B350" t="s">
        <v>841</v>
      </c>
      <c r="C350" t="s">
        <v>869</v>
      </c>
      <c r="D350" t="s">
        <v>891</v>
      </c>
      <c r="E350" t="s">
        <v>1395</v>
      </c>
      <c r="F350" t="s">
        <v>845</v>
      </c>
      <c r="G350" t="s">
        <v>845</v>
      </c>
      <c r="H350" t="s">
        <v>899</v>
      </c>
      <c r="I350">
        <v>0</v>
      </c>
      <c r="J350">
        <v>-15551.38</v>
      </c>
      <c r="K350">
        <v>-15551.38</v>
      </c>
    </row>
    <row r="351" spans="1:11" x14ac:dyDescent="0.3">
      <c r="A351" t="s">
        <v>1524</v>
      </c>
      <c r="B351" t="s">
        <v>841</v>
      </c>
      <c r="C351" t="s">
        <v>869</v>
      </c>
      <c r="D351" t="s">
        <v>891</v>
      </c>
      <c r="E351" t="s">
        <v>1395</v>
      </c>
      <c r="F351" t="s">
        <v>845</v>
      </c>
      <c r="G351" t="s">
        <v>845</v>
      </c>
      <c r="H351" t="s">
        <v>902</v>
      </c>
      <c r="I351">
        <v>0</v>
      </c>
      <c r="J351">
        <v>-2162944.42</v>
      </c>
      <c r="K351">
        <v>-2162944.42</v>
      </c>
    </row>
    <row r="352" spans="1:11" x14ac:dyDescent="0.3">
      <c r="A352" t="s">
        <v>1526</v>
      </c>
      <c r="B352" t="s">
        <v>841</v>
      </c>
      <c r="C352" t="s">
        <v>869</v>
      </c>
      <c r="D352" t="s">
        <v>858</v>
      </c>
      <c r="E352" t="s">
        <v>1395</v>
      </c>
      <c r="F352" t="s">
        <v>845</v>
      </c>
      <c r="G352" t="s">
        <v>845</v>
      </c>
      <c r="H352" t="s">
        <v>905</v>
      </c>
      <c r="I352">
        <v>0</v>
      </c>
      <c r="J352">
        <v>0</v>
      </c>
      <c r="K352">
        <v>0</v>
      </c>
    </row>
    <row r="353" spans="1:11" x14ac:dyDescent="0.3">
      <c r="A353" t="s">
        <v>1528</v>
      </c>
      <c r="B353" t="s">
        <v>907</v>
      </c>
      <c r="C353" t="s">
        <v>909</v>
      </c>
      <c r="D353" t="s">
        <v>908</v>
      </c>
      <c r="E353" t="s">
        <v>1395</v>
      </c>
      <c r="F353" t="s">
        <v>1529</v>
      </c>
      <c r="G353" t="s">
        <v>845</v>
      </c>
      <c r="H353" t="s">
        <v>908</v>
      </c>
      <c r="I353">
        <v>0</v>
      </c>
      <c r="J353">
        <v>0</v>
      </c>
      <c r="K353">
        <v>0</v>
      </c>
    </row>
    <row r="354" spans="1:11" x14ac:dyDescent="0.3">
      <c r="A354" t="s">
        <v>1531</v>
      </c>
      <c r="B354" t="s">
        <v>907</v>
      </c>
      <c r="C354" t="s">
        <v>909</v>
      </c>
      <c r="D354" t="s">
        <v>913</v>
      </c>
      <c r="E354" t="s">
        <v>1395</v>
      </c>
      <c r="F354" t="s">
        <v>845</v>
      </c>
      <c r="G354" t="s">
        <v>845</v>
      </c>
      <c r="H354" t="s">
        <v>915</v>
      </c>
      <c r="I354">
        <v>0</v>
      </c>
      <c r="J354">
        <v>-3675.92</v>
      </c>
      <c r="K354">
        <v>-3675.92</v>
      </c>
    </row>
    <row r="355" spans="1:11" x14ac:dyDescent="0.3">
      <c r="A355" t="s">
        <v>1533</v>
      </c>
      <c r="B355" t="s">
        <v>907</v>
      </c>
      <c r="C355" t="s">
        <v>909</v>
      </c>
      <c r="D355" t="s">
        <v>913</v>
      </c>
      <c r="E355" t="s">
        <v>1395</v>
      </c>
      <c r="F355" t="s">
        <v>845</v>
      </c>
      <c r="G355" t="s">
        <v>845</v>
      </c>
      <c r="H355" t="s">
        <v>918</v>
      </c>
      <c r="I355">
        <v>0</v>
      </c>
      <c r="J355">
        <v>-1558.54</v>
      </c>
      <c r="K355">
        <v>-1558.54</v>
      </c>
    </row>
    <row r="356" spans="1:11" x14ac:dyDescent="0.3">
      <c r="A356" t="s">
        <v>1535</v>
      </c>
      <c r="B356" t="s">
        <v>907</v>
      </c>
      <c r="C356" t="s">
        <v>909</v>
      </c>
      <c r="D356" t="s">
        <v>913</v>
      </c>
      <c r="E356" t="s">
        <v>1395</v>
      </c>
      <c r="F356" t="s">
        <v>845</v>
      </c>
      <c r="G356" t="s">
        <v>845</v>
      </c>
      <c r="H356" t="s">
        <v>921</v>
      </c>
      <c r="I356">
        <v>0</v>
      </c>
      <c r="J356">
        <v>-2153.65</v>
      </c>
      <c r="K356">
        <v>-2153.65</v>
      </c>
    </row>
    <row r="357" spans="1:11" x14ac:dyDescent="0.3">
      <c r="A357" t="s">
        <v>1537</v>
      </c>
      <c r="B357" t="s">
        <v>907</v>
      </c>
      <c r="C357" t="s">
        <v>909</v>
      </c>
      <c r="D357" t="s">
        <v>913</v>
      </c>
      <c r="E357" t="s">
        <v>1395</v>
      </c>
      <c r="F357" t="s">
        <v>845</v>
      </c>
      <c r="G357" t="s">
        <v>845</v>
      </c>
      <c r="H357" t="s">
        <v>924</v>
      </c>
      <c r="I357">
        <v>0</v>
      </c>
      <c r="J357">
        <v>-986.42</v>
      </c>
      <c r="K357">
        <v>-986.42</v>
      </c>
    </row>
    <row r="358" spans="1:11" x14ac:dyDescent="0.3">
      <c r="A358" t="s">
        <v>1539</v>
      </c>
      <c r="B358" t="s">
        <v>907</v>
      </c>
      <c r="C358" t="s">
        <v>909</v>
      </c>
      <c r="D358" t="s">
        <v>913</v>
      </c>
      <c r="E358" t="s">
        <v>1395</v>
      </c>
      <c r="F358" t="s">
        <v>845</v>
      </c>
      <c r="G358" t="s">
        <v>845</v>
      </c>
      <c r="H358" t="s">
        <v>927</v>
      </c>
      <c r="I358">
        <v>0</v>
      </c>
      <c r="J358">
        <v>-127.5</v>
      </c>
      <c r="K358">
        <v>-127.5</v>
      </c>
    </row>
    <row r="359" spans="1:11" x14ac:dyDescent="0.3">
      <c r="A359" t="s">
        <v>1541</v>
      </c>
      <c r="B359" t="s">
        <v>907</v>
      </c>
      <c r="C359" t="s">
        <v>909</v>
      </c>
      <c r="D359" t="s">
        <v>929</v>
      </c>
      <c r="E359" t="s">
        <v>1395</v>
      </c>
      <c r="F359" t="s">
        <v>1529</v>
      </c>
      <c r="G359" t="s">
        <v>845</v>
      </c>
      <c r="H359" t="s">
        <v>1543</v>
      </c>
      <c r="I359">
        <v>0</v>
      </c>
      <c r="J359">
        <v>0</v>
      </c>
      <c r="K359">
        <v>0</v>
      </c>
    </row>
    <row r="360" spans="1:11" x14ac:dyDescent="0.3">
      <c r="A360" t="s">
        <v>1544</v>
      </c>
      <c r="B360" t="s">
        <v>907</v>
      </c>
      <c r="C360" t="s">
        <v>909</v>
      </c>
      <c r="D360" t="s">
        <v>929</v>
      </c>
      <c r="E360" t="s">
        <v>1395</v>
      </c>
      <c r="F360" t="s">
        <v>845</v>
      </c>
      <c r="G360" t="s">
        <v>845</v>
      </c>
      <c r="H360" t="s">
        <v>1546</v>
      </c>
      <c r="I360">
        <v>0</v>
      </c>
      <c r="J360">
        <v>-37105.480000000003</v>
      </c>
      <c r="K360">
        <v>-37105.480000000003</v>
      </c>
    </row>
    <row r="361" spans="1:11" x14ac:dyDescent="0.3">
      <c r="A361" t="s">
        <v>1547</v>
      </c>
      <c r="B361" t="s">
        <v>907</v>
      </c>
      <c r="C361" t="s">
        <v>909</v>
      </c>
      <c r="D361" t="s">
        <v>929</v>
      </c>
      <c r="E361" t="s">
        <v>1395</v>
      </c>
      <c r="F361" t="s">
        <v>845</v>
      </c>
      <c r="G361" t="s">
        <v>845</v>
      </c>
      <c r="H361" t="s">
        <v>940</v>
      </c>
      <c r="I361">
        <v>0</v>
      </c>
      <c r="J361">
        <v>0</v>
      </c>
      <c r="K361">
        <v>0</v>
      </c>
    </row>
    <row r="362" spans="1:11" x14ac:dyDescent="0.3">
      <c r="A362" t="s">
        <v>1549</v>
      </c>
      <c r="B362" t="s">
        <v>907</v>
      </c>
      <c r="C362" t="s">
        <v>942</v>
      </c>
      <c r="D362" t="s">
        <v>942</v>
      </c>
      <c r="E362" t="s">
        <v>1395</v>
      </c>
      <c r="F362" t="s">
        <v>845</v>
      </c>
      <c r="G362" t="s">
        <v>845</v>
      </c>
      <c r="H362" t="s">
        <v>944</v>
      </c>
      <c r="I362">
        <v>0</v>
      </c>
      <c r="J362">
        <v>-904008.61</v>
      </c>
      <c r="K362">
        <v>-904008.61</v>
      </c>
    </row>
    <row r="363" spans="1:11" x14ac:dyDescent="0.3">
      <c r="A363" t="s">
        <v>1551</v>
      </c>
      <c r="B363" t="s">
        <v>907</v>
      </c>
      <c r="C363" t="s">
        <v>942</v>
      </c>
      <c r="D363" t="s">
        <v>942</v>
      </c>
      <c r="E363" t="s">
        <v>1395</v>
      </c>
      <c r="F363" t="s">
        <v>845</v>
      </c>
      <c r="G363" t="s">
        <v>845</v>
      </c>
      <c r="H363" t="s">
        <v>947</v>
      </c>
      <c r="I363">
        <v>0</v>
      </c>
      <c r="J363">
        <v>0</v>
      </c>
      <c r="K363">
        <v>0</v>
      </c>
    </row>
    <row r="364" spans="1:11" x14ac:dyDescent="0.3">
      <c r="A364" t="s">
        <v>1553</v>
      </c>
      <c r="B364" t="s">
        <v>949</v>
      </c>
      <c r="C364" t="s">
        <v>950</v>
      </c>
      <c r="D364" t="s">
        <v>950</v>
      </c>
      <c r="E364" t="s">
        <v>1395</v>
      </c>
      <c r="F364" t="s">
        <v>845</v>
      </c>
      <c r="G364" t="s">
        <v>845</v>
      </c>
      <c r="H364" t="s">
        <v>802</v>
      </c>
      <c r="I364">
        <v>0</v>
      </c>
      <c r="J364">
        <v>-112956.67</v>
      </c>
      <c r="K364">
        <v>-112956.67</v>
      </c>
    </row>
    <row r="365" spans="1:11" x14ac:dyDescent="0.3">
      <c r="A365" t="s">
        <v>1555</v>
      </c>
      <c r="B365" t="s">
        <v>101</v>
      </c>
      <c r="C365" t="s">
        <v>101</v>
      </c>
      <c r="D365" t="s">
        <v>809</v>
      </c>
      <c r="E365" t="s">
        <v>954</v>
      </c>
      <c r="F365" t="s">
        <v>960</v>
      </c>
      <c r="G365" t="s">
        <v>1435</v>
      </c>
      <c r="H365" t="s">
        <v>961</v>
      </c>
      <c r="I365">
        <v>0</v>
      </c>
      <c r="J365">
        <v>-348.75</v>
      </c>
      <c r="K365">
        <v>-348.75</v>
      </c>
    </row>
    <row r="366" spans="1:11" x14ac:dyDescent="0.3">
      <c r="A366" t="s">
        <v>1556</v>
      </c>
      <c r="B366" t="s">
        <v>949</v>
      </c>
      <c r="C366" t="s">
        <v>975</v>
      </c>
      <c r="D366" t="s">
        <v>975</v>
      </c>
      <c r="E366" t="s">
        <v>1395</v>
      </c>
      <c r="F366" t="s">
        <v>845</v>
      </c>
      <c r="G366" t="s">
        <v>845</v>
      </c>
      <c r="H366" t="s">
        <v>977</v>
      </c>
      <c r="I366">
        <v>0</v>
      </c>
      <c r="J366">
        <v>0</v>
      </c>
      <c r="K366">
        <v>0</v>
      </c>
    </row>
    <row r="367" spans="1:11" x14ac:dyDescent="0.3">
      <c r="A367" t="s">
        <v>1558</v>
      </c>
      <c r="B367" t="s">
        <v>101</v>
      </c>
      <c r="C367" t="s">
        <v>101</v>
      </c>
      <c r="D367" t="s">
        <v>807</v>
      </c>
      <c r="E367" t="s">
        <v>1395</v>
      </c>
      <c r="F367" t="s">
        <v>1529</v>
      </c>
      <c r="G367" t="s">
        <v>989</v>
      </c>
      <c r="H367" t="s">
        <v>807</v>
      </c>
      <c r="I367">
        <v>0</v>
      </c>
      <c r="J367">
        <v>-817.03</v>
      </c>
      <c r="K367">
        <v>-817.03</v>
      </c>
    </row>
    <row r="368" spans="1:11" x14ac:dyDescent="0.3">
      <c r="A368" t="s">
        <v>1560</v>
      </c>
      <c r="B368" t="s">
        <v>101</v>
      </c>
      <c r="C368" t="s">
        <v>101</v>
      </c>
      <c r="D368" t="s">
        <v>807</v>
      </c>
      <c r="E368" t="s">
        <v>1395</v>
      </c>
      <c r="F368" t="s">
        <v>1529</v>
      </c>
      <c r="G368" t="s">
        <v>989</v>
      </c>
      <c r="H368" t="s">
        <v>1561</v>
      </c>
      <c r="I368">
        <v>0</v>
      </c>
      <c r="J368">
        <v>0</v>
      </c>
      <c r="K368">
        <v>0</v>
      </c>
    </row>
    <row r="369" spans="1:11" x14ac:dyDescent="0.3">
      <c r="A369" t="s">
        <v>1562</v>
      </c>
      <c r="B369" t="s">
        <v>949</v>
      </c>
      <c r="C369" t="s">
        <v>975</v>
      </c>
      <c r="D369" t="s">
        <v>975</v>
      </c>
      <c r="E369" t="s">
        <v>1395</v>
      </c>
      <c r="F369" t="s">
        <v>1529</v>
      </c>
      <c r="G369" t="s">
        <v>845</v>
      </c>
      <c r="H369" t="s">
        <v>1000</v>
      </c>
      <c r="I369">
        <v>0</v>
      </c>
      <c r="J369">
        <v>-2236716.27</v>
      </c>
      <c r="K369">
        <v>-2236716.27</v>
      </c>
    </row>
    <row r="370" spans="1:11" x14ac:dyDescent="0.3">
      <c r="A370" t="s">
        <v>1564</v>
      </c>
      <c r="B370" t="s">
        <v>949</v>
      </c>
      <c r="C370" t="s">
        <v>975</v>
      </c>
      <c r="D370" t="s">
        <v>975</v>
      </c>
      <c r="E370" t="s">
        <v>1395</v>
      </c>
      <c r="F370" t="s">
        <v>1529</v>
      </c>
      <c r="G370" t="s">
        <v>845</v>
      </c>
      <c r="H370" t="s">
        <v>1003</v>
      </c>
      <c r="I370">
        <v>904008.61</v>
      </c>
      <c r="J370">
        <v>0</v>
      </c>
      <c r="K370">
        <v>904008.61</v>
      </c>
    </row>
    <row r="371" spans="1:11" x14ac:dyDescent="0.3">
      <c r="A371" t="s">
        <v>1566</v>
      </c>
      <c r="B371" t="s">
        <v>949</v>
      </c>
      <c r="C371" t="s">
        <v>1005</v>
      </c>
      <c r="D371" t="s">
        <v>1005</v>
      </c>
      <c r="E371" t="s">
        <v>1395</v>
      </c>
      <c r="F371" t="s">
        <v>1529</v>
      </c>
      <c r="G371" t="s">
        <v>845</v>
      </c>
      <c r="H371" t="s">
        <v>1007</v>
      </c>
      <c r="I371">
        <v>0</v>
      </c>
      <c r="J371">
        <v>0</v>
      </c>
      <c r="K371">
        <v>0</v>
      </c>
    </row>
    <row r="372" spans="1:11" x14ac:dyDescent="0.3">
      <c r="A372" t="s">
        <v>1568</v>
      </c>
      <c r="B372" t="s">
        <v>101</v>
      </c>
      <c r="C372" t="s">
        <v>101</v>
      </c>
      <c r="D372" t="s">
        <v>810</v>
      </c>
      <c r="E372" t="s">
        <v>1395</v>
      </c>
      <c r="F372" t="s">
        <v>1529</v>
      </c>
      <c r="G372" t="s">
        <v>803</v>
      </c>
      <c r="H372" t="s">
        <v>1569</v>
      </c>
      <c r="I372">
        <v>0</v>
      </c>
      <c r="J372">
        <v>-6250</v>
      </c>
      <c r="K372">
        <v>-6250</v>
      </c>
    </row>
    <row r="373" spans="1:11" x14ac:dyDescent="0.3">
      <c r="A373" t="s">
        <v>1571</v>
      </c>
      <c r="B373" t="s">
        <v>101</v>
      </c>
      <c r="C373" t="s">
        <v>101</v>
      </c>
      <c r="D373" t="s">
        <v>803</v>
      </c>
      <c r="E373" t="s">
        <v>1395</v>
      </c>
      <c r="F373" t="s">
        <v>1529</v>
      </c>
      <c r="G373" t="s">
        <v>803</v>
      </c>
      <c r="H373" t="s">
        <v>1572</v>
      </c>
      <c r="I373">
        <v>0</v>
      </c>
      <c r="J373">
        <v>-267164.87</v>
      </c>
      <c r="K373">
        <v>-267164.87</v>
      </c>
    </row>
    <row r="374" spans="1:11" x14ac:dyDescent="0.3">
      <c r="A374" t="s">
        <v>1574</v>
      </c>
      <c r="B374" t="s">
        <v>101</v>
      </c>
      <c r="C374" t="s">
        <v>101</v>
      </c>
      <c r="D374" t="s">
        <v>803</v>
      </c>
      <c r="E374" t="s">
        <v>1395</v>
      </c>
      <c r="F374" t="s">
        <v>1529</v>
      </c>
      <c r="G374" t="s">
        <v>803</v>
      </c>
      <c r="H374" t="s">
        <v>1575</v>
      </c>
      <c r="I374">
        <v>0</v>
      </c>
      <c r="J374">
        <v>-436.72</v>
      </c>
      <c r="K374">
        <v>-436.72</v>
      </c>
    </row>
    <row r="375" spans="1:11" x14ac:dyDescent="0.3">
      <c r="A375" t="s">
        <v>1577</v>
      </c>
      <c r="B375" t="s">
        <v>101</v>
      </c>
      <c r="C375" t="s">
        <v>101</v>
      </c>
      <c r="D375" t="s">
        <v>803</v>
      </c>
      <c r="E375" t="s">
        <v>1395</v>
      </c>
      <c r="F375" t="s">
        <v>1529</v>
      </c>
      <c r="G375" t="s">
        <v>803</v>
      </c>
      <c r="H375" t="s">
        <v>1578</v>
      </c>
      <c r="I375">
        <v>0</v>
      </c>
      <c r="J375">
        <v>-301.14</v>
      </c>
      <c r="K375">
        <v>-301.14</v>
      </c>
    </row>
    <row r="376" spans="1:11" x14ac:dyDescent="0.3">
      <c r="A376" t="s">
        <v>1579</v>
      </c>
      <c r="B376" t="s">
        <v>101</v>
      </c>
      <c r="C376" t="s">
        <v>101</v>
      </c>
      <c r="D376" t="s">
        <v>803</v>
      </c>
      <c r="E376" t="s">
        <v>1395</v>
      </c>
      <c r="F376" t="s">
        <v>1529</v>
      </c>
      <c r="G376" t="s">
        <v>803</v>
      </c>
      <c r="H376" t="s">
        <v>1580</v>
      </c>
      <c r="I376">
        <v>0</v>
      </c>
      <c r="J376">
        <v>-3118.62</v>
      </c>
      <c r="K376">
        <v>-3118.62</v>
      </c>
    </row>
    <row r="377" spans="1:11" x14ac:dyDescent="0.3">
      <c r="A377" t="s">
        <v>1582</v>
      </c>
      <c r="B377" t="s">
        <v>101</v>
      </c>
      <c r="C377" t="s">
        <v>101</v>
      </c>
      <c r="D377" t="s">
        <v>812</v>
      </c>
      <c r="E377" t="s">
        <v>954</v>
      </c>
      <c r="F377" t="s">
        <v>1074</v>
      </c>
      <c r="G377" t="s">
        <v>1435</v>
      </c>
      <c r="H377" t="s">
        <v>1583</v>
      </c>
      <c r="I377">
        <v>0</v>
      </c>
      <c r="J377">
        <v>-1617.74</v>
      </c>
      <c r="K377">
        <v>-1617.74</v>
      </c>
    </row>
    <row r="378" spans="1:11" x14ac:dyDescent="0.3">
      <c r="A378" t="s">
        <v>1584</v>
      </c>
      <c r="B378" t="s">
        <v>101</v>
      </c>
      <c r="C378" t="s">
        <v>101</v>
      </c>
      <c r="D378" t="s">
        <v>1585</v>
      </c>
      <c r="E378" t="s">
        <v>1395</v>
      </c>
      <c r="F378" t="s">
        <v>1529</v>
      </c>
      <c r="G378" t="s">
        <v>803</v>
      </c>
      <c r="H378" t="s">
        <v>1586</v>
      </c>
      <c r="I378">
        <v>0</v>
      </c>
      <c r="J378">
        <v>-2235</v>
      </c>
      <c r="K378">
        <v>-2235</v>
      </c>
    </row>
    <row r="379" spans="1:11" x14ac:dyDescent="0.3">
      <c r="A379" t="s">
        <v>1588</v>
      </c>
      <c r="B379" t="s">
        <v>101</v>
      </c>
      <c r="C379" t="s">
        <v>101</v>
      </c>
      <c r="D379" t="s">
        <v>811</v>
      </c>
      <c r="E379" t="s">
        <v>954</v>
      </c>
      <c r="F379" t="s">
        <v>1074</v>
      </c>
      <c r="G379" t="s">
        <v>1435</v>
      </c>
      <c r="H379" t="s">
        <v>1589</v>
      </c>
      <c r="I379">
        <v>0</v>
      </c>
      <c r="J379">
        <v>0</v>
      </c>
      <c r="K379">
        <v>0</v>
      </c>
    </row>
    <row r="380" spans="1:11" x14ac:dyDescent="0.3">
      <c r="A380" t="s">
        <v>1590</v>
      </c>
      <c r="B380" t="s">
        <v>101</v>
      </c>
      <c r="C380" t="s">
        <v>101</v>
      </c>
      <c r="D380" t="s">
        <v>811</v>
      </c>
      <c r="E380" t="s">
        <v>954</v>
      </c>
      <c r="F380" t="s">
        <v>1074</v>
      </c>
      <c r="G380" t="s">
        <v>1435</v>
      </c>
      <c r="H380" t="s">
        <v>1591</v>
      </c>
      <c r="I380">
        <v>0</v>
      </c>
      <c r="J380">
        <v>0</v>
      </c>
      <c r="K380">
        <v>0</v>
      </c>
    </row>
    <row r="381" spans="1:11" x14ac:dyDescent="0.3">
      <c r="A381" t="s">
        <v>1592</v>
      </c>
      <c r="B381" t="s">
        <v>101</v>
      </c>
      <c r="C381" t="s">
        <v>101</v>
      </c>
      <c r="D381" t="s">
        <v>811</v>
      </c>
      <c r="E381" t="s">
        <v>954</v>
      </c>
      <c r="F381" t="s">
        <v>1074</v>
      </c>
      <c r="G381" t="s">
        <v>1435</v>
      </c>
      <c r="H381" t="s">
        <v>1053</v>
      </c>
      <c r="I381">
        <v>0</v>
      </c>
      <c r="J381">
        <v>-185358.28</v>
      </c>
      <c r="K381">
        <v>-185358.28</v>
      </c>
    </row>
    <row r="382" spans="1:11" x14ac:dyDescent="0.3">
      <c r="A382" t="s">
        <v>1593</v>
      </c>
      <c r="B382" t="s">
        <v>101</v>
      </c>
      <c r="C382" t="s">
        <v>101</v>
      </c>
      <c r="D382" t="s">
        <v>814</v>
      </c>
      <c r="E382" t="s">
        <v>954</v>
      </c>
      <c r="F382" t="s">
        <v>1074</v>
      </c>
      <c r="G382" t="s">
        <v>1435</v>
      </c>
      <c r="H382" t="s">
        <v>814</v>
      </c>
      <c r="I382">
        <v>0</v>
      </c>
      <c r="J382">
        <v>0</v>
      </c>
      <c r="K382">
        <v>0</v>
      </c>
    </row>
    <row r="383" spans="1:11" x14ac:dyDescent="0.3">
      <c r="A383" t="s">
        <v>1594</v>
      </c>
      <c r="B383" t="s">
        <v>101</v>
      </c>
      <c r="C383" t="s">
        <v>101</v>
      </c>
      <c r="D383" t="s">
        <v>814</v>
      </c>
      <c r="E383" t="s">
        <v>954</v>
      </c>
      <c r="F383" t="s">
        <v>1074</v>
      </c>
      <c r="G383" t="s">
        <v>1435</v>
      </c>
      <c r="H383" t="s">
        <v>1057</v>
      </c>
      <c r="I383">
        <v>0</v>
      </c>
      <c r="J383">
        <v>0</v>
      </c>
      <c r="K383">
        <v>0</v>
      </c>
    </row>
    <row r="384" spans="1:11" x14ac:dyDescent="0.3">
      <c r="A384" t="s">
        <v>1595</v>
      </c>
      <c r="B384" t="s">
        <v>101</v>
      </c>
      <c r="C384" t="s">
        <v>101</v>
      </c>
      <c r="D384" t="s">
        <v>813</v>
      </c>
      <c r="E384" t="s">
        <v>954</v>
      </c>
      <c r="F384" t="s">
        <v>1066</v>
      </c>
      <c r="G384" t="s">
        <v>1435</v>
      </c>
      <c r="H384" t="s">
        <v>1067</v>
      </c>
      <c r="I384">
        <v>0</v>
      </c>
      <c r="J384">
        <v>0</v>
      </c>
      <c r="K384">
        <v>0</v>
      </c>
    </row>
    <row r="385" spans="1:11" x14ac:dyDescent="0.3">
      <c r="A385" t="s">
        <v>1596</v>
      </c>
      <c r="B385" t="s">
        <v>101</v>
      </c>
      <c r="C385" t="s">
        <v>101</v>
      </c>
      <c r="D385" t="s">
        <v>812</v>
      </c>
      <c r="E385" t="s">
        <v>954</v>
      </c>
      <c r="F385" t="s">
        <v>1074</v>
      </c>
      <c r="G385" t="s">
        <v>1435</v>
      </c>
      <c r="H385" t="s">
        <v>812</v>
      </c>
      <c r="I385">
        <v>0</v>
      </c>
      <c r="J385">
        <v>-1315.4</v>
      </c>
      <c r="K385">
        <v>-1315.4</v>
      </c>
    </row>
    <row r="386" spans="1:11" x14ac:dyDescent="0.3">
      <c r="A386" t="s">
        <v>1597</v>
      </c>
      <c r="B386" t="s">
        <v>101</v>
      </c>
      <c r="C386" t="s">
        <v>101</v>
      </c>
      <c r="D386" t="s">
        <v>816</v>
      </c>
      <c r="E386" t="s">
        <v>954</v>
      </c>
      <c r="F386" t="s">
        <v>1078</v>
      </c>
      <c r="G386" t="s">
        <v>1435</v>
      </c>
      <c r="H386" t="s">
        <v>1447</v>
      </c>
      <c r="I386">
        <v>0</v>
      </c>
      <c r="J386">
        <v>0</v>
      </c>
      <c r="K386">
        <v>0</v>
      </c>
    </row>
    <row r="387" spans="1:11" x14ac:dyDescent="0.3">
      <c r="A387" t="s">
        <v>1598</v>
      </c>
      <c r="B387" t="s">
        <v>101</v>
      </c>
      <c r="C387" t="s">
        <v>101</v>
      </c>
      <c r="D387" t="s">
        <v>816</v>
      </c>
      <c r="E387" t="s">
        <v>954</v>
      </c>
      <c r="F387" t="s">
        <v>1078</v>
      </c>
      <c r="G387" t="s">
        <v>1435</v>
      </c>
      <c r="H387" t="s">
        <v>1083</v>
      </c>
      <c r="I387">
        <v>0</v>
      </c>
      <c r="J387">
        <v>0</v>
      </c>
      <c r="K387">
        <v>0</v>
      </c>
    </row>
    <row r="388" spans="1:11" x14ac:dyDescent="0.3">
      <c r="A388" t="s">
        <v>1599</v>
      </c>
      <c r="B388" t="s">
        <v>101</v>
      </c>
      <c r="C388" t="s">
        <v>101</v>
      </c>
      <c r="D388" t="s">
        <v>816</v>
      </c>
      <c r="E388" t="s">
        <v>954</v>
      </c>
      <c r="F388" t="s">
        <v>1078</v>
      </c>
      <c r="G388" t="s">
        <v>1435</v>
      </c>
      <c r="H388" t="s">
        <v>1600</v>
      </c>
      <c r="I388">
        <v>0</v>
      </c>
      <c r="J388">
        <v>0</v>
      </c>
      <c r="K388">
        <v>0</v>
      </c>
    </row>
    <row r="389" spans="1:11" x14ac:dyDescent="0.3">
      <c r="A389" t="s">
        <v>1601</v>
      </c>
      <c r="B389" t="s">
        <v>101</v>
      </c>
      <c r="C389" t="s">
        <v>101</v>
      </c>
      <c r="D389" t="s">
        <v>816</v>
      </c>
      <c r="E389" t="s">
        <v>954</v>
      </c>
      <c r="F389" t="s">
        <v>1078</v>
      </c>
      <c r="G389" t="s">
        <v>1435</v>
      </c>
      <c r="H389" t="s">
        <v>1085</v>
      </c>
      <c r="I389">
        <v>0</v>
      </c>
      <c r="J389">
        <v>-6049.45</v>
      </c>
      <c r="K389">
        <v>-6049.45</v>
      </c>
    </row>
    <row r="390" spans="1:11" x14ac:dyDescent="0.3">
      <c r="A390" t="s">
        <v>1602</v>
      </c>
      <c r="B390" t="s">
        <v>101</v>
      </c>
      <c r="C390" t="s">
        <v>101</v>
      </c>
      <c r="D390" t="s">
        <v>816</v>
      </c>
      <c r="E390" t="s">
        <v>954</v>
      </c>
      <c r="F390" t="s">
        <v>1078</v>
      </c>
      <c r="G390" t="s">
        <v>1435</v>
      </c>
      <c r="H390" t="s">
        <v>1603</v>
      </c>
      <c r="I390">
        <v>0</v>
      </c>
      <c r="J390">
        <v>0</v>
      </c>
      <c r="K390">
        <v>0</v>
      </c>
    </row>
    <row r="391" spans="1:11" x14ac:dyDescent="0.3">
      <c r="A391" t="s">
        <v>1604</v>
      </c>
      <c r="B391" t="s">
        <v>100</v>
      </c>
      <c r="C391" t="s">
        <v>819</v>
      </c>
      <c r="D391" t="s">
        <v>1088</v>
      </c>
      <c r="E391" t="s">
        <v>1395</v>
      </c>
      <c r="F391" t="s">
        <v>1529</v>
      </c>
      <c r="G391" t="s">
        <v>1089</v>
      </c>
      <c r="H391" t="s">
        <v>284</v>
      </c>
      <c r="I391">
        <v>18434.72</v>
      </c>
      <c r="J391">
        <v>0</v>
      </c>
      <c r="K391">
        <v>18434.72</v>
      </c>
    </row>
    <row r="392" spans="1:11" x14ac:dyDescent="0.3">
      <c r="A392" t="s">
        <v>1605</v>
      </c>
      <c r="B392" t="s">
        <v>100</v>
      </c>
      <c r="C392" t="s">
        <v>819</v>
      </c>
      <c r="D392" t="s">
        <v>1088</v>
      </c>
      <c r="E392" t="s">
        <v>1395</v>
      </c>
      <c r="F392" t="s">
        <v>1529</v>
      </c>
      <c r="G392" t="s">
        <v>1089</v>
      </c>
      <c r="H392" t="s">
        <v>287</v>
      </c>
      <c r="I392">
        <v>0</v>
      </c>
      <c r="J392">
        <v>0</v>
      </c>
      <c r="K392">
        <v>0</v>
      </c>
    </row>
    <row r="393" spans="1:11" x14ac:dyDescent="0.3">
      <c r="A393" t="s">
        <v>1606</v>
      </c>
      <c r="B393" t="s">
        <v>100</v>
      </c>
      <c r="C393" t="s">
        <v>819</v>
      </c>
      <c r="D393" t="s">
        <v>1088</v>
      </c>
      <c r="E393" t="s">
        <v>1395</v>
      </c>
      <c r="F393" t="s">
        <v>1529</v>
      </c>
      <c r="G393" t="s">
        <v>1089</v>
      </c>
      <c r="H393" t="s">
        <v>285</v>
      </c>
      <c r="I393">
        <v>15720.96</v>
      </c>
      <c r="J393">
        <v>0</v>
      </c>
      <c r="K393">
        <v>15720.96</v>
      </c>
    </row>
    <row r="394" spans="1:11" x14ac:dyDescent="0.3">
      <c r="A394" t="s">
        <v>1607</v>
      </c>
      <c r="B394" t="s">
        <v>100</v>
      </c>
      <c r="C394" t="s">
        <v>819</v>
      </c>
      <c r="D394" t="s">
        <v>1088</v>
      </c>
      <c r="E394" t="s">
        <v>1395</v>
      </c>
      <c r="F394" t="s">
        <v>1529</v>
      </c>
      <c r="G394" t="s">
        <v>1089</v>
      </c>
      <c r="H394" t="s">
        <v>293</v>
      </c>
      <c r="I394">
        <v>21760.35</v>
      </c>
      <c r="J394">
        <v>0</v>
      </c>
      <c r="K394">
        <v>21760.35</v>
      </c>
    </row>
    <row r="395" spans="1:11" x14ac:dyDescent="0.3">
      <c r="A395" t="s">
        <v>1608</v>
      </c>
      <c r="B395" t="s">
        <v>100</v>
      </c>
      <c r="C395" t="s">
        <v>819</v>
      </c>
      <c r="D395" t="s">
        <v>1088</v>
      </c>
      <c r="E395" t="s">
        <v>1395</v>
      </c>
      <c r="F395" t="s">
        <v>1529</v>
      </c>
      <c r="G395" t="s">
        <v>1089</v>
      </c>
      <c r="H395" t="s">
        <v>298</v>
      </c>
      <c r="I395">
        <v>28012.99</v>
      </c>
      <c r="J395">
        <v>0</v>
      </c>
      <c r="K395">
        <v>28012.99</v>
      </c>
    </row>
    <row r="396" spans="1:11" x14ac:dyDescent="0.3">
      <c r="A396" t="s">
        <v>1609</v>
      </c>
      <c r="B396" t="s">
        <v>100</v>
      </c>
      <c r="C396" t="s">
        <v>819</v>
      </c>
      <c r="D396" t="s">
        <v>1088</v>
      </c>
      <c r="E396" t="s">
        <v>1395</v>
      </c>
      <c r="F396" t="s">
        <v>1529</v>
      </c>
      <c r="G396" t="s">
        <v>1089</v>
      </c>
      <c r="H396" t="s">
        <v>299</v>
      </c>
      <c r="I396">
        <v>0</v>
      </c>
      <c r="J396">
        <v>0</v>
      </c>
      <c r="K396">
        <v>0</v>
      </c>
    </row>
    <row r="397" spans="1:11" x14ac:dyDescent="0.3">
      <c r="A397" t="s">
        <v>1610</v>
      </c>
      <c r="B397" t="s">
        <v>100</v>
      </c>
      <c r="C397" t="s">
        <v>819</v>
      </c>
      <c r="D397" t="s">
        <v>1088</v>
      </c>
      <c r="E397" t="s">
        <v>1395</v>
      </c>
      <c r="F397" t="s">
        <v>1529</v>
      </c>
      <c r="G397" t="s">
        <v>1089</v>
      </c>
      <c r="H397" t="s">
        <v>295</v>
      </c>
      <c r="I397">
        <v>0</v>
      </c>
      <c r="J397">
        <v>0</v>
      </c>
      <c r="K397">
        <v>0</v>
      </c>
    </row>
    <row r="398" spans="1:11" x14ac:dyDescent="0.3">
      <c r="A398" t="s">
        <v>1611</v>
      </c>
      <c r="B398" t="s">
        <v>100</v>
      </c>
      <c r="C398" t="s">
        <v>819</v>
      </c>
      <c r="D398" t="s">
        <v>1088</v>
      </c>
      <c r="E398" t="s">
        <v>1395</v>
      </c>
      <c r="F398" t="s">
        <v>1529</v>
      </c>
      <c r="G398" t="s">
        <v>1089</v>
      </c>
      <c r="H398" t="s">
        <v>290</v>
      </c>
      <c r="I398">
        <v>1666.16</v>
      </c>
      <c r="J398">
        <v>0</v>
      </c>
      <c r="K398">
        <v>1666.16</v>
      </c>
    </row>
    <row r="399" spans="1:11" x14ac:dyDescent="0.3">
      <c r="A399" t="s">
        <v>1612</v>
      </c>
      <c r="B399" t="s">
        <v>100</v>
      </c>
      <c r="C399" t="s">
        <v>819</v>
      </c>
      <c r="D399" t="s">
        <v>1098</v>
      </c>
      <c r="E399" t="s">
        <v>1395</v>
      </c>
      <c r="F399" t="s">
        <v>1529</v>
      </c>
      <c r="G399" t="s">
        <v>1089</v>
      </c>
      <c r="H399" t="s">
        <v>291</v>
      </c>
      <c r="I399">
        <v>2557.75</v>
      </c>
      <c r="J399">
        <v>0</v>
      </c>
      <c r="K399">
        <v>2557.75</v>
      </c>
    </row>
    <row r="400" spans="1:11" x14ac:dyDescent="0.3">
      <c r="A400" t="s">
        <v>1613</v>
      </c>
      <c r="B400" t="s">
        <v>100</v>
      </c>
      <c r="C400" t="s">
        <v>819</v>
      </c>
      <c r="D400" t="s">
        <v>1100</v>
      </c>
      <c r="E400" t="s">
        <v>1395</v>
      </c>
      <c r="F400" t="s">
        <v>1529</v>
      </c>
      <c r="G400" t="s">
        <v>1089</v>
      </c>
      <c r="H400" t="s">
        <v>294</v>
      </c>
      <c r="I400">
        <v>6743.72</v>
      </c>
      <c r="J400">
        <v>0</v>
      </c>
      <c r="K400">
        <v>6743.72</v>
      </c>
    </row>
    <row r="401" spans="1:11" x14ac:dyDescent="0.3">
      <c r="A401" t="s">
        <v>1614</v>
      </c>
      <c r="B401" t="s">
        <v>100</v>
      </c>
      <c r="C401" t="s">
        <v>819</v>
      </c>
      <c r="D401" t="s">
        <v>1100</v>
      </c>
      <c r="E401" t="s">
        <v>1395</v>
      </c>
      <c r="F401" t="s">
        <v>1529</v>
      </c>
      <c r="G401" t="s">
        <v>1089</v>
      </c>
      <c r="H401" t="s">
        <v>300</v>
      </c>
      <c r="I401">
        <v>3046.59</v>
      </c>
      <c r="J401">
        <v>0</v>
      </c>
      <c r="K401">
        <v>3046.59</v>
      </c>
    </row>
    <row r="402" spans="1:11" x14ac:dyDescent="0.3">
      <c r="A402" t="s">
        <v>1615</v>
      </c>
      <c r="B402" t="s">
        <v>100</v>
      </c>
      <c r="C402" t="s">
        <v>819</v>
      </c>
      <c r="D402" t="s">
        <v>1100</v>
      </c>
      <c r="E402" t="s">
        <v>1395</v>
      </c>
      <c r="F402" t="s">
        <v>1529</v>
      </c>
      <c r="G402" t="s">
        <v>1089</v>
      </c>
      <c r="H402" t="s">
        <v>297</v>
      </c>
      <c r="I402">
        <v>0</v>
      </c>
      <c r="J402">
        <v>0</v>
      </c>
      <c r="K402">
        <v>0</v>
      </c>
    </row>
    <row r="403" spans="1:11" x14ac:dyDescent="0.3">
      <c r="A403" t="s">
        <v>1616</v>
      </c>
      <c r="B403" t="s">
        <v>100</v>
      </c>
      <c r="C403" t="s">
        <v>819</v>
      </c>
      <c r="D403" t="s">
        <v>1104</v>
      </c>
      <c r="E403" t="s">
        <v>1395</v>
      </c>
      <c r="F403" t="s">
        <v>1529</v>
      </c>
      <c r="G403" t="s">
        <v>1089</v>
      </c>
      <c r="H403" t="s">
        <v>288</v>
      </c>
      <c r="I403">
        <v>21848.78</v>
      </c>
      <c r="J403">
        <v>0</v>
      </c>
      <c r="K403">
        <v>21848.78</v>
      </c>
    </row>
    <row r="404" spans="1:11" x14ac:dyDescent="0.3">
      <c r="A404" t="s">
        <v>1617</v>
      </c>
      <c r="B404" t="s">
        <v>100</v>
      </c>
      <c r="C404" t="s">
        <v>819</v>
      </c>
      <c r="D404" t="s">
        <v>1104</v>
      </c>
      <c r="E404" t="s">
        <v>1395</v>
      </c>
      <c r="F404" t="s">
        <v>1529</v>
      </c>
      <c r="G404" t="s">
        <v>1089</v>
      </c>
      <c r="H404" t="s">
        <v>292</v>
      </c>
      <c r="I404">
        <v>14710.24</v>
      </c>
      <c r="J404">
        <v>0</v>
      </c>
      <c r="K404">
        <v>14710.24</v>
      </c>
    </row>
    <row r="405" spans="1:11" x14ac:dyDescent="0.3">
      <c r="A405" t="s">
        <v>1618</v>
      </c>
      <c r="B405" t="s">
        <v>100</v>
      </c>
      <c r="C405" t="s">
        <v>820</v>
      </c>
      <c r="D405" t="s">
        <v>1108</v>
      </c>
      <c r="E405" t="s">
        <v>1395</v>
      </c>
      <c r="F405" t="s">
        <v>1529</v>
      </c>
      <c r="G405" t="s">
        <v>1089</v>
      </c>
      <c r="H405" t="s">
        <v>1109</v>
      </c>
      <c r="I405">
        <v>5436</v>
      </c>
      <c r="J405">
        <v>0</v>
      </c>
      <c r="K405">
        <v>5436</v>
      </c>
    </row>
    <row r="406" spans="1:11" x14ac:dyDescent="0.3">
      <c r="A406" t="s">
        <v>1619</v>
      </c>
      <c r="B406" t="s">
        <v>100</v>
      </c>
      <c r="C406" t="s">
        <v>820</v>
      </c>
      <c r="D406" t="s">
        <v>1108</v>
      </c>
      <c r="E406" t="s">
        <v>1395</v>
      </c>
      <c r="F406" t="s">
        <v>1529</v>
      </c>
      <c r="G406" t="s">
        <v>1089</v>
      </c>
      <c r="H406" t="s">
        <v>1112</v>
      </c>
      <c r="I406">
        <v>0</v>
      </c>
      <c r="J406">
        <v>0</v>
      </c>
      <c r="K406">
        <v>0</v>
      </c>
    </row>
    <row r="407" spans="1:11" x14ac:dyDescent="0.3">
      <c r="A407" t="s">
        <v>1620</v>
      </c>
      <c r="B407" t="s">
        <v>100</v>
      </c>
      <c r="C407" t="s">
        <v>820</v>
      </c>
      <c r="D407" t="s">
        <v>1108</v>
      </c>
      <c r="E407" t="s">
        <v>1395</v>
      </c>
      <c r="F407" t="s">
        <v>1529</v>
      </c>
      <c r="G407" t="s">
        <v>1089</v>
      </c>
      <c r="H407" t="s">
        <v>1114</v>
      </c>
      <c r="I407">
        <v>2529.5</v>
      </c>
      <c r="J407">
        <v>0</v>
      </c>
      <c r="K407">
        <v>2529.5</v>
      </c>
    </row>
    <row r="408" spans="1:11" x14ac:dyDescent="0.3">
      <c r="A408" t="s">
        <v>1621</v>
      </c>
      <c r="B408" t="s">
        <v>100</v>
      </c>
      <c r="C408" t="s">
        <v>820</v>
      </c>
      <c r="D408" t="s">
        <v>1108</v>
      </c>
      <c r="E408" t="s">
        <v>1395</v>
      </c>
      <c r="F408" t="s">
        <v>1529</v>
      </c>
      <c r="G408" t="s">
        <v>1089</v>
      </c>
      <c r="H408" t="s">
        <v>1252</v>
      </c>
      <c r="I408">
        <v>0</v>
      </c>
      <c r="J408">
        <v>0</v>
      </c>
      <c r="K408">
        <v>0</v>
      </c>
    </row>
    <row r="409" spans="1:11" x14ac:dyDescent="0.3">
      <c r="A409" t="s">
        <v>1623</v>
      </c>
      <c r="B409" t="s">
        <v>100</v>
      </c>
      <c r="C409" t="s">
        <v>820</v>
      </c>
      <c r="D409" t="s">
        <v>1108</v>
      </c>
      <c r="E409" t="s">
        <v>1395</v>
      </c>
      <c r="F409" t="s">
        <v>1529</v>
      </c>
      <c r="G409" t="s">
        <v>1089</v>
      </c>
      <c r="H409" t="s">
        <v>1116</v>
      </c>
      <c r="I409">
        <v>3263.6</v>
      </c>
      <c r="J409">
        <v>0</v>
      </c>
      <c r="K409">
        <v>3263.6</v>
      </c>
    </row>
    <row r="410" spans="1:11" x14ac:dyDescent="0.3">
      <c r="A410" t="s">
        <v>1624</v>
      </c>
      <c r="B410" t="s">
        <v>100</v>
      </c>
      <c r="C410" t="s">
        <v>820</v>
      </c>
      <c r="D410" t="s">
        <v>1108</v>
      </c>
      <c r="E410" t="s">
        <v>1395</v>
      </c>
      <c r="F410" t="s">
        <v>1529</v>
      </c>
      <c r="G410" t="s">
        <v>1089</v>
      </c>
      <c r="H410" t="s">
        <v>1121</v>
      </c>
      <c r="I410">
        <v>814.62</v>
      </c>
      <c r="J410">
        <v>0</v>
      </c>
      <c r="K410">
        <v>814.62</v>
      </c>
    </row>
    <row r="411" spans="1:11" x14ac:dyDescent="0.3">
      <c r="A411" t="s">
        <v>1626</v>
      </c>
      <c r="B411" t="s">
        <v>100</v>
      </c>
      <c r="C411" t="s">
        <v>820</v>
      </c>
      <c r="D411" t="s">
        <v>1108</v>
      </c>
      <c r="E411" t="s">
        <v>1395</v>
      </c>
      <c r="F411" t="s">
        <v>1529</v>
      </c>
      <c r="G411" t="s">
        <v>1089</v>
      </c>
      <c r="H411" t="s">
        <v>1627</v>
      </c>
      <c r="I411">
        <v>0</v>
      </c>
      <c r="J411">
        <v>0</v>
      </c>
      <c r="K411">
        <v>0</v>
      </c>
    </row>
    <row r="412" spans="1:11" x14ac:dyDescent="0.3">
      <c r="A412" t="s">
        <v>1628</v>
      </c>
      <c r="B412" t="s">
        <v>100</v>
      </c>
      <c r="C412" t="s">
        <v>820</v>
      </c>
      <c r="D412" t="s">
        <v>1108</v>
      </c>
      <c r="E412" t="s">
        <v>1395</v>
      </c>
      <c r="F412" t="s">
        <v>1529</v>
      </c>
      <c r="G412" t="s">
        <v>1089</v>
      </c>
      <c r="H412" t="s">
        <v>1126</v>
      </c>
      <c r="I412">
        <v>0</v>
      </c>
      <c r="J412">
        <v>0</v>
      </c>
      <c r="K412">
        <v>0</v>
      </c>
    </row>
    <row r="413" spans="1:11" x14ac:dyDescent="0.3">
      <c r="A413" t="s">
        <v>1629</v>
      </c>
      <c r="B413" t="s">
        <v>100</v>
      </c>
      <c r="C413" t="s">
        <v>820</v>
      </c>
      <c r="D413" t="s">
        <v>1131</v>
      </c>
      <c r="E413" t="s">
        <v>1395</v>
      </c>
      <c r="F413" t="s">
        <v>1529</v>
      </c>
      <c r="G413" t="s">
        <v>1089</v>
      </c>
      <c r="H413" t="s">
        <v>1128</v>
      </c>
      <c r="I413">
        <v>7665.81</v>
      </c>
      <c r="J413">
        <v>0</v>
      </c>
      <c r="K413">
        <v>7665.81</v>
      </c>
    </row>
    <row r="414" spans="1:11" x14ac:dyDescent="0.3">
      <c r="A414" t="s">
        <v>1630</v>
      </c>
      <c r="B414" t="s">
        <v>100</v>
      </c>
      <c r="C414" t="s">
        <v>820</v>
      </c>
      <c r="D414" t="s">
        <v>1131</v>
      </c>
      <c r="E414" t="s">
        <v>1395</v>
      </c>
      <c r="F414" t="s">
        <v>1529</v>
      </c>
      <c r="G414" t="s">
        <v>1089</v>
      </c>
      <c r="H414" t="s">
        <v>1132</v>
      </c>
      <c r="I414">
        <v>766.77</v>
      </c>
      <c r="J414">
        <v>0</v>
      </c>
      <c r="K414">
        <v>766.77</v>
      </c>
    </row>
    <row r="415" spans="1:11" x14ac:dyDescent="0.3">
      <c r="A415" t="s">
        <v>1631</v>
      </c>
      <c r="B415" t="s">
        <v>100</v>
      </c>
      <c r="C415" t="s">
        <v>820</v>
      </c>
      <c r="D415" t="s">
        <v>1131</v>
      </c>
      <c r="E415" t="s">
        <v>1395</v>
      </c>
      <c r="F415" t="s">
        <v>1529</v>
      </c>
      <c r="G415" t="s">
        <v>1089</v>
      </c>
      <c r="H415" t="s">
        <v>1138</v>
      </c>
      <c r="I415">
        <v>760</v>
      </c>
      <c r="J415">
        <v>0</v>
      </c>
      <c r="K415">
        <v>760</v>
      </c>
    </row>
    <row r="416" spans="1:11" x14ac:dyDescent="0.3">
      <c r="A416" t="s">
        <v>1632</v>
      </c>
      <c r="B416" t="s">
        <v>100</v>
      </c>
      <c r="C416" t="s">
        <v>820</v>
      </c>
      <c r="D416" t="s">
        <v>1131</v>
      </c>
      <c r="E416" t="s">
        <v>1395</v>
      </c>
      <c r="F416" t="s">
        <v>1529</v>
      </c>
      <c r="G416" t="s">
        <v>1089</v>
      </c>
      <c r="H416" t="s">
        <v>1143</v>
      </c>
      <c r="I416">
        <v>535.61</v>
      </c>
      <c r="J416">
        <v>0</v>
      </c>
      <c r="K416">
        <v>535.61</v>
      </c>
    </row>
    <row r="417" spans="1:11" x14ac:dyDescent="0.3">
      <c r="A417" t="s">
        <v>1634</v>
      </c>
      <c r="B417" t="s">
        <v>100</v>
      </c>
      <c r="C417" t="s">
        <v>820</v>
      </c>
      <c r="D417" t="s">
        <v>1131</v>
      </c>
      <c r="E417" t="s">
        <v>1395</v>
      </c>
      <c r="F417" t="s">
        <v>1529</v>
      </c>
      <c r="G417" t="s">
        <v>1089</v>
      </c>
      <c r="H417" t="s">
        <v>1145</v>
      </c>
      <c r="I417">
        <v>18227.189999999999</v>
      </c>
      <c r="J417">
        <v>0</v>
      </c>
      <c r="K417">
        <v>18227.189999999999</v>
      </c>
    </row>
    <row r="418" spans="1:11" x14ac:dyDescent="0.3">
      <c r="A418" t="s">
        <v>1635</v>
      </c>
      <c r="B418" t="s">
        <v>100</v>
      </c>
      <c r="C418" t="s">
        <v>820</v>
      </c>
      <c r="D418" t="s">
        <v>1131</v>
      </c>
      <c r="E418" t="s">
        <v>1395</v>
      </c>
      <c r="F418" t="s">
        <v>1529</v>
      </c>
      <c r="G418" t="s">
        <v>1089</v>
      </c>
      <c r="H418" t="s">
        <v>1147</v>
      </c>
      <c r="I418">
        <v>1809.95</v>
      </c>
      <c r="J418">
        <v>0</v>
      </c>
      <c r="K418">
        <v>1809.95</v>
      </c>
    </row>
    <row r="419" spans="1:11" x14ac:dyDescent="0.3">
      <c r="A419" t="s">
        <v>1636</v>
      </c>
      <c r="B419" t="s">
        <v>100</v>
      </c>
      <c r="C419" t="s">
        <v>820</v>
      </c>
      <c r="D419" t="s">
        <v>1131</v>
      </c>
      <c r="E419" t="s">
        <v>1395</v>
      </c>
      <c r="F419" t="s">
        <v>1529</v>
      </c>
      <c r="G419" t="s">
        <v>1089</v>
      </c>
      <c r="H419" t="s">
        <v>1149</v>
      </c>
      <c r="I419">
        <v>257</v>
      </c>
      <c r="J419">
        <v>0</v>
      </c>
      <c r="K419">
        <v>257</v>
      </c>
    </row>
    <row r="420" spans="1:11" x14ac:dyDescent="0.3">
      <c r="A420" t="s">
        <v>1637</v>
      </c>
      <c r="B420" t="s">
        <v>100</v>
      </c>
      <c r="C420" t="s">
        <v>820</v>
      </c>
      <c r="D420" t="s">
        <v>1131</v>
      </c>
      <c r="E420" t="s">
        <v>1395</v>
      </c>
      <c r="F420" t="s">
        <v>1529</v>
      </c>
      <c r="G420" t="s">
        <v>1089</v>
      </c>
      <c r="H420" t="s">
        <v>1074</v>
      </c>
      <c r="I420">
        <v>158.34</v>
      </c>
      <c r="J420">
        <v>0</v>
      </c>
      <c r="K420">
        <v>158.34</v>
      </c>
    </row>
    <row r="421" spans="1:11" x14ac:dyDescent="0.3">
      <c r="A421" t="s">
        <v>1638</v>
      </c>
      <c r="B421" t="s">
        <v>100</v>
      </c>
      <c r="C421" t="s">
        <v>820</v>
      </c>
      <c r="D421" t="s">
        <v>1152</v>
      </c>
      <c r="E421" t="s">
        <v>1395</v>
      </c>
      <c r="F421" t="s">
        <v>1529</v>
      </c>
      <c r="G421" t="s">
        <v>1089</v>
      </c>
      <c r="H421" t="s">
        <v>1153</v>
      </c>
      <c r="I421">
        <v>5093.42</v>
      </c>
      <c r="J421">
        <v>0</v>
      </c>
      <c r="K421">
        <v>5093.42</v>
      </c>
    </row>
    <row r="422" spans="1:11" x14ac:dyDescent="0.3">
      <c r="A422" t="s">
        <v>1639</v>
      </c>
      <c r="B422" t="s">
        <v>100</v>
      </c>
      <c r="C422" t="s">
        <v>820</v>
      </c>
      <c r="D422" t="s">
        <v>1152</v>
      </c>
      <c r="E422" t="s">
        <v>1395</v>
      </c>
      <c r="F422" t="s">
        <v>1529</v>
      </c>
      <c r="G422" t="s">
        <v>1089</v>
      </c>
      <c r="H422" t="s">
        <v>1156</v>
      </c>
      <c r="I422">
        <v>8553.6299999999992</v>
      </c>
      <c r="J422">
        <v>0</v>
      </c>
      <c r="K422">
        <v>8553.6299999999992</v>
      </c>
    </row>
    <row r="423" spans="1:11" x14ac:dyDescent="0.3">
      <c r="A423" t="s">
        <v>1640</v>
      </c>
      <c r="B423" t="s">
        <v>100</v>
      </c>
      <c r="C423" t="s">
        <v>820</v>
      </c>
      <c r="D423" t="s">
        <v>1152</v>
      </c>
      <c r="E423" t="s">
        <v>1395</v>
      </c>
      <c r="F423" t="s">
        <v>1529</v>
      </c>
      <c r="G423" t="s">
        <v>1089</v>
      </c>
      <c r="H423" t="s">
        <v>1219</v>
      </c>
      <c r="I423">
        <v>11467.23</v>
      </c>
      <c r="J423">
        <v>0</v>
      </c>
      <c r="K423">
        <v>11467.23</v>
      </c>
    </row>
    <row r="424" spans="1:11" x14ac:dyDescent="0.3">
      <c r="A424" t="s">
        <v>1642</v>
      </c>
      <c r="B424" t="s">
        <v>100</v>
      </c>
      <c r="C424" t="s">
        <v>820</v>
      </c>
      <c r="D424" t="s">
        <v>1152</v>
      </c>
      <c r="E424" t="s">
        <v>1395</v>
      </c>
      <c r="F424" t="s">
        <v>1529</v>
      </c>
      <c r="G424" t="s">
        <v>1089</v>
      </c>
      <c r="H424" t="s">
        <v>1159</v>
      </c>
      <c r="I424">
        <v>0</v>
      </c>
      <c r="J424">
        <v>0</v>
      </c>
      <c r="K424">
        <v>0</v>
      </c>
    </row>
    <row r="425" spans="1:11" x14ac:dyDescent="0.3">
      <c r="A425" t="s">
        <v>1643</v>
      </c>
      <c r="B425" t="s">
        <v>100</v>
      </c>
      <c r="C425" t="s">
        <v>820</v>
      </c>
      <c r="D425" t="s">
        <v>1162</v>
      </c>
      <c r="E425" t="s">
        <v>1395</v>
      </c>
      <c r="F425" t="s">
        <v>1529</v>
      </c>
      <c r="G425" t="s">
        <v>1089</v>
      </c>
      <c r="H425" t="s">
        <v>1163</v>
      </c>
      <c r="I425">
        <v>397.29</v>
      </c>
      <c r="J425">
        <v>0</v>
      </c>
      <c r="K425">
        <v>397.29</v>
      </c>
    </row>
    <row r="426" spans="1:11" x14ac:dyDescent="0.3">
      <c r="A426" t="s">
        <v>1644</v>
      </c>
      <c r="B426" t="s">
        <v>100</v>
      </c>
      <c r="C426" t="s">
        <v>820</v>
      </c>
      <c r="D426" t="s">
        <v>1162</v>
      </c>
      <c r="E426" t="s">
        <v>1395</v>
      </c>
      <c r="F426" t="s">
        <v>1529</v>
      </c>
      <c r="G426" t="s">
        <v>1089</v>
      </c>
      <c r="H426" t="s">
        <v>1165</v>
      </c>
      <c r="I426">
        <v>494.83</v>
      </c>
      <c r="J426">
        <v>0</v>
      </c>
      <c r="K426">
        <v>494.83</v>
      </c>
    </row>
    <row r="427" spans="1:11" x14ac:dyDescent="0.3">
      <c r="A427" t="s">
        <v>1645</v>
      </c>
      <c r="B427" t="s">
        <v>100</v>
      </c>
      <c r="C427" t="s">
        <v>820</v>
      </c>
      <c r="D427" t="s">
        <v>1162</v>
      </c>
      <c r="E427" t="s">
        <v>1395</v>
      </c>
      <c r="F427" t="s">
        <v>1529</v>
      </c>
      <c r="G427" t="s">
        <v>1089</v>
      </c>
      <c r="H427" t="s">
        <v>1167</v>
      </c>
      <c r="I427">
        <v>11981.25</v>
      </c>
      <c r="J427">
        <v>0</v>
      </c>
      <c r="K427">
        <v>11981.25</v>
      </c>
    </row>
    <row r="428" spans="1:11" x14ac:dyDescent="0.3">
      <c r="A428" t="s">
        <v>1646</v>
      </c>
      <c r="B428" t="s">
        <v>100</v>
      </c>
      <c r="C428" t="s">
        <v>820</v>
      </c>
      <c r="D428" t="s">
        <v>1162</v>
      </c>
      <c r="E428" t="s">
        <v>1395</v>
      </c>
      <c r="F428" t="s">
        <v>1529</v>
      </c>
      <c r="G428" t="s">
        <v>1089</v>
      </c>
      <c r="H428" t="s">
        <v>1169</v>
      </c>
      <c r="I428">
        <v>560</v>
      </c>
      <c r="J428">
        <v>0</v>
      </c>
      <c r="K428">
        <v>560</v>
      </c>
    </row>
    <row r="429" spans="1:11" x14ac:dyDescent="0.3">
      <c r="A429" t="s">
        <v>1647</v>
      </c>
      <c r="B429" t="s">
        <v>100</v>
      </c>
      <c r="C429" t="s">
        <v>820</v>
      </c>
      <c r="D429" t="s">
        <v>1162</v>
      </c>
      <c r="E429" t="s">
        <v>1395</v>
      </c>
      <c r="F429" t="s">
        <v>1529</v>
      </c>
      <c r="G429" t="s">
        <v>1089</v>
      </c>
      <c r="H429" t="s">
        <v>1171</v>
      </c>
      <c r="I429">
        <v>1743.61</v>
      </c>
      <c r="J429">
        <v>0</v>
      </c>
      <c r="K429">
        <v>1743.61</v>
      </c>
    </row>
    <row r="430" spans="1:11" x14ac:dyDescent="0.3">
      <c r="A430" t="s">
        <v>1648</v>
      </c>
      <c r="B430" t="s">
        <v>100</v>
      </c>
      <c r="C430" t="s">
        <v>820</v>
      </c>
      <c r="D430" t="s">
        <v>1162</v>
      </c>
      <c r="E430" t="s">
        <v>1395</v>
      </c>
      <c r="F430" t="s">
        <v>1529</v>
      </c>
      <c r="G430" t="s">
        <v>1089</v>
      </c>
      <c r="H430" t="s">
        <v>1173</v>
      </c>
      <c r="I430">
        <v>332.62</v>
      </c>
      <c r="J430">
        <v>0</v>
      </c>
      <c r="K430">
        <v>332.62</v>
      </c>
    </row>
    <row r="431" spans="1:11" x14ac:dyDescent="0.3">
      <c r="A431" t="s">
        <v>1649</v>
      </c>
      <c r="B431" t="s">
        <v>100</v>
      </c>
      <c r="C431" t="s">
        <v>820</v>
      </c>
      <c r="D431" t="s">
        <v>1175</v>
      </c>
      <c r="E431" t="s">
        <v>1395</v>
      </c>
      <c r="F431" t="s">
        <v>1529</v>
      </c>
      <c r="G431" t="s">
        <v>1089</v>
      </c>
      <c r="H431" t="s">
        <v>1650</v>
      </c>
      <c r="I431">
        <v>0</v>
      </c>
      <c r="J431">
        <v>0</v>
      </c>
      <c r="K431">
        <v>0</v>
      </c>
    </row>
    <row r="432" spans="1:11" x14ac:dyDescent="0.3">
      <c r="A432" t="s">
        <v>1651</v>
      </c>
      <c r="B432" t="s">
        <v>100</v>
      </c>
      <c r="C432" t="s">
        <v>820</v>
      </c>
      <c r="D432" t="s">
        <v>1182</v>
      </c>
      <c r="E432" t="s">
        <v>1395</v>
      </c>
      <c r="F432" t="s">
        <v>1529</v>
      </c>
      <c r="G432" t="s">
        <v>1089</v>
      </c>
      <c r="H432" t="s">
        <v>1229</v>
      </c>
      <c r="I432">
        <v>614.54</v>
      </c>
      <c r="J432">
        <v>0</v>
      </c>
      <c r="K432">
        <v>614.54</v>
      </c>
    </row>
    <row r="433" spans="1:11" x14ac:dyDescent="0.3">
      <c r="A433" t="s">
        <v>1652</v>
      </c>
      <c r="B433" t="s">
        <v>100</v>
      </c>
      <c r="C433" t="s">
        <v>820</v>
      </c>
      <c r="D433" t="s">
        <v>1182</v>
      </c>
      <c r="E433" t="s">
        <v>1395</v>
      </c>
      <c r="F433" t="s">
        <v>1529</v>
      </c>
      <c r="G433" t="s">
        <v>1089</v>
      </c>
      <c r="H433" t="s">
        <v>1653</v>
      </c>
      <c r="I433">
        <v>12.6</v>
      </c>
      <c r="J433">
        <v>0</v>
      </c>
      <c r="K433">
        <v>12.6</v>
      </c>
    </row>
    <row r="434" spans="1:11" x14ac:dyDescent="0.3">
      <c r="A434" t="s">
        <v>1654</v>
      </c>
      <c r="B434" t="s">
        <v>100</v>
      </c>
      <c r="C434" t="s">
        <v>820</v>
      </c>
      <c r="D434" t="s">
        <v>1182</v>
      </c>
      <c r="E434" t="s">
        <v>1395</v>
      </c>
      <c r="F434" t="s">
        <v>1529</v>
      </c>
      <c r="G434" t="s">
        <v>1089</v>
      </c>
      <c r="H434" t="s">
        <v>1655</v>
      </c>
      <c r="I434">
        <v>11997.3</v>
      </c>
      <c r="J434">
        <v>0</v>
      </c>
      <c r="K434">
        <v>11997.3</v>
      </c>
    </row>
    <row r="435" spans="1:11" x14ac:dyDescent="0.3">
      <c r="A435" t="s">
        <v>1656</v>
      </c>
      <c r="B435" t="s">
        <v>100</v>
      </c>
      <c r="C435" t="s">
        <v>820</v>
      </c>
      <c r="D435" t="s">
        <v>1182</v>
      </c>
      <c r="E435" t="s">
        <v>1395</v>
      </c>
      <c r="F435" t="s">
        <v>1529</v>
      </c>
      <c r="G435" t="s">
        <v>1089</v>
      </c>
      <c r="H435" t="s">
        <v>1657</v>
      </c>
      <c r="I435">
        <v>1533.4</v>
      </c>
      <c r="J435">
        <v>0</v>
      </c>
      <c r="K435">
        <v>1533.4</v>
      </c>
    </row>
    <row r="436" spans="1:11" x14ac:dyDescent="0.3">
      <c r="A436" t="s">
        <v>1659</v>
      </c>
      <c r="B436" t="s">
        <v>100</v>
      </c>
      <c r="C436" t="s">
        <v>820</v>
      </c>
      <c r="D436" t="s">
        <v>1182</v>
      </c>
      <c r="E436" t="s">
        <v>1395</v>
      </c>
      <c r="F436" t="s">
        <v>1529</v>
      </c>
      <c r="G436" t="s">
        <v>1089</v>
      </c>
      <c r="H436" t="s">
        <v>1660</v>
      </c>
      <c r="I436">
        <v>8205.3799999999992</v>
      </c>
      <c r="J436">
        <v>0</v>
      </c>
      <c r="K436">
        <v>8205.3799999999992</v>
      </c>
    </row>
    <row r="437" spans="1:11" x14ac:dyDescent="0.3">
      <c r="A437" t="s">
        <v>1661</v>
      </c>
      <c r="B437" t="s">
        <v>100</v>
      </c>
      <c r="C437" t="s">
        <v>820</v>
      </c>
      <c r="D437" t="s">
        <v>1182</v>
      </c>
      <c r="E437" t="s">
        <v>1395</v>
      </c>
      <c r="F437" t="s">
        <v>1529</v>
      </c>
      <c r="G437" t="s">
        <v>1089</v>
      </c>
      <c r="H437" t="s">
        <v>1662</v>
      </c>
      <c r="I437">
        <v>0</v>
      </c>
      <c r="J437">
        <v>0</v>
      </c>
      <c r="K437">
        <v>0</v>
      </c>
    </row>
    <row r="438" spans="1:11" x14ac:dyDescent="0.3">
      <c r="A438" t="s">
        <v>1663</v>
      </c>
      <c r="B438" t="s">
        <v>100</v>
      </c>
      <c r="C438" t="s">
        <v>821</v>
      </c>
      <c r="D438" t="s">
        <v>877</v>
      </c>
      <c r="E438" t="s">
        <v>1395</v>
      </c>
      <c r="F438" t="s">
        <v>1529</v>
      </c>
      <c r="G438" t="s">
        <v>845</v>
      </c>
      <c r="H438" t="s">
        <v>877</v>
      </c>
      <c r="I438">
        <v>0</v>
      </c>
      <c r="J438">
        <v>0</v>
      </c>
      <c r="K438">
        <v>0</v>
      </c>
    </row>
    <row r="439" spans="1:11" x14ac:dyDescent="0.3">
      <c r="A439" t="s">
        <v>1664</v>
      </c>
      <c r="B439" t="s">
        <v>100</v>
      </c>
      <c r="C439" t="s">
        <v>821</v>
      </c>
      <c r="D439" t="s">
        <v>1187</v>
      </c>
      <c r="E439" t="s">
        <v>1395</v>
      </c>
      <c r="F439" t="s">
        <v>1529</v>
      </c>
      <c r="G439" t="s">
        <v>845</v>
      </c>
      <c r="H439" t="s">
        <v>1188</v>
      </c>
      <c r="I439">
        <v>0</v>
      </c>
      <c r="J439">
        <v>0</v>
      </c>
      <c r="K439">
        <v>0</v>
      </c>
    </row>
    <row r="440" spans="1:11" x14ac:dyDescent="0.3">
      <c r="A440" t="s">
        <v>1665</v>
      </c>
      <c r="B440" t="s">
        <v>100</v>
      </c>
      <c r="C440" t="s">
        <v>821</v>
      </c>
      <c r="D440" t="s">
        <v>880</v>
      </c>
      <c r="E440" t="s">
        <v>1395</v>
      </c>
      <c r="F440" t="s">
        <v>1529</v>
      </c>
      <c r="G440" t="s">
        <v>845</v>
      </c>
      <c r="H440" t="s">
        <v>880</v>
      </c>
      <c r="I440">
        <v>0</v>
      </c>
      <c r="J440">
        <v>0</v>
      </c>
      <c r="K440">
        <v>0</v>
      </c>
    </row>
    <row r="441" spans="1:11" x14ac:dyDescent="0.3">
      <c r="A441" t="s">
        <v>1666</v>
      </c>
      <c r="B441" t="s">
        <v>100</v>
      </c>
      <c r="C441" t="s">
        <v>821</v>
      </c>
      <c r="D441" t="s">
        <v>883</v>
      </c>
      <c r="E441" t="s">
        <v>1395</v>
      </c>
      <c r="F441" t="s">
        <v>1529</v>
      </c>
      <c r="G441" t="s">
        <v>845</v>
      </c>
      <c r="H441" t="s">
        <v>883</v>
      </c>
      <c r="I441">
        <v>0</v>
      </c>
      <c r="J441">
        <v>0</v>
      </c>
      <c r="K441">
        <v>0</v>
      </c>
    </row>
    <row r="442" spans="1:11" x14ac:dyDescent="0.3">
      <c r="A442" t="s">
        <v>1667</v>
      </c>
      <c r="B442" t="s">
        <v>100</v>
      </c>
      <c r="C442" t="s">
        <v>821</v>
      </c>
      <c r="D442" t="s">
        <v>886</v>
      </c>
      <c r="E442" t="s">
        <v>1395</v>
      </c>
      <c r="F442" t="s">
        <v>1529</v>
      </c>
      <c r="G442" t="s">
        <v>845</v>
      </c>
      <c r="H442" t="s">
        <v>1668</v>
      </c>
      <c r="I442">
        <v>188103.24</v>
      </c>
      <c r="J442">
        <v>0</v>
      </c>
      <c r="K442">
        <v>188103.24</v>
      </c>
    </row>
    <row r="443" spans="1:11" x14ac:dyDescent="0.3">
      <c r="A443" t="s">
        <v>1670</v>
      </c>
      <c r="B443" t="s">
        <v>100</v>
      </c>
      <c r="C443" t="s">
        <v>821</v>
      </c>
      <c r="D443" t="s">
        <v>1671</v>
      </c>
      <c r="E443" t="s">
        <v>1395</v>
      </c>
      <c r="F443" t="s">
        <v>1529</v>
      </c>
      <c r="G443" t="s">
        <v>845</v>
      </c>
      <c r="H443" t="s">
        <v>1671</v>
      </c>
      <c r="I443">
        <v>0</v>
      </c>
      <c r="J443">
        <v>0</v>
      </c>
      <c r="K443">
        <v>0</v>
      </c>
    </row>
    <row r="444" spans="1:11" x14ac:dyDescent="0.3">
      <c r="A444" t="s">
        <v>1672</v>
      </c>
      <c r="B444" t="s">
        <v>100</v>
      </c>
      <c r="C444" t="s">
        <v>823</v>
      </c>
      <c r="D444" t="s">
        <v>1354</v>
      </c>
      <c r="E444" t="s">
        <v>1395</v>
      </c>
      <c r="F444" t="s">
        <v>1529</v>
      </c>
      <c r="G444" t="s">
        <v>845</v>
      </c>
      <c r="H444" t="s">
        <v>1673</v>
      </c>
      <c r="I444">
        <v>16519.11</v>
      </c>
      <c r="J444">
        <v>0</v>
      </c>
      <c r="K444">
        <v>16519.11</v>
      </c>
    </row>
    <row r="445" spans="1:11" x14ac:dyDescent="0.3">
      <c r="A445" t="s">
        <v>1675</v>
      </c>
      <c r="B445" t="s">
        <v>100</v>
      </c>
      <c r="C445" t="s">
        <v>823</v>
      </c>
      <c r="D445" t="s">
        <v>1354</v>
      </c>
      <c r="E445" t="s">
        <v>1395</v>
      </c>
      <c r="F445" t="s">
        <v>1529</v>
      </c>
      <c r="G445" t="s">
        <v>845</v>
      </c>
      <c r="H445" t="s">
        <v>1358</v>
      </c>
      <c r="I445">
        <v>0</v>
      </c>
      <c r="J445">
        <v>0</v>
      </c>
      <c r="K445">
        <v>0</v>
      </c>
    </row>
    <row r="446" spans="1:11" x14ac:dyDescent="0.3">
      <c r="A446" t="s">
        <v>1676</v>
      </c>
      <c r="B446" t="s">
        <v>100</v>
      </c>
      <c r="C446" t="s">
        <v>823</v>
      </c>
      <c r="D446" t="s">
        <v>1354</v>
      </c>
      <c r="E446" t="s">
        <v>1395</v>
      </c>
      <c r="F446" t="s">
        <v>1529</v>
      </c>
      <c r="G446" t="s">
        <v>845</v>
      </c>
      <c r="H446" t="s">
        <v>1677</v>
      </c>
      <c r="I446">
        <v>4485.83</v>
      </c>
      <c r="J446">
        <v>0</v>
      </c>
      <c r="K446">
        <v>4485.83</v>
      </c>
    </row>
    <row r="447" spans="1:11" x14ac:dyDescent="0.3">
      <c r="A447" t="s">
        <v>1679</v>
      </c>
      <c r="B447" t="s">
        <v>100</v>
      </c>
      <c r="C447" t="s">
        <v>823</v>
      </c>
      <c r="D447" t="s">
        <v>1354</v>
      </c>
      <c r="E447" t="s">
        <v>1395</v>
      </c>
      <c r="F447" t="s">
        <v>1529</v>
      </c>
      <c r="G447" t="s">
        <v>845</v>
      </c>
      <c r="H447" t="s">
        <v>1680</v>
      </c>
      <c r="I447">
        <v>0</v>
      </c>
      <c r="J447">
        <v>0</v>
      </c>
      <c r="K447">
        <v>0</v>
      </c>
    </row>
    <row r="448" spans="1:11" x14ac:dyDescent="0.3">
      <c r="A448" t="s">
        <v>1681</v>
      </c>
      <c r="B448" t="s">
        <v>100</v>
      </c>
      <c r="C448" t="s">
        <v>823</v>
      </c>
      <c r="D448" t="s">
        <v>1365</v>
      </c>
      <c r="E448" t="s">
        <v>1395</v>
      </c>
      <c r="F448" t="s">
        <v>1529</v>
      </c>
      <c r="G448" t="s">
        <v>1089</v>
      </c>
      <c r="H448" t="s">
        <v>1682</v>
      </c>
      <c r="I448">
        <v>758.22</v>
      </c>
      <c r="J448">
        <v>0</v>
      </c>
      <c r="K448">
        <v>758.22</v>
      </c>
    </row>
    <row r="449" spans="1:11" x14ac:dyDescent="0.3">
      <c r="A449" t="s">
        <v>1684</v>
      </c>
      <c r="B449" t="s">
        <v>100</v>
      </c>
      <c r="C449" t="s">
        <v>823</v>
      </c>
      <c r="D449" t="s">
        <v>1365</v>
      </c>
      <c r="E449" t="s">
        <v>1395</v>
      </c>
      <c r="F449" t="s">
        <v>1529</v>
      </c>
      <c r="G449" t="s">
        <v>1089</v>
      </c>
      <c r="H449" t="s">
        <v>1369</v>
      </c>
      <c r="I449">
        <v>0</v>
      </c>
      <c r="J449">
        <v>0</v>
      </c>
      <c r="K449">
        <v>0</v>
      </c>
    </row>
    <row r="450" spans="1:11" x14ac:dyDescent="0.3">
      <c r="A450" t="s">
        <v>1685</v>
      </c>
      <c r="B450" t="s">
        <v>100</v>
      </c>
      <c r="C450" t="s">
        <v>823</v>
      </c>
      <c r="D450" t="s">
        <v>1365</v>
      </c>
      <c r="E450" t="s">
        <v>1395</v>
      </c>
      <c r="F450" t="s">
        <v>1529</v>
      </c>
      <c r="G450" t="s">
        <v>1089</v>
      </c>
      <c r="H450" t="s">
        <v>1686</v>
      </c>
      <c r="I450">
        <v>2936.68</v>
      </c>
      <c r="J450">
        <v>0</v>
      </c>
      <c r="K450">
        <v>2936.68</v>
      </c>
    </row>
    <row r="451" spans="1:11" x14ac:dyDescent="0.3">
      <c r="A451" t="s">
        <v>1687</v>
      </c>
      <c r="B451" t="s">
        <v>100</v>
      </c>
      <c r="C451" t="s">
        <v>823</v>
      </c>
      <c r="D451" t="s">
        <v>1365</v>
      </c>
      <c r="E451" t="s">
        <v>1395</v>
      </c>
      <c r="F451" t="s">
        <v>1529</v>
      </c>
      <c r="G451" t="s">
        <v>1089</v>
      </c>
      <c r="H451" t="s">
        <v>1688</v>
      </c>
      <c r="I451">
        <v>0</v>
      </c>
      <c r="J451">
        <v>0</v>
      </c>
      <c r="K451">
        <v>0</v>
      </c>
    </row>
    <row r="452" spans="1:11" x14ac:dyDescent="0.3">
      <c r="A452" t="s">
        <v>1689</v>
      </c>
      <c r="B452" t="s">
        <v>100</v>
      </c>
      <c r="C452" t="s">
        <v>825</v>
      </c>
      <c r="D452" t="s">
        <v>825</v>
      </c>
      <c r="E452" t="s">
        <v>954</v>
      </c>
      <c r="F452" t="s">
        <v>1078</v>
      </c>
      <c r="G452" t="s">
        <v>1435</v>
      </c>
      <c r="H452" t="s">
        <v>1376</v>
      </c>
      <c r="I452">
        <v>0</v>
      </c>
      <c r="J452">
        <v>0</v>
      </c>
      <c r="K452">
        <v>0</v>
      </c>
    </row>
    <row r="453" spans="1:11" x14ac:dyDescent="0.3">
      <c r="A453" t="s">
        <v>1690</v>
      </c>
      <c r="B453" t="s">
        <v>100</v>
      </c>
      <c r="C453" t="s">
        <v>825</v>
      </c>
      <c r="D453" t="s">
        <v>825</v>
      </c>
      <c r="E453" t="s">
        <v>954</v>
      </c>
      <c r="F453" t="s">
        <v>1078</v>
      </c>
      <c r="G453" t="s">
        <v>1435</v>
      </c>
      <c r="H453" t="s">
        <v>1691</v>
      </c>
      <c r="I453">
        <v>15740</v>
      </c>
      <c r="J453">
        <v>0</v>
      </c>
      <c r="K453">
        <v>15740</v>
      </c>
    </row>
    <row r="454" spans="1:11" x14ac:dyDescent="0.3">
      <c r="A454" t="s">
        <v>1692</v>
      </c>
      <c r="B454" t="s">
        <v>100</v>
      </c>
      <c r="C454" t="s">
        <v>825</v>
      </c>
      <c r="D454" t="s">
        <v>825</v>
      </c>
      <c r="E454" t="s">
        <v>954</v>
      </c>
      <c r="F454" t="s">
        <v>1078</v>
      </c>
      <c r="G454" t="s">
        <v>1435</v>
      </c>
      <c r="H454" t="s">
        <v>1382</v>
      </c>
      <c r="I454">
        <v>0</v>
      </c>
      <c r="J454">
        <v>0</v>
      </c>
      <c r="K454">
        <v>0</v>
      </c>
    </row>
    <row r="455" spans="1:11" x14ac:dyDescent="0.3">
      <c r="A455" t="s">
        <v>1694</v>
      </c>
      <c r="B455" t="s">
        <v>100</v>
      </c>
      <c r="C455" t="s">
        <v>825</v>
      </c>
      <c r="D455" t="s">
        <v>825</v>
      </c>
      <c r="E455" t="s">
        <v>954</v>
      </c>
      <c r="F455" t="s">
        <v>1078</v>
      </c>
      <c r="G455" t="s">
        <v>1435</v>
      </c>
      <c r="H455" t="s">
        <v>1384</v>
      </c>
      <c r="I455">
        <v>0</v>
      </c>
      <c r="J455">
        <v>0</v>
      </c>
      <c r="K455">
        <v>0</v>
      </c>
    </row>
    <row r="456" spans="1:11" x14ac:dyDescent="0.3">
      <c r="A456" t="s">
        <v>1695</v>
      </c>
      <c r="B456" t="s">
        <v>100</v>
      </c>
      <c r="C456" t="s">
        <v>822</v>
      </c>
      <c r="D456" t="s">
        <v>822</v>
      </c>
      <c r="E456" t="s">
        <v>1395</v>
      </c>
      <c r="F456" t="s">
        <v>1529</v>
      </c>
      <c r="G456" t="s">
        <v>845</v>
      </c>
      <c r="H456" t="s">
        <v>1386</v>
      </c>
      <c r="I456">
        <v>0</v>
      </c>
      <c r="J456">
        <v>0</v>
      </c>
      <c r="K456">
        <v>0</v>
      </c>
    </row>
    <row r="457" spans="1:11" x14ac:dyDescent="0.3">
      <c r="A457" t="s">
        <v>1696</v>
      </c>
      <c r="B457" t="s">
        <v>100</v>
      </c>
      <c r="C457" t="s">
        <v>1389</v>
      </c>
      <c r="D457" t="s">
        <v>1390</v>
      </c>
      <c r="E457" t="s">
        <v>1395</v>
      </c>
      <c r="F457" t="s">
        <v>1529</v>
      </c>
      <c r="G457" t="s">
        <v>845</v>
      </c>
      <c r="H457" t="s">
        <v>1697</v>
      </c>
      <c r="I457">
        <v>0</v>
      </c>
      <c r="J457">
        <v>0</v>
      </c>
      <c r="K457">
        <v>0</v>
      </c>
    </row>
    <row r="458" spans="1:11" x14ac:dyDescent="0.3">
      <c r="A458" t="s">
        <v>1699</v>
      </c>
      <c r="B458" t="s">
        <v>841</v>
      </c>
      <c r="C458" t="s">
        <v>843</v>
      </c>
      <c r="D458" t="s">
        <v>842</v>
      </c>
      <c r="E458" t="s">
        <v>1395</v>
      </c>
      <c r="F458" t="s">
        <v>1700</v>
      </c>
      <c r="G458" t="s">
        <v>845</v>
      </c>
      <c r="H458" t="s">
        <v>847</v>
      </c>
      <c r="I458">
        <v>82519.44</v>
      </c>
      <c r="J458">
        <v>0</v>
      </c>
      <c r="K458">
        <v>82519.44</v>
      </c>
    </row>
    <row r="459" spans="1:11" x14ac:dyDescent="0.3">
      <c r="A459" t="s">
        <v>1702</v>
      </c>
      <c r="B459" t="s">
        <v>841</v>
      </c>
      <c r="C459" t="s">
        <v>843</v>
      </c>
      <c r="D459" t="s">
        <v>842</v>
      </c>
      <c r="E459" t="s">
        <v>1395</v>
      </c>
      <c r="F459" t="s">
        <v>1700</v>
      </c>
      <c r="G459" t="s">
        <v>845</v>
      </c>
      <c r="H459" t="s">
        <v>850</v>
      </c>
      <c r="I459">
        <v>87145.83</v>
      </c>
      <c r="J459">
        <v>0</v>
      </c>
      <c r="K459">
        <v>87145.83</v>
      </c>
    </row>
    <row r="460" spans="1:11" x14ac:dyDescent="0.3">
      <c r="A460" t="s">
        <v>1704</v>
      </c>
      <c r="B460" t="s">
        <v>841</v>
      </c>
      <c r="C460" t="s">
        <v>843</v>
      </c>
      <c r="D460" t="s">
        <v>862</v>
      </c>
      <c r="E460" t="s">
        <v>1395</v>
      </c>
      <c r="F460" t="s">
        <v>1700</v>
      </c>
      <c r="G460" t="s">
        <v>845</v>
      </c>
      <c r="H460" t="s">
        <v>862</v>
      </c>
      <c r="I460">
        <v>33262.11</v>
      </c>
      <c r="J460">
        <v>0</v>
      </c>
      <c r="K460">
        <v>33262.11</v>
      </c>
    </row>
    <row r="461" spans="1:11" x14ac:dyDescent="0.3">
      <c r="A461" t="s">
        <v>1706</v>
      </c>
      <c r="B461" t="s">
        <v>841</v>
      </c>
      <c r="C461" t="s">
        <v>843</v>
      </c>
      <c r="D461" t="s">
        <v>862</v>
      </c>
      <c r="E461" t="s">
        <v>1395</v>
      </c>
      <c r="F461" t="s">
        <v>1700</v>
      </c>
      <c r="G461" t="s">
        <v>845</v>
      </c>
      <c r="H461" t="s">
        <v>1500</v>
      </c>
      <c r="I461">
        <v>0</v>
      </c>
      <c r="J461">
        <v>0</v>
      </c>
      <c r="K461">
        <v>0</v>
      </c>
    </row>
    <row r="462" spans="1:11" x14ac:dyDescent="0.3">
      <c r="A462" t="s">
        <v>1708</v>
      </c>
      <c r="B462" t="s">
        <v>841</v>
      </c>
      <c r="C462" t="s">
        <v>843</v>
      </c>
      <c r="D462" t="s">
        <v>862</v>
      </c>
      <c r="E462" t="s">
        <v>1395</v>
      </c>
      <c r="F462" t="s">
        <v>1700</v>
      </c>
      <c r="G462" t="s">
        <v>845</v>
      </c>
      <c r="H462" t="s">
        <v>1503</v>
      </c>
      <c r="I462">
        <v>0</v>
      </c>
      <c r="J462">
        <v>0</v>
      </c>
      <c r="K462">
        <v>0</v>
      </c>
    </row>
    <row r="463" spans="1:11" x14ac:dyDescent="0.3">
      <c r="A463" t="s">
        <v>1710</v>
      </c>
      <c r="B463" t="s">
        <v>841</v>
      </c>
      <c r="C463" t="s">
        <v>869</v>
      </c>
      <c r="D463" t="s">
        <v>868</v>
      </c>
      <c r="E463" t="s">
        <v>1395</v>
      </c>
      <c r="F463" t="s">
        <v>1700</v>
      </c>
      <c r="G463" t="s">
        <v>845</v>
      </c>
      <c r="H463" t="s">
        <v>868</v>
      </c>
      <c r="I463">
        <v>0</v>
      </c>
      <c r="J463">
        <v>0</v>
      </c>
      <c r="K463">
        <v>0</v>
      </c>
    </row>
    <row r="464" spans="1:11" x14ac:dyDescent="0.3">
      <c r="A464" t="s">
        <v>1712</v>
      </c>
      <c r="B464" t="s">
        <v>841</v>
      </c>
      <c r="C464" t="s">
        <v>869</v>
      </c>
      <c r="D464" t="s">
        <v>872</v>
      </c>
      <c r="E464" t="s">
        <v>1395</v>
      </c>
      <c r="F464" t="s">
        <v>1700</v>
      </c>
      <c r="G464" t="s">
        <v>845</v>
      </c>
      <c r="H464" t="s">
        <v>874</v>
      </c>
      <c r="I464">
        <v>11000</v>
      </c>
      <c r="J464">
        <v>0</v>
      </c>
      <c r="K464">
        <v>11000</v>
      </c>
    </row>
    <row r="465" spans="1:11" x14ac:dyDescent="0.3">
      <c r="A465" t="s">
        <v>1714</v>
      </c>
      <c r="B465" t="s">
        <v>841</v>
      </c>
      <c r="C465" t="s">
        <v>869</v>
      </c>
      <c r="D465" t="s">
        <v>872</v>
      </c>
      <c r="E465" t="s">
        <v>1395</v>
      </c>
      <c r="F465" t="s">
        <v>1700</v>
      </c>
      <c r="G465" t="s">
        <v>845</v>
      </c>
      <c r="H465" t="s">
        <v>877</v>
      </c>
      <c r="I465">
        <v>89114.4</v>
      </c>
      <c r="J465">
        <v>0</v>
      </c>
      <c r="K465">
        <v>89114.4</v>
      </c>
    </row>
    <row r="466" spans="1:11" x14ac:dyDescent="0.3">
      <c r="A466" t="s">
        <v>1716</v>
      </c>
      <c r="B466" t="s">
        <v>841</v>
      </c>
      <c r="C466" t="s">
        <v>869</v>
      </c>
      <c r="D466" t="s">
        <v>872</v>
      </c>
      <c r="E466" t="s">
        <v>1395</v>
      </c>
      <c r="F466" t="s">
        <v>1700</v>
      </c>
      <c r="G466" t="s">
        <v>845</v>
      </c>
      <c r="H466" t="s">
        <v>880</v>
      </c>
      <c r="I466">
        <v>68935.05</v>
      </c>
      <c r="J466">
        <v>0</v>
      </c>
      <c r="K466">
        <v>68935.05</v>
      </c>
    </row>
    <row r="467" spans="1:11" x14ac:dyDescent="0.3">
      <c r="A467" t="s">
        <v>1718</v>
      </c>
      <c r="B467" t="s">
        <v>841</v>
      </c>
      <c r="C467" t="s">
        <v>869</v>
      </c>
      <c r="D467" t="s">
        <v>872</v>
      </c>
      <c r="E467" t="s">
        <v>1395</v>
      </c>
      <c r="F467" t="s">
        <v>1700</v>
      </c>
      <c r="G467" t="s">
        <v>845</v>
      </c>
      <c r="H467" t="s">
        <v>883</v>
      </c>
      <c r="I467">
        <v>21779.5</v>
      </c>
      <c r="J467">
        <v>0</v>
      </c>
      <c r="K467">
        <v>21779.5</v>
      </c>
    </row>
    <row r="468" spans="1:11" x14ac:dyDescent="0.3">
      <c r="A468" t="s">
        <v>1720</v>
      </c>
      <c r="B468" t="s">
        <v>841</v>
      </c>
      <c r="C468" t="s">
        <v>869</v>
      </c>
      <c r="D468" t="s">
        <v>872</v>
      </c>
      <c r="E468" t="s">
        <v>1395</v>
      </c>
      <c r="F468" t="s">
        <v>1700</v>
      </c>
      <c r="G468" t="s">
        <v>845</v>
      </c>
      <c r="H468" t="s">
        <v>886</v>
      </c>
      <c r="I468">
        <v>4708963.28</v>
      </c>
      <c r="J468">
        <v>0</v>
      </c>
      <c r="K468">
        <v>4708963.28</v>
      </c>
    </row>
    <row r="469" spans="1:11" x14ac:dyDescent="0.3">
      <c r="A469" t="s">
        <v>1722</v>
      </c>
      <c r="B469" t="s">
        <v>841</v>
      </c>
      <c r="C469" t="s">
        <v>869</v>
      </c>
      <c r="D469" t="s">
        <v>872</v>
      </c>
      <c r="E469" t="s">
        <v>1395</v>
      </c>
      <c r="F469" t="s">
        <v>1700</v>
      </c>
      <c r="G469" t="s">
        <v>845</v>
      </c>
      <c r="H469" t="s">
        <v>889</v>
      </c>
      <c r="I469">
        <v>0</v>
      </c>
      <c r="J469">
        <v>0</v>
      </c>
      <c r="K469">
        <v>0</v>
      </c>
    </row>
    <row r="470" spans="1:11" x14ac:dyDescent="0.3">
      <c r="A470" t="s">
        <v>1724</v>
      </c>
      <c r="B470" t="s">
        <v>841</v>
      </c>
      <c r="C470" t="s">
        <v>869</v>
      </c>
      <c r="D470" t="s">
        <v>891</v>
      </c>
      <c r="E470" t="s">
        <v>1395</v>
      </c>
      <c r="F470" t="s">
        <v>1700</v>
      </c>
      <c r="G470" t="s">
        <v>845</v>
      </c>
      <c r="H470" t="s">
        <v>893</v>
      </c>
      <c r="I470">
        <v>0</v>
      </c>
      <c r="J470">
        <v>-39836.44</v>
      </c>
      <c r="K470">
        <v>-39836.44</v>
      </c>
    </row>
    <row r="471" spans="1:11" x14ac:dyDescent="0.3">
      <c r="A471" t="s">
        <v>1726</v>
      </c>
      <c r="B471" t="s">
        <v>841</v>
      </c>
      <c r="C471" t="s">
        <v>869</v>
      </c>
      <c r="D471" t="s">
        <v>891</v>
      </c>
      <c r="E471" t="s">
        <v>1395</v>
      </c>
      <c r="F471" t="s">
        <v>1700</v>
      </c>
      <c r="G471" t="s">
        <v>845</v>
      </c>
      <c r="H471" t="s">
        <v>896</v>
      </c>
      <c r="I471">
        <v>0</v>
      </c>
      <c r="J471">
        <v>-23849.78</v>
      </c>
      <c r="K471">
        <v>-23849.78</v>
      </c>
    </row>
    <row r="472" spans="1:11" x14ac:dyDescent="0.3">
      <c r="A472" t="s">
        <v>1728</v>
      </c>
      <c r="B472" t="s">
        <v>841</v>
      </c>
      <c r="C472" t="s">
        <v>869</v>
      </c>
      <c r="D472" t="s">
        <v>891</v>
      </c>
      <c r="E472" t="s">
        <v>1395</v>
      </c>
      <c r="F472" t="s">
        <v>1700</v>
      </c>
      <c r="G472" t="s">
        <v>845</v>
      </c>
      <c r="H472" t="s">
        <v>899</v>
      </c>
      <c r="I472">
        <v>0</v>
      </c>
      <c r="J472">
        <v>-3266.93</v>
      </c>
      <c r="K472">
        <v>-3266.93</v>
      </c>
    </row>
    <row r="473" spans="1:11" x14ac:dyDescent="0.3">
      <c r="A473" t="s">
        <v>1730</v>
      </c>
      <c r="B473" t="s">
        <v>841</v>
      </c>
      <c r="C473" t="s">
        <v>869</v>
      </c>
      <c r="D473" t="s">
        <v>891</v>
      </c>
      <c r="E473" t="s">
        <v>1395</v>
      </c>
      <c r="F473" t="s">
        <v>1700</v>
      </c>
      <c r="G473" t="s">
        <v>845</v>
      </c>
      <c r="H473" t="s">
        <v>902</v>
      </c>
      <c r="I473">
        <v>0</v>
      </c>
      <c r="J473">
        <v>-2793837.81</v>
      </c>
      <c r="K473">
        <v>-2793837.81</v>
      </c>
    </row>
    <row r="474" spans="1:11" x14ac:dyDescent="0.3">
      <c r="A474" t="s">
        <v>1732</v>
      </c>
      <c r="B474" t="s">
        <v>841</v>
      </c>
      <c r="C474" t="s">
        <v>869</v>
      </c>
      <c r="D474" t="s">
        <v>858</v>
      </c>
      <c r="E474" t="s">
        <v>1395</v>
      </c>
      <c r="F474" t="s">
        <v>1700</v>
      </c>
      <c r="G474" t="s">
        <v>845</v>
      </c>
      <c r="H474" t="s">
        <v>905</v>
      </c>
      <c r="I474">
        <v>0</v>
      </c>
      <c r="J474">
        <v>0</v>
      </c>
      <c r="K474">
        <v>0</v>
      </c>
    </row>
    <row r="475" spans="1:11" x14ac:dyDescent="0.3">
      <c r="A475" t="s">
        <v>1734</v>
      </c>
      <c r="B475" t="s">
        <v>907</v>
      </c>
      <c r="C475" t="s">
        <v>909</v>
      </c>
      <c r="D475" t="s">
        <v>908</v>
      </c>
      <c r="E475" t="s">
        <v>1395</v>
      </c>
      <c r="F475" t="s">
        <v>1700</v>
      </c>
      <c r="G475" t="s">
        <v>845</v>
      </c>
      <c r="H475" t="s">
        <v>908</v>
      </c>
      <c r="I475">
        <v>0</v>
      </c>
      <c r="J475">
        <v>0</v>
      </c>
      <c r="K475">
        <v>0</v>
      </c>
    </row>
    <row r="476" spans="1:11" x14ac:dyDescent="0.3">
      <c r="A476" t="s">
        <v>1736</v>
      </c>
      <c r="B476" t="s">
        <v>907</v>
      </c>
      <c r="C476" t="s">
        <v>909</v>
      </c>
      <c r="D476" t="s">
        <v>913</v>
      </c>
      <c r="E476" t="s">
        <v>1395</v>
      </c>
      <c r="F476" t="s">
        <v>1700</v>
      </c>
      <c r="G476" t="s">
        <v>845</v>
      </c>
      <c r="H476" t="s">
        <v>915</v>
      </c>
      <c r="I476">
        <v>0</v>
      </c>
      <c r="J476">
        <v>-3676.14</v>
      </c>
      <c r="K476">
        <v>-3676.14</v>
      </c>
    </row>
    <row r="477" spans="1:11" x14ac:dyDescent="0.3">
      <c r="A477" t="s">
        <v>1738</v>
      </c>
      <c r="B477" t="s">
        <v>907</v>
      </c>
      <c r="C477" t="s">
        <v>909</v>
      </c>
      <c r="D477" t="s">
        <v>913</v>
      </c>
      <c r="E477" t="s">
        <v>1395</v>
      </c>
      <c r="F477" t="s">
        <v>1700</v>
      </c>
      <c r="G477" t="s">
        <v>845</v>
      </c>
      <c r="H477" t="s">
        <v>918</v>
      </c>
      <c r="I477">
        <v>0</v>
      </c>
      <c r="J477">
        <v>-1558.36</v>
      </c>
      <c r="K477">
        <v>-1558.36</v>
      </c>
    </row>
    <row r="478" spans="1:11" x14ac:dyDescent="0.3">
      <c r="A478" t="s">
        <v>1740</v>
      </c>
      <c r="B478" t="s">
        <v>907</v>
      </c>
      <c r="C478" t="s">
        <v>909</v>
      </c>
      <c r="D478" t="s">
        <v>913</v>
      </c>
      <c r="E478" t="s">
        <v>1395</v>
      </c>
      <c r="F478" t="s">
        <v>1700</v>
      </c>
      <c r="G478" t="s">
        <v>845</v>
      </c>
      <c r="H478" t="s">
        <v>921</v>
      </c>
      <c r="I478">
        <v>0</v>
      </c>
      <c r="J478">
        <v>-2153.6</v>
      </c>
      <c r="K478">
        <v>-2153.6</v>
      </c>
    </row>
    <row r="479" spans="1:11" x14ac:dyDescent="0.3">
      <c r="A479" t="s">
        <v>1742</v>
      </c>
      <c r="B479" t="s">
        <v>907</v>
      </c>
      <c r="C479" t="s">
        <v>909</v>
      </c>
      <c r="D479" t="s">
        <v>913</v>
      </c>
      <c r="E479" t="s">
        <v>1395</v>
      </c>
      <c r="F479" t="s">
        <v>1700</v>
      </c>
      <c r="G479" t="s">
        <v>845</v>
      </c>
      <c r="H479" t="s">
        <v>924</v>
      </c>
      <c r="I479">
        <v>0</v>
      </c>
      <c r="J479">
        <v>-986.41</v>
      </c>
      <c r="K479">
        <v>-986.41</v>
      </c>
    </row>
    <row r="480" spans="1:11" x14ac:dyDescent="0.3">
      <c r="A480" t="s">
        <v>1744</v>
      </c>
      <c r="B480" t="s">
        <v>907</v>
      </c>
      <c r="C480" t="s">
        <v>909</v>
      </c>
      <c r="D480" t="s">
        <v>913</v>
      </c>
      <c r="E480" t="s">
        <v>1395</v>
      </c>
      <c r="F480" t="s">
        <v>845</v>
      </c>
      <c r="G480" t="s">
        <v>845</v>
      </c>
      <c r="H480" t="s">
        <v>927</v>
      </c>
      <c r="I480">
        <v>0</v>
      </c>
      <c r="J480">
        <v>-127.5</v>
      </c>
      <c r="K480">
        <v>-127.5</v>
      </c>
    </row>
    <row r="481" spans="1:11" x14ac:dyDescent="0.3">
      <c r="A481" t="s">
        <v>1746</v>
      </c>
      <c r="B481" t="s">
        <v>907</v>
      </c>
      <c r="C481" t="s">
        <v>909</v>
      </c>
      <c r="D481" t="s">
        <v>929</v>
      </c>
      <c r="E481" t="s">
        <v>1395</v>
      </c>
      <c r="F481" t="s">
        <v>1700</v>
      </c>
      <c r="G481" t="s">
        <v>845</v>
      </c>
      <c r="H481" t="s">
        <v>1543</v>
      </c>
      <c r="I481">
        <v>0</v>
      </c>
      <c r="J481">
        <v>0</v>
      </c>
      <c r="K481">
        <v>0</v>
      </c>
    </row>
    <row r="482" spans="1:11" x14ac:dyDescent="0.3">
      <c r="A482" t="s">
        <v>1748</v>
      </c>
      <c r="B482" t="s">
        <v>907</v>
      </c>
      <c r="C482" t="s">
        <v>909</v>
      </c>
      <c r="D482" t="s">
        <v>929</v>
      </c>
      <c r="E482" t="s">
        <v>1395</v>
      </c>
      <c r="F482" t="s">
        <v>845</v>
      </c>
      <c r="G482" t="s">
        <v>845</v>
      </c>
      <c r="H482" t="s">
        <v>940</v>
      </c>
      <c r="I482">
        <v>0</v>
      </c>
      <c r="J482">
        <v>0</v>
      </c>
      <c r="K482">
        <v>0</v>
      </c>
    </row>
    <row r="483" spans="1:11" x14ac:dyDescent="0.3">
      <c r="A483" t="s">
        <v>1750</v>
      </c>
      <c r="B483" t="s">
        <v>907</v>
      </c>
      <c r="C483" t="s">
        <v>942</v>
      </c>
      <c r="D483" t="s">
        <v>942</v>
      </c>
      <c r="E483" t="s">
        <v>1395</v>
      </c>
      <c r="F483" t="s">
        <v>1700</v>
      </c>
      <c r="G483" t="s">
        <v>845</v>
      </c>
      <c r="H483" t="s">
        <v>944</v>
      </c>
      <c r="I483">
        <v>0</v>
      </c>
      <c r="J483">
        <v>-576682.87</v>
      </c>
      <c r="K483">
        <v>-576682.87</v>
      </c>
    </row>
    <row r="484" spans="1:11" x14ac:dyDescent="0.3">
      <c r="A484" t="s">
        <v>1752</v>
      </c>
      <c r="B484" t="s">
        <v>907</v>
      </c>
      <c r="C484" t="s">
        <v>942</v>
      </c>
      <c r="D484" t="s">
        <v>942</v>
      </c>
      <c r="E484" t="s">
        <v>1395</v>
      </c>
      <c r="F484" t="s">
        <v>1700</v>
      </c>
      <c r="G484" t="s">
        <v>845</v>
      </c>
      <c r="H484" t="s">
        <v>947</v>
      </c>
      <c r="I484">
        <v>0</v>
      </c>
      <c r="J484">
        <v>0</v>
      </c>
      <c r="K484">
        <v>0</v>
      </c>
    </row>
    <row r="485" spans="1:11" x14ac:dyDescent="0.3">
      <c r="A485" t="s">
        <v>1754</v>
      </c>
      <c r="B485" t="s">
        <v>949</v>
      </c>
      <c r="C485" t="s">
        <v>950</v>
      </c>
      <c r="D485" t="s">
        <v>950</v>
      </c>
      <c r="E485" t="s">
        <v>1395</v>
      </c>
      <c r="F485" t="s">
        <v>1700</v>
      </c>
      <c r="G485" t="s">
        <v>845</v>
      </c>
      <c r="H485" t="s">
        <v>802</v>
      </c>
      <c r="I485">
        <v>0</v>
      </c>
      <c r="J485">
        <v>-150205.17000000001</v>
      </c>
      <c r="K485">
        <v>-150205.17000000001</v>
      </c>
    </row>
    <row r="486" spans="1:11" x14ac:dyDescent="0.3">
      <c r="A486" t="s">
        <v>1756</v>
      </c>
      <c r="B486" t="s">
        <v>101</v>
      </c>
      <c r="C486" t="s">
        <v>101</v>
      </c>
      <c r="D486" t="s">
        <v>809</v>
      </c>
      <c r="E486" t="s">
        <v>954</v>
      </c>
      <c r="F486" t="s">
        <v>960</v>
      </c>
      <c r="G486" t="s">
        <v>1435</v>
      </c>
      <c r="H486" t="s">
        <v>961</v>
      </c>
      <c r="I486">
        <v>0</v>
      </c>
      <c r="J486">
        <v>-432.19</v>
      </c>
      <c r="K486">
        <v>-432.19</v>
      </c>
    </row>
    <row r="487" spans="1:11" x14ac:dyDescent="0.3">
      <c r="A487" t="s">
        <v>1757</v>
      </c>
      <c r="B487" t="s">
        <v>949</v>
      </c>
      <c r="C487" t="s">
        <v>975</v>
      </c>
      <c r="D487" t="s">
        <v>975</v>
      </c>
      <c r="E487" t="s">
        <v>1395</v>
      </c>
      <c r="F487" t="s">
        <v>1700</v>
      </c>
      <c r="G487" t="s">
        <v>845</v>
      </c>
      <c r="H487" t="s">
        <v>977</v>
      </c>
      <c r="I487">
        <v>0</v>
      </c>
      <c r="J487">
        <v>0</v>
      </c>
      <c r="K487">
        <v>0</v>
      </c>
    </row>
    <row r="488" spans="1:11" x14ac:dyDescent="0.3">
      <c r="A488" t="s">
        <v>1759</v>
      </c>
      <c r="B488" t="s">
        <v>101</v>
      </c>
      <c r="C488" t="s">
        <v>101</v>
      </c>
      <c r="D488" t="s">
        <v>807</v>
      </c>
      <c r="E488" t="s">
        <v>1395</v>
      </c>
      <c r="F488" t="s">
        <v>1700</v>
      </c>
      <c r="G488" t="s">
        <v>989</v>
      </c>
      <c r="H488" t="s">
        <v>807</v>
      </c>
      <c r="I488">
        <v>0</v>
      </c>
      <c r="J488">
        <v>-24363.51</v>
      </c>
      <c r="K488">
        <v>-24363.51</v>
      </c>
    </row>
    <row r="489" spans="1:11" x14ac:dyDescent="0.3">
      <c r="A489" t="s">
        <v>1760</v>
      </c>
      <c r="B489" t="s">
        <v>101</v>
      </c>
      <c r="C489" t="s">
        <v>101</v>
      </c>
      <c r="D489" t="s">
        <v>807</v>
      </c>
      <c r="E489" t="s">
        <v>1395</v>
      </c>
      <c r="F489" t="s">
        <v>1700</v>
      </c>
      <c r="G489" t="s">
        <v>989</v>
      </c>
      <c r="H489" t="s">
        <v>1561</v>
      </c>
      <c r="I489">
        <v>0</v>
      </c>
      <c r="J489">
        <v>0</v>
      </c>
      <c r="K489">
        <v>0</v>
      </c>
    </row>
    <row r="490" spans="1:11" x14ac:dyDescent="0.3">
      <c r="A490" t="s">
        <v>1761</v>
      </c>
      <c r="B490" t="s">
        <v>949</v>
      </c>
      <c r="C490" t="s">
        <v>975</v>
      </c>
      <c r="D490" t="s">
        <v>975</v>
      </c>
      <c r="E490" t="s">
        <v>1395</v>
      </c>
      <c r="F490" t="s">
        <v>1700</v>
      </c>
      <c r="G490" t="s">
        <v>845</v>
      </c>
      <c r="H490" t="s">
        <v>1000</v>
      </c>
      <c r="I490">
        <v>0</v>
      </c>
      <c r="J490">
        <v>-2039001.27</v>
      </c>
      <c r="K490">
        <v>-2039001.27</v>
      </c>
    </row>
    <row r="491" spans="1:11" x14ac:dyDescent="0.3">
      <c r="A491" t="s">
        <v>1763</v>
      </c>
      <c r="B491" t="s">
        <v>949</v>
      </c>
      <c r="C491" t="s">
        <v>975</v>
      </c>
      <c r="D491" t="s">
        <v>975</v>
      </c>
      <c r="E491" t="s">
        <v>1395</v>
      </c>
      <c r="F491" t="s">
        <v>1700</v>
      </c>
      <c r="G491" t="s">
        <v>845</v>
      </c>
      <c r="H491" t="s">
        <v>1003</v>
      </c>
      <c r="I491">
        <v>576682.87</v>
      </c>
      <c r="J491">
        <v>0</v>
      </c>
      <c r="K491">
        <v>576682.87</v>
      </c>
    </row>
    <row r="492" spans="1:11" x14ac:dyDescent="0.3">
      <c r="A492" t="s">
        <v>1765</v>
      </c>
      <c r="B492" t="s">
        <v>949</v>
      </c>
      <c r="C492" t="s">
        <v>1005</v>
      </c>
      <c r="D492" t="s">
        <v>1005</v>
      </c>
      <c r="E492" t="s">
        <v>1395</v>
      </c>
      <c r="F492" t="s">
        <v>1700</v>
      </c>
      <c r="G492" t="s">
        <v>845</v>
      </c>
      <c r="H492" t="s">
        <v>1007</v>
      </c>
      <c r="I492">
        <v>0</v>
      </c>
      <c r="J492">
        <v>0</v>
      </c>
      <c r="K492">
        <v>0</v>
      </c>
    </row>
    <row r="493" spans="1:11" x14ac:dyDescent="0.3">
      <c r="A493" t="s">
        <v>1767</v>
      </c>
      <c r="B493" t="s">
        <v>101</v>
      </c>
      <c r="C493" t="s">
        <v>101</v>
      </c>
      <c r="D493" t="s">
        <v>810</v>
      </c>
      <c r="E493" t="s">
        <v>1395</v>
      </c>
      <c r="F493" t="s">
        <v>1700</v>
      </c>
      <c r="G493" t="s">
        <v>803</v>
      </c>
      <c r="H493" t="s">
        <v>1023</v>
      </c>
      <c r="I493">
        <v>0</v>
      </c>
      <c r="J493">
        <v>0</v>
      </c>
      <c r="K493">
        <v>0</v>
      </c>
    </row>
    <row r="494" spans="1:11" x14ac:dyDescent="0.3">
      <c r="A494" t="s">
        <v>1768</v>
      </c>
      <c r="B494" t="s">
        <v>101</v>
      </c>
      <c r="C494" t="s">
        <v>101</v>
      </c>
      <c r="D494" t="s">
        <v>810</v>
      </c>
      <c r="E494" t="s">
        <v>1395</v>
      </c>
      <c r="F494" t="s">
        <v>1700</v>
      </c>
      <c r="G494" t="s">
        <v>803</v>
      </c>
      <c r="H494" t="s">
        <v>1569</v>
      </c>
      <c r="I494">
        <v>0</v>
      </c>
      <c r="J494">
        <v>-460</v>
      </c>
      <c r="K494">
        <v>-460</v>
      </c>
    </row>
    <row r="495" spans="1:11" x14ac:dyDescent="0.3">
      <c r="A495" t="s">
        <v>1769</v>
      </c>
      <c r="B495" t="s">
        <v>101</v>
      </c>
      <c r="C495" t="s">
        <v>101</v>
      </c>
      <c r="D495" t="s">
        <v>803</v>
      </c>
      <c r="E495" t="s">
        <v>1395</v>
      </c>
      <c r="F495" t="s">
        <v>1700</v>
      </c>
      <c r="G495" t="s">
        <v>803</v>
      </c>
      <c r="H495" t="s">
        <v>1572</v>
      </c>
      <c r="I495">
        <v>0</v>
      </c>
      <c r="J495">
        <v>-290830.53999999998</v>
      </c>
      <c r="K495">
        <v>-290830.53999999998</v>
      </c>
    </row>
    <row r="496" spans="1:11" x14ac:dyDescent="0.3">
      <c r="A496" t="s">
        <v>1771</v>
      </c>
      <c r="B496" t="s">
        <v>101</v>
      </c>
      <c r="C496" t="s">
        <v>101</v>
      </c>
      <c r="D496" t="s">
        <v>803</v>
      </c>
      <c r="E496" t="s">
        <v>1395</v>
      </c>
      <c r="F496" t="s">
        <v>1700</v>
      </c>
      <c r="G496" t="s">
        <v>803</v>
      </c>
      <c r="H496" t="s">
        <v>1578</v>
      </c>
      <c r="I496">
        <v>0</v>
      </c>
      <c r="J496">
        <v>-358.18</v>
      </c>
      <c r="K496">
        <v>-358.18</v>
      </c>
    </row>
    <row r="497" spans="1:11" x14ac:dyDescent="0.3">
      <c r="A497" t="s">
        <v>1772</v>
      </c>
      <c r="B497" t="s">
        <v>101</v>
      </c>
      <c r="C497" t="s">
        <v>101</v>
      </c>
      <c r="D497" t="s">
        <v>812</v>
      </c>
      <c r="E497" t="s">
        <v>954</v>
      </c>
      <c r="F497" t="s">
        <v>1074</v>
      </c>
      <c r="G497" t="s">
        <v>1435</v>
      </c>
      <c r="H497" t="s">
        <v>1583</v>
      </c>
      <c r="I497">
        <v>0</v>
      </c>
      <c r="J497">
        <v>-1477.5</v>
      </c>
      <c r="K497">
        <v>-1477.5</v>
      </c>
    </row>
    <row r="498" spans="1:11" x14ac:dyDescent="0.3">
      <c r="A498" t="s">
        <v>1773</v>
      </c>
      <c r="B498" t="s">
        <v>101</v>
      </c>
      <c r="C498" t="s">
        <v>101</v>
      </c>
      <c r="D498" t="s">
        <v>1585</v>
      </c>
      <c r="E498" t="s">
        <v>1395</v>
      </c>
      <c r="F498" t="s">
        <v>1700</v>
      </c>
      <c r="G498" t="s">
        <v>803</v>
      </c>
      <c r="H498" t="s">
        <v>1774</v>
      </c>
      <c r="I498">
        <v>0</v>
      </c>
      <c r="J498">
        <v>-2472</v>
      </c>
      <c r="K498">
        <v>-2472</v>
      </c>
    </row>
    <row r="499" spans="1:11" x14ac:dyDescent="0.3">
      <c r="A499" t="s">
        <v>1775</v>
      </c>
      <c r="B499" t="s">
        <v>101</v>
      </c>
      <c r="C499" t="s">
        <v>101</v>
      </c>
      <c r="D499" t="s">
        <v>811</v>
      </c>
      <c r="E499" t="s">
        <v>954</v>
      </c>
      <c r="F499" t="s">
        <v>1074</v>
      </c>
      <c r="G499" t="s">
        <v>1435</v>
      </c>
      <c r="H499" t="s">
        <v>1591</v>
      </c>
      <c r="I499">
        <v>0</v>
      </c>
      <c r="J499">
        <v>0</v>
      </c>
      <c r="K499">
        <v>0</v>
      </c>
    </row>
    <row r="500" spans="1:11" x14ac:dyDescent="0.3">
      <c r="A500" t="s">
        <v>1776</v>
      </c>
      <c r="B500" t="s">
        <v>101</v>
      </c>
      <c r="C500" t="s">
        <v>101</v>
      </c>
      <c r="D500" t="s">
        <v>811</v>
      </c>
      <c r="E500" t="s">
        <v>954</v>
      </c>
      <c r="F500" t="s">
        <v>1074</v>
      </c>
      <c r="G500" t="s">
        <v>1435</v>
      </c>
      <c r="H500" t="s">
        <v>1053</v>
      </c>
      <c r="I500">
        <v>0</v>
      </c>
      <c r="J500">
        <v>0</v>
      </c>
      <c r="K500">
        <v>0</v>
      </c>
    </row>
    <row r="501" spans="1:11" x14ac:dyDescent="0.3">
      <c r="A501" t="s">
        <v>1777</v>
      </c>
      <c r="B501" t="s">
        <v>101</v>
      </c>
      <c r="C501" t="s">
        <v>101</v>
      </c>
      <c r="D501" t="s">
        <v>813</v>
      </c>
      <c r="E501" t="s">
        <v>1395</v>
      </c>
      <c r="F501" t="s">
        <v>1700</v>
      </c>
      <c r="G501" t="s">
        <v>964</v>
      </c>
      <c r="H501" t="s">
        <v>1062</v>
      </c>
      <c r="I501">
        <v>0</v>
      </c>
      <c r="J501">
        <v>0</v>
      </c>
      <c r="K501">
        <v>0</v>
      </c>
    </row>
    <row r="502" spans="1:11" x14ac:dyDescent="0.3">
      <c r="A502" t="s">
        <v>1778</v>
      </c>
      <c r="B502" t="s">
        <v>101</v>
      </c>
      <c r="C502" t="s">
        <v>101</v>
      </c>
      <c r="D502" t="s">
        <v>813</v>
      </c>
      <c r="E502" t="s">
        <v>954</v>
      </c>
      <c r="F502" t="s">
        <v>1066</v>
      </c>
      <c r="G502" t="s">
        <v>1435</v>
      </c>
      <c r="H502" t="s">
        <v>1067</v>
      </c>
      <c r="I502">
        <v>0</v>
      </c>
      <c r="J502">
        <v>0</v>
      </c>
      <c r="K502">
        <v>0</v>
      </c>
    </row>
    <row r="503" spans="1:11" x14ac:dyDescent="0.3">
      <c r="A503" t="s">
        <v>1779</v>
      </c>
      <c r="B503" t="s">
        <v>101</v>
      </c>
      <c r="C503" t="s">
        <v>101</v>
      </c>
      <c r="D503" t="s">
        <v>812</v>
      </c>
      <c r="E503" t="s">
        <v>954</v>
      </c>
      <c r="F503" t="s">
        <v>1074</v>
      </c>
      <c r="G503" t="s">
        <v>1435</v>
      </c>
      <c r="H503" t="s">
        <v>812</v>
      </c>
      <c r="I503">
        <v>0</v>
      </c>
      <c r="J503">
        <v>-1411.95</v>
      </c>
      <c r="K503">
        <v>-1411.95</v>
      </c>
    </row>
    <row r="504" spans="1:11" x14ac:dyDescent="0.3">
      <c r="A504" t="s">
        <v>1780</v>
      </c>
      <c r="B504" t="s">
        <v>101</v>
      </c>
      <c r="C504" t="s">
        <v>101</v>
      </c>
      <c r="D504" t="s">
        <v>816</v>
      </c>
      <c r="E504" t="s">
        <v>954</v>
      </c>
      <c r="F504" t="s">
        <v>1078</v>
      </c>
      <c r="G504" t="s">
        <v>1435</v>
      </c>
      <c r="H504" t="s">
        <v>1447</v>
      </c>
      <c r="I504">
        <v>0</v>
      </c>
      <c r="J504">
        <v>0</v>
      </c>
      <c r="K504">
        <v>0</v>
      </c>
    </row>
    <row r="505" spans="1:11" x14ac:dyDescent="0.3">
      <c r="A505" t="s">
        <v>1781</v>
      </c>
      <c r="B505" t="s">
        <v>101</v>
      </c>
      <c r="C505" t="s">
        <v>101</v>
      </c>
      <c r="D505" t="s">
        <v>816</v>
      </c>
      <c r="E505" t="s">
        <v>954</v>
      </c>
      <c r="F505" t="s">
        <v>1078</v>
      </c>
      <c r="G505" t="s">
        <v>1435</v>
      </c>
      <c r="H505" t="s">
        <v>1083</v>
      </c>
      <c r="I505">
        <v>0</v>
      </c>
      <c r="J505">
        <v>0</v>
      </c>
      <c r="K505">
        <v>0</v>
      </c>
    </row>
    <row r="506" spans="1:11" x14ac:dyDescent="0.3">
      <c r="A506" t="s">
        <v>1782</v>
      </c>
      <c r="B506" t="s">
        <v>101</v>
      </c>
      <c r="C506" t="s">
        <v>101</v>
      </c>
      <c r="D506" t="s">
        <v>816</v>
      </c>
      <c r="E506" t="s">
        <v>954</v>
      </c>
      <c r="F506" t="s">
        <v>1078</v>
      </c>
      <c r="G506" t="s">
        <v>1435</v>
      </c>
      <c r="H506" t="s">
        <v>1783</v>
      </c>
      <c r="I506">
        <v>0</v>
      </c>
      <c r="J506">
        <v>0</v>
      </c>
      <c r="K506">
        <v>0</v>
      </c>
    </row>
    <row r="507" spans="1:11" x14ac:dyDescent="0.3">
      <c r="A507" t="s">
        <v>1784</v>
      </c>
      <c r="B507" t="s">
        <v>101</v>
      </c>
      <c r="C507" t="s">
        <v>101</v>
      </c>
      <c r="D507" t="s">
        <v>816</v>
      </c>
      <c r="E507" t="s">
        <v>954</v>
      </c>
      <c r="F507" t="s">
        <v>1078</v>
      </c>
      <c r="G507" t="s">
        <v>1435</v>
      </c>
      <c r="H507" t="s">
        <v>1785</v>
      </c>
      <c r="I507">
        <v>0</v>
      </c>
      <c r="J507">
        <v>0</v>
      </c>
      <c r="K507">
        <v>0</v>
      </c>
    </row>
    <row r="508" spans="1:11" x14ac:dyDescent="0.3">
      <c r="A508" t="s">
        <v>1786</v>
      </c>
      <c r="B508" t="s">
        <v>101</v>
      </c>
      <c r="C508" t="s">
        <v>101</v>
      </c>
      <c r="D508" t="s">
        <v>816</v>
      </c>
      <c r="E508" t="s">
        <v>954</v>
      </c>
      <c r="F508" t="s">
        <v>1078</v>
      </c>
      <c r="G508" t="s">
        <v>1435</v>
      </c>
      <c r="H508" t="s">
        <v>1085</v>
      </c>
      <c r="I508">
        <v>0</v>
      </c>
      <c r="J508">
        <v>-6049.45</v>
      </c>
      <c r="K508">
        <v>-6049.45</v>
      </c>
    </row>
    <row r="509" spans="1:11" x14ac:dyDescent="0.3">
      <c r="A509" t="s">
        <v>1788</v>
      </c>
      <c r="B509" t="s">
        <v>101</v>
      </c>
      <c r="C509" t="s">
        <v>101</v>
      </c>
      <c r="D509" t="s">
        <v>816</v>
      </c>
      <c r="E509" t="s">
        <v>954</v>
      </c>
      <c r="F509" t="s">
        <v>1078</v>
      </c>
      <c r="G509" t="s">
        <v>1435</v>
      </c>
      <c r="H509" t="s">
        <v>1603</v>
      </c>
      <c r="I509">
        <v>0</v>
      </c>
      <c r="J509">
        <v>0</v>
      </c>
      <c r="K509">
        <v>0</v>
      </c>
    </row>
    <row r="510" spans="1:11" x14ac:dyDescent="0.3">
      <c r="A510" t="s">
        <v>1789</v>
      </c>
      <c r="B510" t="s">
        <v>100</v>
      </c>
      <c r="C510" t="s">
        <v>819</v>
      </c>
      <c r="D510" t="s">
        <v>1088</v>
      </c>
      <c r="E510" t="s">
        <v>1395</v>
      </c>
      <c r="F510" t="s">
        <v>1700</v>
      </c>
      <c r="G510" t="s">
        <v>1089</v>
      </c>
      <c r="H510" t="s">
        <v>284</v>
      </c>
      <c r="I510">
        <v>18434.689999999999</v>
      </c>
      <c r="J510">
        <v>0</v>
      </c>
      <c r="K510">
        <v>18434.689999999999</v>
      </c>
    </row>
    <row r="511" spans="1:11" x14ac:dyDescent="0.3">
      <c r="A511" t="s">
        <v>1790</v>
      </c>
      <c r="B511" t="s">
        <v>100</v>
      </c>
      <c r="C511" t="s">
        <v>819</v>
      </c>
      <c r="D511" t="s">
        <v>1088</v>
      </c>
      <c r="E511" t="s">
        <v>1395</v>
      </c>
      <c r="F511" t="s">
        <v>1700</v>
      </c>
      <c r="G511" t="s">
        <v>1089</v>
      </c>
      <c r="H511" t="s">
        <v>287</v>
      </c>
      <c r="I511">
        <v>0</v>
      </c>
      <c r="J511">
        <v>0</v>
      </c>
      <c r="K511">
        <v>0</v>
      </c>
    </row>
    <row r="512" spans="1:11" x14ac:dyDescent="0.3">
      <c r="A512" t="s">
        <v>1791</v>
      </c>
      <c r="B512" t="s">
        <v>100</v>
      </c>
      <c r="C512" t="s">
        <v>819</v>
      </c>
      <c r="D512" t="s">
        <v>1088</v>
      </c>
      <c r="E512" t="s">
        <v>1395</v>
      </c>
      <c r="F512" t="s">
        <v>1700</v>
      </c>
      <c r="G512" t="s">
        <v>1089</v>
      </c>
      <c r="H512" t="s">
        <v>285</v>
      </c>
      <c r="I512">
        <v>15720.79</v>
      </c>
      <c r="J512">
        <v>0</v>
      </c>
      <c r="K512">
        <v>15720.79</v>
      </c>
    </row>
    <row r="513" spans="1:11" x14ac:dyDescent="0.3">
      <c r="A513" t="s">
        <v>1792</v>
      </c>
      <c r="B513" t="s">
        <v>100</v>
      </c>
      <c r="C513" t="s">
        <v>819</v>
      </c>
      <c r="D513" t="s">
        <v>1088</v>
      </c>
      <c r="E513" t="s">
        <v>1395</v>
      </c>
      <c r="F513" t="s">
        <v>1700</v>
      </c>
      <c r="G513" t="s">
        <v>1089</v>
      </c>
      <c r="H513" t="s">
        <v>293</v>
      </c>
      <c r="I513">
        <v>21760.34</v>
      </c>
      <c r="J513">
        <v>0</v>
      </c>
      <c r="K513">
        <v>21760.34</v>
      </c>
    </row>
    <row r="514" spans="1:11" x14ac:dyDescent="0.3">
      <c r="A514" t="s">
        <v>1793</v>
      </c>
      <c r="B514" t="s">
        <v>100</v>
      </c>
      <c r="C514" t="s">
        <v>819</v>
      </c>
      <c r="D514" t="s">
        <v>1088</v>
      </c>
      <c r="E514" t="s">
        <v>1395</v>
      </c>
      <c r="F514" t="s">
        <v>1700</v>
      </c>
      <c r="G514" t="s">
        <v>1089</v>
      </c>
      <c r="H514" t="s">
        <v>298</v>
      </c>
      <c r="I514">
        <v>28012.639999999999</v>
      </c>
      <c r="J514">
        <v>0</v>
      </c>
      <c r="K514">
        <v>28012.639999999999</v>
      </c>
    </row>
    <row r="515" spans="1:11" x14ac:dyDescent="0.3">
      <c r="A515" t="s">
        <v>1794</v>
      </c>
      <c r="B515" t="s">
        <v>100</v>
      </c>
      <c r="C515" t="s">
        <v>819</v>
      </c>
      <c r="D515" t="s">
        <v>1088</v>
      </c>
      <c r="E515" t="s">
        <v>1395</v>
      </c>
      <c r="F515" t="s">
        <v>1700</v>
      </c>
      <c r="G515" t="s">
        <v>1089</v>
      </c>
      <c r="H515" t="s">
        <v>299</v>
      </c>
      <c r="I515">
        <v>0</v>
      </c>
      <c r="J515">
        <v>0</v>
      </c>
      <c r="K515">
        <v>0</v>
      </c>
    </row>
    <row r="516" spans="1:11" x14ac:dyDescent="0.3">
      <c r="A516" t="s">
        <v>1795</v>
      </c>
      <c r="B516" t="s">
        <v>100</v>
      </c>
      <c r="C516" t="s">
        <v>819</v>
      </c>
      <c r="D516" t="s">
        <v>1088</v>
      </c>
      <c r="E516" t="s">
        <v>1395</v>
      </c>
      <c r="F516" t="s">
        <v>1700</v>
      </c>
      <c r="G516" t="s">
        <v>1089</v>
      </c>
      <c r="H516" t="s">
        <v>295</v>
      </c>
      <c r="I516">
        <v>0</v>
      </c>
      <c r="J516">
        <v>0</v>
      </c>
      <c r="K516">
        <v>0</v>
      </c>
    </row>
    <row r="517" spans="1:11" x14ac:dyDescent="0.3">
      <c r="A517" t="s">
        <v>1796</v>
      </c>
      <c r="B517" t="s">
        <v>100</v>
      </c>
      <c r="C517" t="s">
        <v>819</v>
      </c>
      <c r="D517" t="s">
        <v>1088</v>
      </c>
      <c r="E517" t="s">
        <v>1395</v>
      </c>
      <c r="F517" t="s">
        <v>1700</v>
      </c>
      <c r="G517" t="s">
        <v>1089</v>
      </c>
      <c r="H517" t="s">
        <v>290</v>
      </c>
      <c r="I517">
        <v>1666.16</v>
      </c>
      <c r="J517">
        <v>0</v>
      </c>
      <c r="K517">
        <v>1666.16</v>
      </c>
    </row>
    <row r="518" spans="1:11" x14ac:dyDescent="0.3">
      <c r="A518" t="s">
        <v>1797</v>
      </c>
      <c r="B518" t="s">
        <v>100</v>
      </c>
      <c r="C518" t="s">
        <v>819</v>
      </c>
      <c r="D518" t="s">
        <v>1098</v>
      </c>
      <c r="E518" t="s">
        <v>1395</v>
      </c>
      <c r="F518" t="s">
        <v>1700</v>
      </c>
      <c r="G518" t="s">
        <v>1089</v>
      </c>
      <c r="H518" t="s">
        <v>291</v>
      </c>
      <c r="I518">
        <v>2557.79</v>
      </c>
      <c r="J518">
        <v>0</v>
      </c>
      <c r="K518">
        <v>2557.79</v>
      </c>
    </row>
    <row r="519" spans="1:11" x14ac:dyDescent="0.3">
      <c r="A519" t="s">
        <v>1798</v>
      </c>
      <c r="B519" t="s">
        <v>100</v>
      </c>
      <c r="C519" t="s">
        <v>819</v>
      </c>
      <c r="D519" t="s">
        <v>1100</v>
      </c>
      <c r="E519" t="s">
        <v>1395</v>
      </c>
      <c r="F519" t="s">
        <v>1700</v>
      </c>
      <c r="G519" t="s">
        <v>1089</v>
      </c>
      <c r="H519" t="s">
        <v>294</v>
      </c>
      <c r="I519">
        <v>6743.59</v>
      </c>
      <c r="J519">
        <v>0</v>
      </c>
      <c r="K519">
        <v>6743.59</v>
      </c>
    </row>
    <row r="520" spans="1:11" x14ac:dyDescent="0.3">
      <c r="A520" t="s">
        <v>1799</v>
      </c>
      <c r="B520" t="s">
        <v>100</v>
      </c>
      <c r="C520" t="s">
        <v>819</v>
      </c>
      <c r="D520" t="s">
        <v>1100</v>
      </c>
      <c r="E520" t="s">
        <v>1395</v>
      </c>
      <c r="F520" t="s">
        <v>1700</v>
      </c>
      <c r="G520" t="s">
        <v>1089</v>
      </c>
      <c r="H520" t="s">
        <v>300</v>
      </c>
      <c r="I520">
        <v>3046.62</v>
      </c>
      <c r="J520">
        <v>0</v>
      </c>
      <c r="K520">
        <v>3046.62</v>
      </c>
    </row>
    <row r="521" spans="1:11" x14ac:dyDescent="0.3">
      <c r="A521" t="s">
        <v>1800</v>
      </c>
      <c r="B521" t="s">
        <v>100</v>
      </c>
      <c r="C521" t="s">
        <v>819</v>
      </c>
      <c r="D521" t="s">
        <v>1100</v>
      </c>
      <c r="E521" t="s">
        <v>1395</v>
      </c>
      <c r="F521" t="s">
        <v>1700</v>
      </c>
      <c r="G521" t="s">
        <v>1089</v>
      </c>
      <c r="H521" t="s">
        <v>297</v>
      </c>
      <c r="I521">
        <v>0</v>
      </c>
      <c r="J521">
        <v>0</v>
      </c>
      <c r="K521">
        <v>0</v>
      </c>
    </row>
    <row r="522" spans="1:11" x14ac:dyDescent="0.3">
      <c r="A522" t="s">
        <v>1801</v>
      </c>
      <c r="B522" t="s">
        <v>100</v>
      </c>
      <c r="C522" t="s">
        <v>819</v>
      </c>
      <c r="D522" t="s">
        <v>1104</v>
      </c>
      <c r="E522" t="s">
        <v>1395</v>
      </c>
      <c r="F522" t="s">
        <v>1700</v>
      </c>
      <c r="G522" t="s">
        <v>1089</v>
      </c>
      <c r="H522" t="s">
        <v>288</v>
      </c>
      <c r="I522">
        <v>21848.47</v>
      </c>
      <c r="J522">
        <v>0</v>
      </c>
      <c r="K522">
        <v>21848.47</v>
      </c>
    </row>
    <row r="523" spans="1:11" x14ac:dyDescent="0.3">
      <c r="A523" t="s">
        <v>1802</v>
      </c>
      <c r="B523" t="s">
        <v>100</v>
      </c>
      <c r="C523" t="s">
        <v>819</v>
      </c>
      <c r="D523" t="s">
        <v>1104</v>
      </c>
      <c r="E523" t="s">
        <v>1395</v>
      </c>
      <c r="F523" t="s">
        <v>1700</v>
      </c>
      <c r="G523" t="s">
        <v>1089</v>
      </c>
      <c r="H523" t="s">
        <v>292</v>
      </c>
      <c r="I523">
        <v>14710.4</v>
      </c>
      <c r="J523">
        <v>0</v>
      </c>
      <c r="K523">
        <v>14710.4</v>
      </c>
    </row>
    <row r="524" spans="1:11" x14ac:dyDescent="0.3">
      <c r="A524" t="s">
        <v>1803</v>
      </c>
      <c r="B524" t="s">
        <v>100</v>
      </c>
      <c r="C524" t="s">
        <v>820</v>
      </c>
      <c r="D524" t="s">
        <v>1108</v>
      </c>
      <c r="E524" t="s">
        <v>1395</v>
      </c>
      <c r="F524" t="s">
        <v>1700</v>
      </c>
      <c r="G524" t="s">
        <v>1089</v>
      </c>
      <c r="H524" t="s">
        <v>1109</v>
      </c>
      <c r="I524">
        <v>5436</v>
      </c>
      <c r="J524">
        <v>0</v>
      </c>
      <c r="K524">
        <v>5436</v>
      </c>
    </row>
    <row r="525" spans="1:11" x14ac:dyDescent="0.3">
      <c r="A525" t="s">
        <v>1804</v>
      </c>
      <c r="B525" t="s">
        <v>100</v>
      </c>
      <c r="C525" t="s">
        <v>820</v>
      </c>
      <c r="D525" t="s">
        <v>1108</v>
      </c>
      <c r="E525" t="s">
        <v>1395</v>
      </c>
      <c r="F525" t="s">
        <v>1700</v>
      </c>
      <c r="G525" t="s">
        <v>1089</v>
      </c>
      <c r="H525" t="s">
        <v>1112</v>
      </c>
      <c r="I525">
        <v>0</v>
      </c>
      <c r="J525">
        <v>0</v>
      </c>
      <c r="K525">
        <v>0</v>
      </c>
    </row>
    <row r="526" spans="1:11" x14ac:dyDescent="0.3">
      <c r="A526" t="s">
        <v>1805</v>
      </c>
      <c r="B526" t="s">
        <v>100</v>
      </c>
      <c r="C526" t="s">
        <v>820</v>
      </c>
      <c r="D526" t="s">
        <v>1108</v>
      </c>
      <c r="E526" t="s">
        <v>1395</v>
      </c>
      <c r="F526" t="s">
        <v>1700</v>
      </c>
      <c r="G526" t="s">
        <v>1089</v>
      </c>
      <c r="H526" t="s">
        <v>1114</v>
      </c>
      <c r="I526">
        <v>2529.5</v>
      </c>
      <c r="J526">
        <v>0</v>
      </c>
      <c r="K526">
        <v>2529.5</v>
      </c>
    </row>
    <row r="527" spans="1:11" x14ac:dyDescent="0.3">
      <c r="A527" t="s">
        <v>1806</v>
      </c>
      <c r="B527" t="s">
        <v>100</v>
      </c>
      <c r="C527" t="s">
        <v>820</v>
      </c>
      <c r="D527" t="s">
        <v>1108</v>
      </c>
      <c r="E527" t="s">
        <v>1395</v>
      </c>
      <c r="F527" t="s">
        <v>1700</v>
      </c>
      <c r="G527" t="s">
        <v>1089</v>
      </c>
      <c r="H527" t="s">
        <v>1252</v>
      </c>
      <c r="I527">
        <v>0</v>
      </c>
      <c r="J527">
        <v>0</v>
      </c>
      <c r="K527">
        <v>0</v>
      </c>
    </row>
    <row r="528" spans="1:11" x14ac:dyDescent="0.3">
      <c r="A528" t="s">
        <v>1807</v>
      </c>
      <c r="B528" t="s">
        <v>100</v>
      </c>
      <c r="C528" t="s">
        <v>820</v>
      </c>
      <c r="D528" t="s">
        <v>1108</v>
      </c>
      <c r="E528" t="s">
        <v>1395</v>
      </c>
      <c r="F528" t="s">
        <v>1700</v>
      </c>
      <c r="G528" t="s">
        <v>1089</v>
      </c>
      <c r="H528" t="s">
        <v>1116</v>
      </c>
      <c r="I528">
        <v>3263.6</v>
      </c>
      <c r="J528">
        <v>0</v>
      </c>
      <c r="K528">
        <v>3263.6</v>
      </c>
    </row>
    <row r="529" spans="1:11" x14ac:dyDescent="0.3">
      <c r="A529" t="s">
        <v>1808</v>
      </c>
      <c r="B529" t="s">
        <v>100</v>
      </c>
      <c r="C529" t="s">
        <v>820</v>
      </c>
      <c r="D529" t="s">
        <v>1108</v>
      </c>
      <c r="E529" t="s">
        <v>1395</v>
      </c>
      <c r="F529" t="s">
        <v>1700</v>
      </c>
      <c r="G529" t="s">
        <v>1089</v>
      </c>
      <c r="H529" t="s">
        <v>1121</v>
      </c>
      <c r="I529">
        <v>3064.62</v>
      </c>
      <c r="J529">
        <v>0</v>
      </c>
      <c r="K529">
        <v>3064.62</v>
      </c>
    </row>
    <row r="530" spans="1:11" x14ac:dyDescent="0.3">
      <c r="A530" t="s">
        <v>1810</v>
      </c>
      <c r="B530" t="s">
        <v>100</v>
      </c>
      <c r="C530" t="s">
        <v>820</v>
      </c>
      <c r="D530" t="s">
        <v>1108</v>
      </c>
      <c r="E530" t="s">
        <v>1395</v>
      </c>
      <c r="F530" t="s">
        <v>1700</v>
      </c>
      <c r="G530" t="s">
        <v>1089</v>
      </c>
      <c r="H530" t="s">
        <v>1627</v>
      </c>
      <c r="I530">
        <v>0</v>
      </c>
      <c r="J530">
        <v>0</v>
      </c>
      <c r="K530">
        <v>0</v>
      </c>
    </row>
    <row r="531" spans="1:11" x14ac:dyDescent="0.3">
      <c r="A531" t="s">
        <v>1811</v>
      </c>
      <c r="B531" t="s">
        <v>100</v>
      </c>
      <c r="C531" t="s">
        <v>820</v>
      </c>
      <c r="D531" t="s">
        <v>1108</v>
      </c>
      <c r="E531" t="s">
        <v>1395</v>
      </c>
      <c r="F531" t="s">
        <v>1700</v>
      </c>
      <c r="G531" t="s">
        <v>1089</v>
      </c>
      <c r="H531" t="s">
        <v>1126</v>
      </c>
      <c r="I531">
        <v>0</v>
      </c>
      <c r="J531">
        <v>0</v>
      </c>
      <c r="K531">
        <v>0</v>
      </c>
    </row>
    <row r="532" spans="1:11" x14ac:dyDescent="0.3">
      <c r="A532" t="s">
        <v>1812</v>
      </c>
      <c r="B532" t="s">
        <v>100</v>
      </c>
      <c r="C532" t="s">
        <v>820</v>
      </c>
      <c r="D532" t="s">
        <v>1131</v>
      </c>
      <c r="E532" t="s">
        <v>1395</v>
      </c>
      <c r="F532" t="s">
        <v>1700</v>
      </c>
      <c r="G532" t="s">
        <v>1089</v>
      </c>
      <c r="H532" t="s">
        <v>1128</v>
      </c>
      <c r="I532">
        <v>8299.19</v>
      </c>
      <c r="J532">
        <v>0</v>
      </c>
      <c r="K532">
        <v>8299.19</v>
      </c>
    </row>
    <row r="533" spans="1:11" x14ac:dyDescent="0.3">
      <c r="A533" t="s">
        <v>1813</v>
      </c>
      <c r="B533" t="s">
        <v>100</v>
      </c>
      <c r="C533" t="s">
        <v>820</v>
      </c>
      <c r="D533" t="s">
        <v>1131</v>
      </c>
      <c r="E533" t="s">
        <v>1395</v>
      </c>
      <c r="F533" t="s">
        <v>1700</v>
      </c>
      <c r="G533" t="s">
        <v>1089</v>
      </c>
      <c r="H533" t="s">
        <v>1132</v>
      </c>
      <c r="I533">
        <v>291.77</v>
      </c>
      <c r="J533">
        <v>0</v>
      </c>
      <c r="K533">
        <v>291.77</v>
      </c>
    </row>
    <row r="534" spans="1:11" x14ac:dyDescent="0.3">
      <c r="A534" t="s">
        <v>1815</v>
      </c>
      <c r="B534" t="s">
        <v>100</v>
      </c>
      <c r="C534" t="s">
        <v>820</v>
      </c>
      <c r="D534" t="s">
        <v>1131</v>
      </c>
      <c r="E534" t="s">
        <v>1395</v>
      </c>
      <c r="F534" t="s">
        <v>1700</v>
      </c>
      <c r="G534" t="s">
        <v>1089</v>
      </c>
      <c r="H534" t="s">
        <v>1138</v>
      </c>
      <c r="I534">
        <v>760</v>
      </c>
      <c r="J534">
        <v>0</v>
      </c>
      <c r="K534">
        <v>760</v>
      </c>
    </row>
    <row r="535" spans="1:11" x14ac:dyDescent="0.3">
      <c r="A535" t="s">
        <v>1817</v>
      </c>
      <c r="B535" t="s">
        <v>100</v>
      </c>
      <c r="C535" t="s">
        <v>820</v>
      </c>
      <c r="D535" t="s">
        <v>1131</v>
      </c>
      <c r="E535" t="s">
        <v>1395</v>
      </c>
      <c r="F535" t="s">
        <v>1700</v>
      </c>
      <c r="G535" t="s">
        <v>1089</v>
      </c>
      <c r="H535" t="s">
        <v>1143</v>
      </c>
      <c r="I535">
        <v>303.41000000000003</v>
      </c>
      <c r="J535">
        <v>0</v>
      </c>
      <c r="K535">
        <v>303.41000000000003</v>
      </c>
    </row>
    <row r="536" spans="1:11" x14ac:dyDescent="0.3">
      <c r="A536" t="s">
        <v>1818</v>
      </c>
      <c r="B536" t="s">
        <v>100</v>
      </c>
      <c r="C536" t="s">
        <v>820</v>
      </c>
      <c r="D536" t="s">
        <v>1131</v>
      </c>
      <c r="E536" t="s">
        <v>1395</v>
      </c>
      <c r="F536" t="s">
        <v>1700</v>
      </c>
      <c r="G536" t="s">
        <v>1089</v>
      </c>
      <c r="H536" t="s">
        <v>1145</v>
      </c>
      <c r="I536">
        <v>2189.5</v>
      </c>
      <c r="J536">
        <v>0</v>
      </c>
      <c r="K536">
        <v>2189.5</v>
      </c>
    </row>
    <row r="537" spans="1:11" x14ac:dyDescent="0.3">
      <c r="A537" t="s">
        <v>1819</v>
      </c>
      <c r="B537" t="s">
        <v>100</v>
      </c>
      <c r="C537" t="s">
        <v>820</v>
      </c>
      <c r="D537" t="s">
        <v>1131</v>
      </c>
      <c r="E537" t="s">
        <v>1395</v>
      </c>
      <c r="F537" t="s">
        <v>1700</v>
      </c>
      <c r="G537" t="s">
        <v>1089</v>
      </c>
      <c r="H537" t="s">
        <v>1147</v>
      </c>
      <c r="I537">
        <v>1809.89</v>
      </c>
      <c r="J537">
        <v>0</v>
      </c>
      <c r="K537">
        <v>1809.89</v>
      </c>
    </row>
    <row r="538" spans="1:11" x14ac:dyDescent="0.3">
      <c r="A538" t="s">
        <v>1820</v>
      </c>
      <c r="B538" t="s">
        <v>100</v>
      </c>
      <c r="C538" t="s">
        <v>820</v>
      </c>
      <c r="D538" t="s">
        <v>1131</v>
      </c>
      <c r="E538" t="s">
        <v>1395</v>
      </c>
      <c r="F538" t="s">
        <v>1700</v>
      </c>
      <c r="G538" t="s">
        <v>1089</v>
      </c>
      <c r="H538" t="s">
        <v>1149</v>
      </c>
      <c r="I538">
        <v>100</v>
      </c>
      <c r="J538">
        <v>0</v>
      </c>
      <c r="K538">
        <v>100</v>
      </c>
    </row>
    <row r="539" spans="1:11" x14ac:dyDescent="0.3">
      <c r="A539" t="s">
        <v>1822</v>
      </c>
      <c r="B539" t="s">
        <v>100</v>
      </c>
      <c r="C539" t="s">
        <v>820</v>
      </c>
      <c r="D539" t="s">
        <v>1131</v>
      </c>
      <c r="E539" t="s">
        <v>1395</v>
      </c>
      <c r="F539" t="s">
        <v>1700</v>
      </c>
      <c r="G539" t="s">
        <v>1089</v>
      </c>
      <c r="H539" t="s">
        <v>1074</v>
      </c>
      <c r="I539">
        <v>122.25</v>
      </c>
      <c r="J539">
        <v>0</v>
      </c>
      <c r="K539">
        <v>122.25</v>
      </c>
    </row>
    <row r="540" spans="1:11" x14ac:dyDescent="0.3">
      <c r="A540" t="s">
        <v>1823</v>
      </c>
      <c r="B540" t="s">
        <v>100</v>
      </c>
      <c r="C540" t="s">
        <v>820</v>
      </c>
      <c r="D540" t="s">
        <v>1152</v>
      </c>
      <c r="E540" t="s">
        <v>1395</v>
      </c>
      <c r="F540" t="s">
        <v>1700</v>
      </c>
      <c r="G540" t="s">
        <v>1089</v>
      </c>
      <c r="H540" t="s">
        <v>1153</v>
      </c>
      <c r="I540">
        <v>3270.54</v>
      </c>
      <c r="J540">
        <v>0</v>
      </c>
      <c r="K540">
        <v>3270.54</v>
      </c>
    </row>
    <row r="541" spans="1:11" x14ac:dyDescent="0.3">
      <c r="A541" t="s">
        <v>1825</v>
      </c>
      <c r="B541" t="s">
        <v>100</v>
      </c>
      <c r="C541" t="s">
        <v>820</v>
      </c>
      <c r="D541" t="s">
        <v>1152</v>
      </c>
      <c r="E541" t="s">
        <v>1395</v>
      </c>
      <c r="F541" t="s">
        <v>1700</v>
      </c>
      <c r="G541" t="s">
        <v>1089</v>
      </c>
      <c r="H541" t="s">
        <v>1156</v>
      </c>
      <c r="I541">
        <v>1998.93</v>
      </c>
      <c r="J541">
        <v>0</v>
      </c>
      <c r="K541">
        <v>1998.93</v>
      </c>
    </row>
    <row r="542" spans="1:11" x14ac:dyDescent="0.3">
      <c r="A542" t="s">
        <v>1826</v>
      </c>
      <c r="B542" t="s">
        <v>100</v>
      </c>
      <c r="C542" t="s">
        <v>820</v>
      </c>
      <c r="D542" t="s">
        <v>1152</v>
      </c>
      <c r="E542" t="s">
        <v>1395</v>
      </c>
      <c r="F542" t="s">
        <v>1700</v>
      </c>
      <c r="G542" t="s">
        <v>1089</v>
      </c>
      <c r="H542" t="s">
        <v>1219</v>
      </c>
      <c r="I542">
        <v>7323.98</v>
      </c>
      <c r="J542">
        <v>0</v>
      </c>
      <c r="K542">
        <v>7323.98</v>
      </c>
    </row>
    <row r="543" spans="1:11" x14ac:dyDescent="0.3">
      <c r="A543" t="s">
        <v>1827</v>
      </c>
      <c r="B543" t="s">
        <v>100</v>
      </c>
      <c r="C543" t="s">
        <v>820</v>
      </c>
      <c r="D543" t="s">
        <v>1152</v>
      </c>
      <c r="E543" t="s">
        <v>1395</v>
      </c>
      <c r="F543" t="s">
        <v>1700</v>
      </c>
      <c r="G543" t="s">
        <v>1089</v>
      </c>
      <c r="H543" t="s">
        <v>1159</v>
      </c>
      <c r="I543">
        <v>1228.9000000000001</v>
      </c>
      <c r="J543">
        <v>0</v>
      </c>
      <c r="K543">
        <v>1228.9000000000001</v>
      </c>
    </row>
    <row r="544" spans="1:11" x14ac:dyDescent="0.3">
      <c r="A544" t="s">
        <v>1829</v>
      </c>
      <c r="B544" t="s">
        <v>100</v>
      </c>
      <c r="C544" t="s">
        <v>820</v>
      </c>
      <c r="D544" t="s">
        <v>1162</v>
      </c>
      <c r="E544" t="s">
        <v>1395</v>
      </c>
      <c r="F544" t="s">
        <v>1700</v>
      </c>
      <c r="G544" t="s">
        <v>1089</v>
      </c>
      <c r="H544" t="s">
        <v>1163</v>
      </c>
      <c r="I544">
        <v>16687.740000000002</v>
      </c>
      <c r="J544">
        <v>0</v>
      </c>
      <c r="K544">
        <v>16687.740000000002</v>
      </c>
    </row>
    <row r="545" spans="1:11" x14ac:dyDescent="0.3">
      <c r="A545" t="s">
        <v>1830</v>
      </c>
      <c r="B545" t="s">
        <v>100</v>
      </c>
      <c r="C545" t="s">
        <v>820</v>
      </c>
      <c r="D545" t="s">
        <v>1162</v>
      </c>
      <c r="E545" t="s">
        <v>1395</v>
      </c>
      <c r="F545" t="s">
        <v>1700</v>
      </c>
      <c r="G545" t="s">
        <v>1089</v>
      </c>
      <c r="H545" t="s">
        <v>1165</v>
      </c>
      <c r="I545">
        <v>4453.45</v>
      </c>
      <c r="J545">
        <v>0</v>
      </c>
      <c r="K545">
        <v>4453.45</v>
      </c>
    </row>
    <row r="546" spans="1:11" x14ac:dyDescent="0.3">
      <c r="A546" t="s">
        <v>1831</v>
      </c>
      <c r="B546" t="s">
        <v>100</v>
      </c>
      <c r="C546" t="s">
        <v>820</v>
      </c>
      <c r="D546" t="s">
        <v>1162</v>
      </c>
      <c r="E546" t="s">
        <v>1395</v>
      </c>
      <c r="F546" t="s">
        <v>1700</v>
      </c>
      <c r="G546" t="s">
        <v>1089</v>
      </c>
      <c r="H546" t="s">
        <v>1167</v>
      </c>
      <c r="I546">
        <v>18579.02</v>
      </c>
      <c r="J546">
        <v>0</v>
      </c>
      <c r="K546">
        <v>18579.02</v>
      </c>
    </row>
    <row r="547" spans="1:11" x14ac:dyDescent="0.3">
      <c r="A547" t="s">
        <v>1833</v>
      </c>
      <c r="B547" t="s">
        <v>100</v>
      </c>
      <c r="C547" t="s">
        <v>820</v>
      </c>
      <c r="D547" t="s">
        <v>1162</v>
      </c>
      <c r="E547" t="s">
        <v>1395</v>
      </c>
      <c r="F547" t="s">
        <v>1700</v>
      </c>
      <c r="G547" t="s">
        <v>1089</v>
      </c>
      <c r="H547" t="s">
        <v>1169</v>
      </c>
      <c r="I547">
        <v>1025.75</v>
      </c>
      <c r="J547">
        <v>0</v>
      </c>
      <c r="K547">
        <v>1025.75</v>
      </c>
    </row>
    <row r="548" spans="1:11" x14ac:dyDescent="0.3">
      <c r="A548" t="s">
        <v>1834</v>
      </c>
      <c r="B548" t="s">
        <v>100</v>
      </c>
      <c r="C548" t="s">
        <v>820</v>
      </c>
      <c r="D548" t="s">
        <v>1162</v>
      </c>
      <c r="E548" t="s">
        <v>1395</v>
      </c>
      <c r="F548" t="s">
        <v>1700</v>
      </c>
      <c r="G548" t="s">
        <v>1089</v>
      </c>
      <c r="H548" t="s">
        <v>1171</v>
      </c>
      <c r="I548">
        <v>1831.19</v>
      </c>
      <c r="J548">
        <v>0</v>
      </c>
      <c r="K548">
        <v>1831.19</v>
      </c>
    </row>
    <row r="549" spans="1:11" x14ac:dyDescent="0.3">
      <c r="A549" t="s">
        <v>1835</v>
      </c>
      <c r="B549" t="s">
        <v>100</v>
      </c>
      <c r="C549" t="s">
        <v>820</v>
      </c>
      <c r="D549" t="s">
        <v>1162</v>
      </c>
      <c r="E549" t="s">
        <v>1395</v>
      </c>
      <c r="F549" t="s">
        <v>1700</v>
      </c>
      <c r="G549" t="s">
        <v>1089</v>
      </c>
      <c r="H549" t="s">
        <v>1173</v>
      </c>
      <c r="I549">
        <v>332.63</v>
      </c>
      <c r="J549">
        <v>0</v>
      </c>
      <c r="K549">
        <v>332.63</v>
      </c>
    </row>
    <row r="550" spans="1:11" x14ac:dyDescent="0.3">
      <c r="A550" t="s">
        <v>1837</v>
      </c>
      <c r="B550" t="s">
        <v>100</v>
      </c>
      <c r="C550" t="s">
        <v>820</v>
      </c>
      <c r="D550" t="s">
        <v>1175</v>
      </c>
      <c r="E550" t="s">
        <v>1395</v>
      </c>
      <c r="F550" t="s">
        <v>1700</v>
      </c>
      <c r="G550" t="s">
        <v>1089</v>
      </c>
      <c r="H550" t="s">
        <v>1650</v>
      </c>
      <c r="I550">
        <v>0</v>
      </c>
      <c r="J550">
        <v>0</v>
      </c>
      <c r="K550">
        <v>0</v>
      </c>
    </row>
    <row r="551" spans="1:11" x14ac:dyDescent="0.3">
      <c r="A551" t="s">
        <v>1838</v>
      </c>
      <c r="B551" t="s">
        <v>100</v>
      </c>
      <c r="C551" t="s">
        <v>820</v>
      </c>
      <c r="D551" t="s">
        <v>1182</v>
      </c>
      <c r="E551" t="s">
        <v>1395</v>
      </c>
      <c r="F551" t="s">
        <v>1700</v>
      </c>
      <c r="G551" t="s">
        <v>1089</v>
      </c>
      <c r="H551" t="s">
        <v>1229</v>
      </c>
      <c r="I551">
        <v>193.8</v>
      </c>
      <c r="J551">
        <v>0</v>
      </c>
      <c r="K551">
        <v>193.8</v>
      </c>
    </row>
    <row r="552" spans="1:11" x14ac:dyDescent="0.3">
      <c r="A552" t="s">
        <v>1839</v>
      </c>
      <c r="B552" t="s">
        <v>100</v>
      </c>
      <c r="C552" t="s">
        <v>820</v>
      </c>
      <c r="D552" t="s">
        <v>1182</v>
      </c>
      <c r="E552" t="s">
        <v>1395</v>
      </c>
      <c r="F552" t="s">
        <v>1700</v>
      </c>
      <c r="G552" t="s">
        <v>1089</v>
      </c>
      <c r="H552" t="s">
        <v>1653</v>
      </c>
      <c r="I552">
        <v>12.6</v>
      </c>
      <c r="J552">
        <v>0</v>
      </c>
      <c r="K552">
        <v>12.6</v>
      </c>
    </row>
    <row r="553" spans="1:11" x14ac:dyDescent="0.3">
      <c r="A553" t="s">
        <v>1841</v>
      </c>
      <c r="B553" t="s">
        <v>100</v>
      </c>
      <c r="C553" t="s">
        <v>820</v>
      </c>
      <c r="D553" t="s">
        <v>1182</v>
      </c>
      <c r="E553" t="s">
        <v>1395</v>
      </c>
      <c r="F553" t="s">
        <v>1700</v>
      </c>
      <c r="G553" t="s">
        <v>1089</v>
      </c>
      <c r="H553" t="s">
        <v>1655</v>
      </c>
      <c r="I553">
        <v>8536.7099999999991</v>
      </c>
      <c r="J553">
        <v>0</v>
      </c>
      <c r="K553">
        <v>8536.7099999999991</v>
      </c>
    </row>
    <row r="554" spans="1:11" x14ac:dyDescent="0.3">
      <c r="A554" t="s">
        <v>1843</v>
      </c>
      <c r="B554" t="s">
        <v>100</v>
      </c>
      <c r="C554" t="s">
        <v>820</v>
      </c>
      <c r="D554" t="s">
        <v>1182</v>
      </c>
      <c r="E554" t="s">
        <v>1395</v>
      </c>
      <c r="F554" t="s">
        <v>1700</v>
      </c>
      <c r="G554" t="s">
        <v>1089</v>
      </c>
      <c r="H554" t="s">
        <v>1657</v>
      </c>
      <c r="I554">
        <v>7290</v>
      </c>
      <c r="J554">
        <v>0</v>
      </c>
      <c r="K554">
        <v>7290</v>
      </c>
    </row>
    <row r="555" spans="1:11" x14ac:dyDescent="0.3">
      <c r="A555" t="s">
        <v>1845</v>
      </c>
      <c r="B555" t="s">
        <v>100</v>
      </c>
      <c r="C555" t="s">
        <v>820</v>
      </c>
      <c r="D555" t="s">
        <v>1182</v>
      </c>
      <c r="E555" t="s">
        <v>1395</v>
      </c>
      <c r="F555" t="s">
        <v>1700</v>
      </c>
      <c r="G555" t="s">
        <v>1089</v>
      </c>
      <c r="H555" t="s">
        <v>1660</v>
      </c>
      <c r="I555">
        <v>2900.24</v>
      </c>
      <c r="J555">
        <v>0</v>
      </c>
      <c r="K555">
        <v>2900.24</v>
      </c>
    </row>
    <row r="556" spans="1:11" x14ac:dyDescent="0.3">
      <c r="A556" t="s">
        <v>1847</v>
      </c>
      <c r="B556" t="s">
        <v>100</v>
      </c>
      <c r="C556" t="s">
        <v>820</v>
      </c>
      <c r="D556" t="s">
        <v>1182</v>
      </c>
      <c r="E556" t="s">
        <v>1395</v>
      </c>
      <c r="F556" t="s">
        <v>1700</v>
      </c>
      <c r="G556" t="s">
        <v>1089</v>
      </c>
      <c r="H556" t="s">
        <v>1662</v>
      </c>
      <c r="I556">
        <v>0</v>
      </c>
      <c r="J556">
        <v>0</v>
      </c>
      <c r="K556">
        <v>0</v>
      </c>
    </row>
    <row r="557" spans="1:11" x14ac:dyDescent="0.3">
      <c r="A557" t="s">
        <v>1848</v>
      </c>
      <c r="B557" t="s">
        <v>100</v>
      </c>
      <c r="C557" t="s">
        <v>820</v>
      </c>
      <c r="D557" t="s">
        <v>1182</v>
      </c>
      <c r="E557" t="s">
        <v>1395</v>
      </c>
      <c r="F557" t="s">
        <v>1700</v>
      </c>
      <c r="G557" t="s">
        <v>1089</v>
      </c>
      <c r="H557" t="s">
        <v>1183</v>
      </c>
      <c r="I557">
        <v>0</v>
      </c>
      <c r="J557">
        <v>0</v>
      </c>
      <c r="K557">
        <v>0</v>
      </c>
    </row>
    <row r="558" spans="1:11" x14ac:dyDescent="0.3">
      <c r="A558" t="s">
        <v>1849</v>
      </c>
      <c r="B558" t="s">
        <v>100</v>
      </c>
      <c r="C558" t="s">
        <v>821</v>
      </c>
      <c r="D558" t="s">
        <v>877</v>
      </c>
      <c r="E558" t="s">
        <v>1395</v>
      </c>
      <c r="F558" t="s">
        <v>1700</v>
      </c>
      <c r="G558" t="s">
        <v>845</v>
      </c>
      <c r="H558" t="s">
        <v>877</v>
      </c>
      <c r="I558">
        <v>0</v>
      </c>
      <c r="J558">
        <v>0</v>
      </c>
      <c r="K558">
        <v>0</v>
      </c>
    </row>
    <row r="559" spans="1:11" x14ac:dyDescent="0.3">
      <c r="A559" t="s">
        <v>1850</v>
      </c>
      <c r="B559" t="s">
        <v>100</v>
      </c>
      <c r="C559" t="s">
        <v>821</v>
      </c>
      <c r="D559" t="s">
        <v>1187</v>
      </c>
      <c r="E559" t="s">
        <v>1395</v>
      </c>
      <c r="F559" t="s">
        <v>1700</v>
      </c>
      <c r="G559" t="s">
        <v>845</v>
      </c>
      <c r="H559" t="s">
        <v>1188</v>
      </c>
      <c r="I559">
        <v>0</v>
      </c>
      <c r="J559">
        <v>0</v>
      </c>
      <c r="K559">
        <v>0</v>
      </c>
    </row>
    <row r="560" spans="1:11" x14ac:dyDescent="0.3">
      <c r="A560" t="s">
        <v>1851</v>
      </c>
      <c r="B560" t="s">
        <v>100</v>
      </c>
      <c r="C560" t="s">
        <v>821</v>
      </c>
      <c r="D560" t="s">
        <v>880</v>
      </c>
      <c r="E560" t="s">
        <v>1395</v>
      </c>
      <c r="F560" t="s">
        <v>1700</v>
      </c>
      <c r="G560" t="s">
        <v>845</v>
      </c>
      <c r="H560" t="s">
        <v>880</v>
      </c>
      <c r="I560">
        <v>0</v>
      </c>
      <c r="J560">
        <v>0</v>
      </c>
      <c r="K560">
        <v>0</v>
      </c>
    </row>
    <row r="561" spans="1:11" x14ac:dyDescent="0.3">
      <c r="A561" t="s">
        <v>1853</v>
      </c>
      <c r="B561" t="s">
        <v>100</v>
      </c>
      <c r="C561" t="s">
        <v>821</v>
      </c>
      <c r="D561" t="s">
        <v>883</v>
      </c>
      <c r="E561" t="s">
        <v>1395</v>
      </c>
      <c r="F561" t="s">
        <v>1700</v>
      </c>
      <c r="G561" t="s">
        <v>845</v>
      </c>
      <c r="H561" t="s">
        <v>883</v>
      </c>
      <c r="I561">
        <v>0</v>
      </c>
      <c r="J561">
        <v>0</v>
      </c>
      <c r="K561">
        <v>0</v>
      </c>
    </row>
    <row r="562" spans="1:11" x14ac:dyDescent="0.3">
      <c r="A562" t="s">
        <v>1854</v>
      </c>
      <c r="B562" t="s">
        <v>100</v>
      </c>
      <c r="C562" t="s">
        <v>821</v>
      </c>
      <c r="D562" t="s">
        <v>886</v>
      </c>
      <c r="E562" t="s">
        <v>1395</v>
      </c>
      <c r="F562" t="s">
        <v>1700</v>
      </c>
      <c r="G562" t="s">
        <v>845</v>
      </c>
      <c r="H562" t="s">
        <v>1855</v>
      </c>
      <c r="I562">
        <v>0</v>
      </c>
      <c r="J562">
        <v>0</v>
      </c>
      <c r="K562">
        <v>0</v>
      </c>
    </row>
    <row r="563" spans="1:11" x14ac:dyDescent="0.3">
      <c r="A563" t="s">
        <v>1856</v>
      </c>
      <c r="B563" t="s">
        <v>100</v>
      </c>
      <c r="C563" t="s">
        <v>821</v>
      </c>
      <c r="D563" t="s">
        <v>1671</v>
      </c>
      <c r="E563" t="s">
        <v>1395</v>
      </c>
      <c r="F563" t="s">
        <v>1700</v>
      </c>
      <c r="G563" t="s">
        <v>845</v>
      </c>
      <c r="H563" t="s">
        <v>1857</v>
      </c>
      <c r="I563">
        <v>0</v>
      </c>
      <c r="J563">
        <v>0</v>
      </c>
      <c r="K563">
        <v>0</v>
      </c>
    </row>
    <row r="564" spans="1:11" x14ac:dyDescent="0.3">
      <c r="A564" t="s">
        <v>1858</v>
      </c>
      <c r="B564" t="s">
        <v>100</v>
      </c>
      <c r="C564" t="s">
        <v>823</v>
      </c>
      <c r="D564" t="s">
        <v>1354</v>
      </c>
      <c r="E564" t="s">
        <v>1395</v>
      </c>
      <c r="F564" t="s">
        <v>1700</v>
      </c>
      <c r="G564" t="s">
        <v>845</v>
      </c>
      <c r="H564" t="s">
        <v>1355</v>
      </c>
      <c r="I564">
        <v>18466</v>
      </c>
      <c r="J564">
        <v>0</v>
      </c>
      <c r="K564">
        <v>18466</v>
      </c>
    </row>
    <row r="565" spans="1:11" x14ac:dyDescent="0.3">
      <c r="A565" t="s">
        <v>1859</v>
      </c>
      <c r="B565" t="s">
        <v>100</v>
      </c>
      <c r="C565" t="s">
        <v>823</v>
      </c>
      <c r="D565" t="s">
        <v>1354</v>
      </c>
      <c r="E565" t="s">
        <v>1395</v>
      </c>
      <c r="F565" t="s">
        <v>1700</v>
      </c>
      <c r="G565" t="s">
        <v>845</v>
      </c>
      <c r="H565" t="s">
        <v>1358</v>
      </c>
      <c r="I565">
        <v>0</v>
      </c>
      <c r="J565">
        <v>0</v>
      </c>
      <c r="K565">
        <v>0</v>
      </c>
    </row>
    <row r="566" spans="1:11" x14ac:dyDescent="0.3">
      <c r="A566" t="s">
        <v>1860</v>
      </c>
      <c r="B566" t="s">
        <v>100</v>
      </c>
      <c r="C566" t="s">
        <v>823</v>
      </c>
      <c r="D566" t="s">
        <v>1354</v>
      </c>
      <c r="E566" t="s">
        <v>1395</v>
      </c>
      <c r="F566" t="s">
        <v>1700</v>
      </c>
      <c r="G566" t="s">
        <v>845</v>
      </c>
      <c r="H566" t="s">
        <v>1677</v>
      </c>
      <c r="I566">
        <v>4485.82</v>
      </c>
      <c r="J566">
        <v>0</v>
      </c>
      <c r="K566">
        <v>4485.82</v>
      </c>
    </row>
    <row r="567" spans="1:11" x14ac:dyDescent="0.3">
      <c r="A567" t="s">
        <v>1861</v>
      </c>
      <c r="B567" t="s">
        <v>100</v>
      </c>
      <c r="C567" t="s">
        <v>823</v>
      </c>
      <c r="D567" t="s">
        <v>1354</v>
      </c>
      <c r="E567" t="s">
        <v>1395</v>
      </c>
      <c r="F567" t="s">
        <v>1700</v>
      </c>
      <c r="G567" t="s">
        <v>845</v>
      </c>
      <c r="H567" t="s">
        <v>1680</v>
      </c>
      <c r="I567">
        <v>0</v>
      </c>
      <c r="J567">
        <v>0</v>
      </c>
      <c r="K567">
        <v>0</v>
      </c>
    </row>
    <row r="568" spans="1:11" x14ac:dyDescent="0.3">
      <c r="A568" t="s">
        <v>1862</v>
      </c>
      <c r="B568" t="s">
        <v>100</v>
      </c>
      <c r="C568" t="s">
        <v>823</v>
      </c>
      <c r="D568" t="s">
        <v>1354</v>
      </c>
      <c r="E568" t="s">
        <v>1395</v>
      </c>
      <c r="F568" t="s">
        <v>1700</v>
      </c>
      <c r="G568" t="s">
        <v>845</v>
      </c>
      <c r="H568" t="s">
        <v>1863</v>
      </c>
      <c r="I568">
        <v>0</v>
      </c>
      <c r="J568">
        <v>0</v>
      </c>
      <c r="K568">
        <v>0</v>
      </c>
    </row>
    <row r="569" spans="1:11" x14ac:dyDescent="0.3">
      <c r="A569" t="s">
        <v>1864</v>
      </c>
      <c r="B569" t="s">
        <v>100</v>
      </c>
      <c r="C569" t="s">
        <v>823</v>
      </c>
      <c r="D569" t="s">
        <v>1365</v>
      </c>
      <c r="E569" t="s">
        <v>1395</v>
      </c>
      <c r="F569" t="s">
        <v>1700</v>
      </c>
      <c r="G569" t="s">
        <v>1089</v>
      </c>
      <c r="H569" t="s">
        <v>1366</v>
      </c>
      <c r="I569">
        <v>8910.51</v>
      </c>
      <c r="J569">
        <v>0</v>
      </c>
      <c r="K569">
        <v>8910.51</v>
      </c>
    </row>
    <row r="570" spans="1:11" x14ac:dyDescent="0.3">
      <c r="A570" t="s">
        <v>1865</v>
      </c>
      <c r="B570" t="s">
        <v>100</v>
      </c>
      <c r="C570" t="s">
        <v>823</v>
      </c>
      <c r="D570" t="s">
        <v>1365</v>
      </c>
      <c r="E570" t="s">
        <v>1395</v>
      </c>
      <c r="F570" t="s">
        <v>1700</v>
      </c>
      <c r="G570" t="s">
        <v>1089</v>
      </c>
      <c r="H570" t="s">
        <v>1369</v>
      </c>
      <c r="I570">
        <v>0</v>
      </c>
      <c r="J570">
        <v>0</v>
      </c>
      <c r="K570">
        <v>0</v>
      </c>
    </row>
    <row r="571" spans="1:11" x14ac:dyDescent="0.3">
      <c r="A571" t="s">
        <v>1866</v>
      </c>
      <c r="B571" t="s">
        <v>100</v>
      </c>
      <c r="C571" t="s">
        <v>823</v>
      </c>
      <c r="D571" t="s">
        <v>1365</v>
      </c>
      <c r="E571" t="s">
        <v>1395</v>
      </c>
      <c r="F571" t="s">
        <v>1700</v>
      </c>
      <c r="G571" t="s">
        <v>1089</v>
      </c>
      <c r="H571" t="s">
        <v>1686</v>
      </c>
      <c r="I571">
        <v>2936.67</v>
      </c>
      <c r="J571">
        <v>0</v>
      </c>
      <c r="K571">
        <v>2936.67</v>
      </c>
    </row>
    <row r="572" spans="1:11" x14ac:dyDescent="0.3">
      <c r="A572" t="s">
        <v>1867</v>
      </c>
      <c r="B572" t="s">
        <v>100</v>
      </c>
      <c r="C572" t="s">
        <v>823</v>
      </c>
      <c r="D572" t="s">
        <v>1365</v>
      </c>
      <c r="E572" t="s">
        <v>1395</v>
      </c>
      <c r="F572" t="s">
        <v>1700</v>
      </c>
      <c r="G572" t="s">
        <v>1089</v>
      </c>
      <c r="H572" t="s">
        <v>1688</v>
      </c>
      <c r="I572">
        <v>0</v>
      </c>
      <c r="J572">
        <v>0</v>
      </c>
      <c r="K572">
        <v>0</v>
      </c>
    </row>
    <row r="573" spans="1:11" x14ac:dyDescent="0.3">
      <c r="A573" t="s">
        <v>1868</v>
      </c>
      <c r="B573" t="s">
        <v>100</v>
      </c>
      <c r="C573" t="s">
        <v>823</v>
      </c>
      <c r="D573" t="s">
        <v>1365</v>
      </c>
      <c r="E573" t="s">
        <v>1395</v>
      </c>
      <c r="F573" t="s">
        <v>1700</v>
      </c>
      <c r="G573" t="s">
        <v>1089</v>
      </c>
      <c r="H573" t="s">
        <v>1869</v>
      </c>
      <c r="I573">
        <v>0</v>
      </c>
      <c r="J573">
        <v>0</v>
      </c>
      <c r="K573">
        <v>0</v>
      </c>
    </row>
    <row r="574" spans="1:11" x14ac:dyDescent="0.3">
      <c r="A574" t="s">
        <v>1870</v>
      </c>
      <c r="B574" t="s">
        <v>100</v>
      </c>
      <c r="C574" t="s">
        <v>825</v>
      </c>
      <c r="D574" t="s">
        <v>825</v>
      </c>
      <c r="E574" t="s">
        <v>954</v>
      </c>
      <c r="F574" t="s">
        <v>1078</v>
      </c>
      <c r="G574" t="s">
        <v>1435</v>
      </c>
      <c r="H574" t="s">
        <v>1376</v>
      </c>
      <c r="I574">
        <v>0</v>
      </c>
      <c r="J574">
        <v>0</v>
      </c>
      <c r="K574">
        <v>0</v>
      </c>
    </row>
    <row r="575" spans="1:11" x14ac:dyDescent="0.3">
      <c r="A575" t="s">
        <v>1871</v>
      </c>
      <c r="B575" t="s">
        <v>100</v>
      </c>
      <c r="C575" t="s">
        <v>825</v>
      </c>
      <c r="D575" t="s">
        <v>825</v>
      </c>
      <c r="E575" t="s">
        <v>954</v>
      </c>
      <c r="F575" t="s">
        <v>1078</v>
      </c>
      <c r="G575" t="s">
        <v>1435</v>
      </c>
      <c r="H575" t="s">
        <v>1872</v>
      </c>
      <c r="I575">
        <v>5920</v>
      </c>
      <c r="J575">
        <v>0</v>
      </c>
      <c r="K575">
        <v>5920</v>
      </c>
    </row>
    <row r="576" spans="1:11" x14ac:dyDescent="0.3">
      <c r="A576" t="s">
        <v>1873</v>
      </c>
      <c r="B576" t="s">
        <v>100</v>
      </c>
      <c r="C576" t="s">
        <v>825</v>
      </c>
      <c r="D576" t="s">
        <v>825</v>
      </c>
      <c r="E576" t="s">
        <v>954</v>
      </c>
      <c r="F576" t="s">
        <v>1078</v>
      </c>
      <c r="G576" t="s">
        <v>1435</v>
      </c>
      <c r="H576" t="s">
        <v>1384</v>
      </c>
      <c r="I576">
        <v>0</v>
      </c>
      <c r="J576">
        <v>0</v>
      </c>
      <c r="K576">
        <v>0</v>
      </c>
    </row>
    <row r="577" spans="1:11" x14ac:dyDescent="0.3">
      <c r="A577" t="s">
        <v>1874</v>
      </c>
      <c r="B577" t="s">
        <v>100</v>
      </c>
      <c r="C577" t="s">
        <v>822</v>
      </c>
      <c r="D577" t="s">
        <v>822</v>
      </c>
      <c r="E577" t="s">
        <v>1395</v>
      </c>
      <c r="F577" t="s">
        <v>1700</v>
      </c>
      <c r="G577" t="s">
        <v>845</v>
      </c>
      <c r="H577" t="s">
        <v>1386</v>
      </c>
      <c r="I577">
        <v>0</v>
      </c>
      <c r="J577">
        <v>0</v>
      </c>
      <c r="K577">
        <v>0</v>
      </c>
    </row>
    <row r="578" spans="1:11" x14ac:dyDescent="0.3">
      <c r="A578" t="s">
        <v>1875</v>
      </c>
      <c r="B578" t="s">
        <v>100</v>
      </c>
      <c r="C578" t="s">
        <v>1389</v>
      </c>
      <c r="D578" t="s">
        <v>1390</v>
      </c>
      <c r="E578" t="s">
        <v>1395</v>
      </c>
      <c r="F578" t="s">
        <v>1700</v>
      </c>
      <c r="G578" t="s">
        <v>845</v>
      </c>
      <c r="H578" t="s">
        <v>1876</v>
      </c>
      <c r="I578">
        <v>0</v>
      </c>
      <c r="J578">
        <v>0</v>
      </c>
      <c r="K578">
        <v>0</v>
      </c>
    </row>
    <row r="579" spans="1:11" x14ac:dyDescent="0.3">
      <c r="A579" t="s">
        <v>1878</v>
      </c>
      <c r="B579" t="s">
        <v>841</v>
      </c>
      <c r="C579" t="s">
        <v>843</v>
      </c>
      <c r="D579" t="s">
        <v>842</v>
      </c>
      <c r="E579" t="s">
        <v>844</v>
      </c>
      <c r="F579" t="s">
        <v>1879</v>
      </c>
      <c r="G579" t="s">
        <v>845</v>
      </c>
      <c r="H579" t="s">
        <v>847</v>
      </c>
      <c r="I579">
        <v>58156.5</v>
      </c>
      <c r="J579">
        <v>0</v>
      </c>
      <c r="K579">
        <v>58156.5</v>
      </c>
    </row>
    <row r="580" spans="1:11" x14ac:dyDescent="0.3">
      <c r="A580" t="s">
        <v>1881</v>
      </c>
      <c r="B580" t="s">
        <v>841</v>
      </c>
      <c r="C580" t="s">
        <v>843</v>
      </c>
      <c r="D580" t="s">
        <v>842</v>
      </c>
      <c r="E580" t="s">
        <v>844</v>
      </c>
      <c r="F580" t="s">
        <v>1879</v>
      </c>
      <c r="G580" t="s">
        <v>845</v>
      </c>
      <c r="H580" t="s">
        <v>850</v>
      </c>
      <c r="I580">
        <v>641.61</v>
      </c>
      <c r="J580">
        <v>0</v>
      </c>
      <c r="K580">
        <v>641.61</v>
      </c>
    </row>
    <row r="581" spans="1:11" x14ac:dyDescent="0.3">
      <c r="A581" t="s">
        <v>1883</v>
      </c>
      <c r="B581" t="s">
        <v>841</v>
      </c>
      <c r="C581" t="s">
        <v>843</v>
      </c>
      <c r="D581" t="s">
        <v>862</v>
      </c>
      <c r="E581" t="s">
        <v>844</v>
      </c>
      <c r="F581" t="s">
        <v>1879</v>
      </c>
      <c r="G581" t="s">
        <v>845</v>
      </c>
      <c r="H581" t="s">
        <v>862</v>
      </c>
      <c r="I581">
        <v>0</v>
      </c>
      <c r="J581">
        <v>0</v>
      </c>
      <c r="K581">
        <v>0</v>
      </c>
    </row>
    <row r="582" spans="1:11" x14ac:dyDescent="0.3">
      <c r="A582" t="s">
        <v>1885</v>
      </c>
      <c r="B582" t="s">
        <v>841</v>
      </c>
      <c r="C582" t="s">
        <v>869</v>
      </c>
      <c r="D582" t="s">
        <v>868</v>
      </c>
      <c r="E582" t="s">
        <v>844</v>
      </c>
      <c r="F582" t="s">
        <v>1879</v>
      </c>
      <c r="G582" t="s">
        <v>845</v>
      </c>
      <c r="H582" t="s">
        <v>868</v>
      </c>
      <c r="I582">
        <v>0</v>
      </c>
      <c r="J582">
        <v>0</v>
      </c>
      <c r="K582">
        <v>0</v>
      </c>
    </row>
    <row r="583" spans="1:11" x14ac:dyDescent="0.3">
      <c r="A583" t="s">
        <v>1887</v>
      </c>
      <c r="B583" t="s">
        <v>841</v>
      </c>
      <c r="C583" t="s">
        <v>869</v>
      </c>
      <c r="D583" t="s">
        <v>872</v>
      </c>
      <c r="E583" t="s">
        <v>844</v>
      </c>
      <c r="F583" t="s">
        <v>1879</v>
      </c>
      <c r="G583" t="s">
        <v>845</v>
      </c>
      <c r="H583" t="s">
        <v>874</v>
      </c>
      <c r="I583">
        <v>0</v>
      </c>
      <c r="J583">
        <v>0</v>
      </c>
      <c r="K583">
        <v>0</v>
      </c>
    </row>
    <row r="584" spans="1:11" x14ac:dyDescent="0.3">
      <c r="A584" t="s">
        <v>1889</v>
      </c>
      <c r="B584" t="s">
        <v>841</v>
      </c>
      <c r="C584" t="s">
        <v>869</v>
      </c>
      <c r="D584" t="s">
        <v>872</v>
      </c>
      <c r="E584" t="s">
        <v>844</v>
      </c>
      <c r="F584" t="s">
        <v>1879</v>
      </c>
      <c r="G584" t="s">
        <v>845</v>
      </c>
      <c r="H584" t="s">
        <v>877</v>
      </c>
      <c r="I584">
        <v>528</v>
      </c>
      <c r="J584">
        <v>0</v>
      </c>
      <c r="K584">
        <v>528</v>
      </c>
    </row>
    <row r="585" spans="1:11" x14ac:dyDescent="0.3">
      <c r="A585" t="s">
        <v>1891</v>
      </c>
      <c r="B585" t="s">
        <v>841</v>
      </c>
      <c r="C585" t="s">
        <v>869</v>
      </c>
      <c r="D585" t="s">
        <v>872</v>
      </c>
      <c r="E585" t="s">
        <v>844</v>
      </c>
      <c r="F585" t="s">
        <v>1879</v>
      </c>
      <c r="G585" t="s">
        <v>845</v>
      </c>
      <c r="H585" t="s">
        <v>880</v>
      </c>
      <c r="I585">
        <v>6061.05</v>
      </c>
      <c r="J585">
        <v>0</v>
      </c>
      <c r="K585">
        <v>6061.05</v>
      </c>
    </row>
    <row r="586" spans="1:11" x14ac:dyDescent="0.3">
      <c r="A586" t="s">
        <v>1893</v>
      </c>
      <c r="B586" t="s">
        <v>841</v>
      </c>
      <c r="C586" t="s">
        <v>869</v>
      </c>
      <c r="D586" t="s">
        <v>872</v>
      </c>
      <c r="E586" t="s">
        <v>844</v>
      </c>
      <c r="F586" t="s">
        <v>1879</v>
      </c>
      <c r="G586" t="s">
        <v>845</v>
      </c>
      <c r="H586" t="s">
        <v>883</v>
      </c>
      <c r="I586">
        <v>11299.83</v>
      </c>
      <c r="J586">
        <v>0</v>
      </c>
      <c r="K586">
        <v>11299.83</v>
      </c>
    </row>
    <row r="587" spans="1:11" x14ac:dyDescent="0.3">
      <c r="A587" t="s">
        <v>1895</v>
      </c>
      <c r="B587" t="s">
        <v>841</v>
      </c>
      <c r="C587" t="s">
        <v>869</v>
      </c>
      <c r="D587" t="s">
        <v>872</v>
      </c>
      <c r="E587" t="s">
        <v>844</v>
      </c>
      <c r="F587" t="s">
        <v>1879</v>
      </c>
      <c r="G587" t="s">
        <v>845</v>
      </c>
      <c r="H587" t="s">
        <v>886</v>
      </c>
      <c r="I587">
        <v>1248212</v>
      </c>
      <c r="J587">
        <v>0</v>
      </c>
      <c r="K587">
        <v>1248212</v>
      </c>
    </row>
    <row r="588" spans="1:11" x14ac:dyDescent="0.3">
      <c r="A588" t="s">
        <v>1897</v>
      </c>
      <c r="B588" t="s">
        <v>841</v>
      </c>
      <c r="C588" t="s">
        <v>869</v>
      </c>
      <c r="D588" t="s">
        <v>872</v>
      </c>
      <c r="E588" t="s">
        <v>844</v>
      </c>
      <c r="F588" t="s">
        <v>1879</v>
      </c>
      <c r="G588" t="s">
        <v>845</v>
      </c>
      <c r="H588" t="s">
        <v>889</v>
      </c>
      <c r="I588">
        <v>42165.13</v>
      </c>
      <c r="J588">
        <v>0</v>
      </c>
      <c r="K588">
        <v>42165.13</v>
      </c>
    </row>
    <row r="589" spans="1:11" x14ac:dyDescent="0.3">
      <c r="A589" t="s">
        <v>1899</v>
      </c>
      <c r="B589" t="s">
        <v>841</v>
      </c>
      <c r="C589" t="s">
        <v>869</v>
      </c>
      <c r="D589" t="s">
        <v>891</v>
      </c>
      <c r="E589" t="s">
        <v>844</v>
      </c>
      <c r="F589" t="s">
        <v>1879</v>
      </c>
      <c r="G589" t="s">
        <v>845</v>
      </c>
      <c r="H589" t="s">
        <v>893</v>
      </c>
      <c r="I589">
        <v>0</v>
      </c>
      <c r="J589">
        <v>-17.600000000000001</v>
      </c>
      <c r="K589">
        <v>-17.600000000000001</v>
      </c>
    </row>
    <row r="590" spans="1:11" x14ac:dyDescent="0.3">
      <c r="A590" t="s">
        <v>1901</v>
      </c>
      <c r="B590" t="s">
        <v>841</v>
      </c>
      <c r="C590" t="s">
        <v>869</v>
      </c>
      <c r="D590" t="s">
        <v>891</v>
      </c>
      <c r="E590" t="s">
        <v>844</v>
      </c>
      <c r="F590" t="s">
        <v>1879</v>
      </c>
      <c r="G590" t="s">
        <v>845</v>
      </c>
      <c r="H590" t="s">
        <v>896</v>
      </c>
      <c r="I590">
        <v>0</v>
      </c>
      <c r="J590">
        <v>-755.68</v>
      </c>
      <c r="K590">
        <v>-755.68</v>
      </c>
    </row>
    <row r="591" spans="1:11" x14ac:dyDescent="0.3">
      <c r="A591" t="s">
        <v>1903</v>
      </c>
      <c r="B591" t="s">
        <v>841</v>
      </c>
      <c r="C591" t="s">
        <v>869</v>
      </c>
      <c r="D591" t="s">
        <v>891</v>
      </c>
      <c r="E591" t="s">
        <v>844</v>
      </c>
      <c r="F591" t="s">
        <v>1879</v>
      </c>
      <c r="G591" t="s">
        <v>845</v>
      </c>
      <c r="H591" t="s">
        <v>899</v>
      </c>
      <c r="I591">
        <v>0</v>
      </c>
      <c r="J591">
        <v>-1694.97</v>
      </c>
      <c r="K591">
        <v>-1694.97</v>
      </c>
    </row>
    <row r="592" spans="1:11" x14ac:dyDescent="0.3">
      <c r="A592" t="s">
        <v>1905</v>
      </c>
      <c r="B592" t="s">
        <v>841</v>
      </c>
      <c r="C592" t="s">
        <v>869</v>
      </c>
      <c r="D592" t="s">
        <v>891</v>
      </c>
      <c r="E592" t="s">
        <v>844</v>
      </c>
      <c r="F592" t="s">
        <v>1879</v>
      </c>
      <c r="G592" t="s">
        <v>845</v>
      </c>
      <c r="H592" t="s">
        <v>902</v>
      </c>
      <c r="I592">
        <v>0</v>
      </c>
      <c r="J592">
        <v>-376726.3</v>
      </c>
      <c r="K592">
        <v>-376726.3</v>
      </c>
    </row>
    <row r="593" spans="1:11" x14ac:dyDescent="0.3">
      <c r="A593" t="s">
        <v>1907</v>
      </c>
      <c r="B593" t="s">
        <v>907</v>
      </c>
      <c r="C593" t="s">
        <v>909</v>
      </c>
      <c r="D593" t="s">
        <v>908</v>
      </c>
      <c r="E593" t="s">
        <v>844</v>
      </c>
      <c r="F593" t="s">
        <v>1879</v>
      </c>
      <c r="G593" t="s">
        <v>845</v>
      </c>
      <c r="H593" t="s">
        <v>908</v>
      </c>
      <c r="I593">
        <v>0</v>
      </c>
      <c r="J593">
        <v>0</v>
      </c>
      <c r="K593">
        <v>0</v>
      </c>
    </row>
    <row r="594" spans="1:11" x14ac:dyDescent="0.3">
      <c r="A594" t="s">
        <v>1909</v>
      </c>
      <c r="B594" t="s">
        <v>907</v>
      </c>
      <c r="C594" t="s">
        <v>909</v>
      </c>
      <c r="D594" t="s">
        <v>913</v>
      </c>
      <c r="E594" t="s">
        <v>844</v>
      </c>
      <c r="F594" t="s">
        <v>1879</v>
      </c>
      <c r="G594" t="s">
        <v>845</v>
      </c>
      <c r="H594" t="s">
        <v>915</v>
      </c>
      <c r="I594">
        <v>0</v>
      </c>
      <c r="J594">
        <v>-384.5</v>
      </c>
      <c r="K594">
        <v>-384.5</v>
      </c>
    </row>
    <row r="595" spans="1:11" x14ac:dyDescent="0.3">
      <c r="A595" t="s">
        <v>1911</v>
      </c>
      <c r="B595" t="s">
        <v>907</v>
      </c>
      <c r="C595" t="s">
        <v>909</v>
      </c>
      <c r="D595" t="s">
        <v>913</v>
      </c>
      <c r="E595" t="s">
        <v>844</v>
      </c>
      <c r="F595" t="s">
        <v>1879</v>
      </c>
      <c r="G595" t="s">
        <v>845</v>
      </c>
      <c r="H595" t="s">
        <v>918</v>
      </c>
      <c r="I595">
        <v>0</v>
      </c>
      <c r="J595">
        <v>-178.66</v>
      </c>
      <c r="K595">
        <v>-178.66</v>
      </c>
    </row>
    <row r="596" spans="1:11" x14ac:dyDescent="0.3">
      <c r="A596" t="s">
        <v>1913</v>
      </c>
      <c r="B596" t="s">
        <v>907</v>
      </c>
      <c r="C596" t="s">
        <v>909</v>
      </c>
      <c r="D596" t="s">
        <v>913</v>
      </c>
      <c r="E596" t="s">
        <v>844</v>
      </c>
      <c r="F596" t="s">
        <v>1879</v>
      </c>
      <c r="G596" t="s">
        <v>845</v>
      </c>
      <c r="H596" t="s">
        <v>921</v>
      </c>
      <c r="I596">
        <v>0</v>
      </c>
      <c r="J596">
        <v>-200.78</v>
      </c>
      <c r="K596">
        <v>-200.78</v>
      </c>
    </row>
    <row r="597" spans="1:11" x14ac:dyDescent="0.3">
      <c r="A597" t="s">
        <v>1915</v>
      </c>
      <c r="B597" t="s">
        <v>907</v>
      </c>
      <c r="C597" t="s">
        <v>909</v>
      </c>
      <c r="D597" t="s">
        <v>913</v>
      </c>
      <c r="E597" t="s">
        <v>844</v>
      </c>
      <c r="F597" t="s">
        <v>1879</v>
      </c>
      <c r="G597" t="s">
        <v>845</v>
      </c>
      <c r="H597" t="s">
        <v>924</v>
      </c>
      <c r="I597">
        <v>0</v>
      </c>
      <c r="J597">
        <v>-88.72</v>
      </c>
      <c r="K597">
        <v>-88.72</v>
      </c>
    </row>
    <row r="598" spans="1:11" x14ac:dyDescent="0.3">
      <c r="A598" t="s">
        <v>1917</v>
      </c>
      <c r="B598" t="s">
        <v>907</v>
      </c>
      <c r="C598" t="s">
        <v>909</v>
      </c>
      <c r="D598" t="s">
        <v>913</v>
      </c>
      <c r="E598" t="s">
        <v>844</v>
      </c>
      <c r="F598" t="s">
        <v>845</v>
      </c>
      <c r="G598" t="s">
        <v>845</v>
      </c>
      <c r="H598" t="s">
        <v>927</v>
      </c>
      <c r="I598">
        <v>0</v>
      </c>
      <c r="J598">
        <v>-15</v>
      </c>
      <c r="K598">
        <v>-15</v>
      </c>
    </row>
    <row r="599" spans="1:11" x14ac:dyDescent="0.3">
      <c r="A599" t="s">
        <v>1919</v>
      </c>
      <c r="B599" t="s">
        <v>907</v>
      </c>
      <c r="C599" t="s">
        <v>909</v>
      </c>
      <c r="D599" t="s">
        <v>929</v>
      </c>
      <c r="E599" t="s">
        <v>844</v>
      </c>
      <c r="F599" t="s">
        <v>1879</v>
      </c>
      <c r="G599" t="s">
        <v>845</v>
      </c>
      <c r="H599" t="s">
        <v>1543</v>
      </c>
      <c r="I599">
        <v>0</v>
      </c>
      <c r="J599">
        <v>0</v>
      </c>
      <c r="K599">
        <v>0</v>
      </c>
    </row>
    <row r="600" spans="1:11" x14ac:dyDescent="0.3">
      <c r="A600" t="s">
        <v>1921</v>
      </c>
      <c r="B600" t="s">
        <v>949</v>
      </c>
      <c r="C600" t="s">
        <v>950</v>
      </c>
      <c r="D600" t="s">
        <v>950</v>
      </c>
      <c r="E600" t="s">
        <v>844</v>
      </c>
      <c r="F600" t="s">
        <v>1879</v>
      </c>
      <c r="G600" t="s">
        <v>845</v>
      </c>
      <c r="H600" t="s">
        <v>802</v>
      </c>
      <c r="I600">
        <v>0</v>
      </c>
      <c r="J600">
        <v>-67702.89</v>
      </c>
      <c r="K600">
        <v>-67702.89</v>
      </c>
    </row>
    <row r="601" spans="1:11" x14ac:dyDescent="0.3">
      <c r="A601" t="s">
        <v>1923</v>
      </c>
      <c r="B601" t="s">
        <v>101</v>
      </c>
      <c r="C601" t="s">
        <v>101</v>
      </c>
      <c r="D601" t="s">
        <v>809</v>
      </c>
      <c r="E601" t="s">
        <v>954</v>
      </c>
      <c r="F601" t="s">
        <v>960</v>
      </c>
      <c r="G601" t="s">
        <v>910</v>
      </c>
      <c r="H601" t="s">
        <v>961</v>
      </c>
      <c r="I601">
        <v>0</v>
      </c>
      <c r="J601">
        <v>-155.69999999999999</v>
      </c>
      <c r="K601">
        <v>-155.69999999999999</v>
      </c>
    </row>
    <row r="602" spans="1:11" x14ac:dyDescent="0.3">
      <c r="A602" t="s">
        <v>1924</v>
      </c>
      <c r="B602" t="s">
        <v>101</v>
      </c>
      <c r="C602" t="s">
        <v>101</v>
      </c>
      <c r="D602" t="s">
        <v>808</v>
      </c>
      <c r="E602" t="s">
        <v>844</v>
      </c>
      <c r="F602" t="s">
        <v>1879</v>
      </c>
      <c r="G602" t="s">
        <v>964</v>
      </c>
      <c r="H602" t="s">
        <v>1925</v>
      </c>
      <c r="I602">
        <v>0</v>
      </c>
      <c r="J602">
        <v>0</v>
      </c>
      <c r="K602">
        <v>0</v>
      </c>
    </row>
    <row r="603" spans="1:11" x14ac:dyDescent="0.3">
      <c r="A603" t="s">
        <v>1926</v>
      </c>
      <c r="B603" t="s">
        <v>101</v>
      </c>
      <c r="C603" t="s">
        <v>101</v>
      </c>
      <c r="D603" t="s">
        <v>808</v>
      </c>
      <c r="E603" t="s">
        <v>844</v>
      </c>
      <c r="F603" t="s">
        <v>1879</v>
      </c>
      <c r="G603" t="s">
        <v>964</v>
      </c>
      <c r="H603" t="s">
        <v>1927</v>
      </c>
      <c r="I603">
        <v>0</v>
      </c>
      <c r="J603">
        <v>-50988.24</v>
      </c>
      <c r="K603">
        <v>-50988.24</v>
      </c>
    </row>
    <row r="604" spans="1:11" x14ac:dyDescent="0.3">
      <c r="A604" t="s">
        <v>1928</v>
      </c>
      <c r="B604" t="s">
        <v>949</v>
      </c>
      <c r="C604" t="s">
        <v>975</v>
      </c>
      <c r="D604" t="s">
        <v>975</v>
      </c>
      <c r="E604" t="s">
        <v>844</v>
      </c>
      <c r="F604" t="s">
        <v>1879</v>
      </c>
      <c r="G604" t="s">
        <v>845</v>
      </c>
      <c r="H604" t="s">
        <v>977</v>
      </c>
      <c r="I604">
        <v>0</v>
      </c>
      <c r="J604">
        <v>0</v>
      </c>
      <c r="K604">
        <v>0</v>
      </c>
    </row>
    <row r="605" spans="1:11" x14ac:dyDescent="0.3">
      <c r="A605" t="s">
        <v>1930</v>
      </c>
      <c r="B605" t="s">
        <v>101</v>
      </c>
      <c r="C605" t="s">
        <v>101</v>
      </c>
      <c r="D605" t="s">
        <v>807</v>
      </c>
      <c r="E605" t="s">
        <v>844</v>
      </c>
      <c r="F605" t="s">
        <v>1879</v>
      </c>
      <c r="G605" t="s">
        <v>989</v>
      </c>
      <c r="H605" t="s">
        <v>807</v>
      </c>
      <c r="I605">
        <v>0</v>
      </c>
      <c r="J605">
        <v>-213263.91</v>
      </c>
      <c r="K605">
        <v>-213263.91</v>
      </c>
    </row>
    <row r="606" spans="1:11" x14ac:dyDescent="0.3">
      <c r="A606" t="s">
        <v>1931</v>
      </c>
      <c r="B606" t="s">
        <v>949</v>
      </c>
      <c r="C606" t="s">
        <v>975</v>
      </c>
      <c r="D606" t="s">
        <v>975</v>
      </c>
      <c r="E606" t="s">
        <v>844</v>
      </c>
      <c r="F606" t="s">
        <v>1879</v>
      </c>
      <c r="G606" t="s">
        <v>845</v>
      </c>
      <c r="H606" t="s">
        <v>1000</v>
      </c>
      <c r="I606">
        <v>0</v>
      </c>
      <c r="J606">
        <v>-929071.46</v>
      </c>
      <c r="K606">
        <v>-929071.46</v>
      </c>
    </row>
    <row r="607" spans="1:11" x14ac:dyDescent="0.3">
      <c r="A607" t="s">
        <v>1933</v>
      </c>
      <c r="B607" t="s">
        <v>949</v>
      </c>
      <c r="C607" t="s">
        <v>1005</v>
      </c>
      <c r="D607" t="s">
        <v>1005</v>
      </c>
      <c r="E607" t="s">
        <v>844</v>
      </c>
      <c r="F607" t="s">
        <v>1879</v>
      </c>
      <c r="G607" t="s">
        <v>845</v>
      </c>
      <c r="H607" t="s">
        <v>1007</v>
      </c>
      <c r="I607">
        <v>0</v>
      </c>
      <c r="J607">
        <v>0</v>
      </c>
      <c r="K607">
        <v>0</v>
      </c>
    </row>
    <row r="608" spans="1:11" x14ac:dyDescent="0.3">
      <c r="A608" t="s">
        <v>1935</v>
      </c>
      <c r="B608" t="s">
        <v>101</v>
      </c>
      <c r="C608" t="s">
        <v>101</v>
      </c>
      <c r="D608" t="s">
        <v>1585</v>
      </c>
      <c r="E608" t="s">
        <v>844</v>
      </c>
      <c r="F608" t="s">
        <v>1879</v>
      </c>
      <c r="G608" t="s">
        <v>803</v>
      </c>
      <c r="H608" t="s">
        <v>1936</v>
      </c>
      <c r="I608">
        <v>0</v>
      </c>
      <c r="J608">
        <v>-312</v>
      </c>
      <c r="K608">
        <v>-312</v>
      </c>
    </row>
    <row r="609" spans="1:11" x14ac:dyDescent="0.3">
      <c r="A609" t="s">
        <v>1937</v>
      </c>
      <c r="B609" t="s">
        <v>101</v>
      </c>
      <c r="C609" t="s">
        <v>101</v>
      </c>
      <c r="D609" t="s">
        <v>811</v>
      </c>
      <c r="E609" t="s">
        <v>954</v>
      </c>
      <c r="F609" t="s">
        <v>1074</v>
      </c>
      <c r="G609" t="s">
        <v>910</v>
      </c>
      <c r="H609" t="s">
        <v>1938</v>
      </c>
      <c r="I609">
        <v>0</v>
      </c>
      <c r="J609">
        <v>0</v>
      </c>
      <c r="K609">
        <v>0</v>
      </c>
    </row>
    <row r="610" spans="1:11" x14ac:dyDescent="0.3">
      <c r="A610" t="s">
        <v>1939</v>
      </c>
      <c r="B610" t="s">
        <v>101</v>
      </c>
      <c r="C610" t="s">
        <v>101</v>
      </c>
      <c r="D610" t="s">
        <v>811</v>
      </c>
      <c r="E610" t="s">
        <v>954</v>
      </c>
      <c r="F610" t="s">
        <v>1074</v>
      </c>
      <c r="G610" t="s">
        <v>910</v>
      </c>
      <c r="H610" t="s">
        <v>1940</v>
      </c>
      <c r="I610">
        <v>0</v>
      </c>
      <c r="J610">
        <v>0</v>
      </c>
      <c r="K610">
        <v>0</v>
      </c>
    </row>
    <row r="611" spans="1:11" x14ac:dyDescent="0.3">
      <c r="A611" t="s">
        <v>1941</v>
      </c>
      <c r="B611" t="s">
        <v>101</v>
      </c>
      <c r="C611" t="s">
        <v>101</v>
      </c>
      <c r="D611" t="s">
        <v>811</v>
      </c>
      <c r="E611" t="s">
        <v>954</v>
      </c>
      <c r="F611" t="s">
        <v>1074</v>
      </c>
      <c r="G611" t="s">
        <v>910</v>
      </c>
      <c r="H611" t="s">
        <v>1053</v>
      </c>
      <c r="I611">
        <v>0</v>
      </c>
      <c r="J611">
        <v>-83091.72</v>
      </c>
      <c r="K611">
        <v>-83091.72</v>
      </c>
    </row>
    <row r="612" spans="1:11" x14ac:dyDescent="0.3">
      <c r="A612" t="s">
        <v>1942</v>
      </c>
      <c r="B612" t="s">
        <v>101</v>
      </c>
      <c r="C612" t="s">
        <v>101</v>
      </c>
      <c r="D612" t="s">
        <v>814</v>
      </c>
      <c r="E612" t="s">
        <v>954</v>
      </c>
      <c r="F612" t="s">
        <v>1074</v>
      </c>
      <c r="G612" t="s">
        <v>910</v>
      </c>
      <c r="H612" t="s">
        <v>814</v>
      </c>
      <c r="I612">
        <v>0</v>
      </c>
      <c r="J612">
        <v>0</v>
      </c>
      <c r="K612">
        <v>0</v>
      </c>
    </row>
    <row r="613" spans="1:11" x14ac:dyDescent="0.3">
      <c r="A613" t="s">
        <v>1943</v>
      </c>
      <c r="B613" t="s">
        <v>101</v>
      </c>
      <c r="C613" t="s">
        <v>101</v>
      </c>
      <c r="D613" t="s">
        <v>814</v>
      </c>
      <c r="E613" t="s">
        <v>954</v>
      </c>
      <c r="F613" t="s">
        <v>1074</v>
      </c>
      <c r="G613" t="s">
        <v>910</v>
      </c>
      <c r="H613" t="s">
        <v>1944</v>
      </c>
      <c r="I613">
        <v>0</v>
      </c>
      <c r="J613">
        <v>0</v>
      </c>
      <c r="K613">
        <v>0</v>
      </c>
    </row>
    <row r="614" spans="1:11" x14ac:dyDescent="0.3">
      <c r="A614" t="s">
        <v>1945</v>
      </c>
      <c r="B614" t="s">
        <v>101</v>
      </c>
      <c r="C614" t="s">
        <v>101</v>
      </c>
      <c r="D614" t="s">
        <v>813</v>
      </c>
      <c r="E614" t="s">
        <v>954</v>
      </c>
      <c r="F614" t="s">
        <v>1066</v>
      </c>
      <c r="G614" t="s">
        <v>910</v>
      </c>
      <c r="H614" t="s">
        <v>1067</v>
      </c>
      <c r="I614">
        <v>0</v>
      </c>
      <c r="J614">
        <v>0</v>
      </c>
      <c r="K614">
        <v>0</v>
      </c>
    </row>
    <row r="615" spans="1:11" x14ac:dyDescent="0.3">
      <c r="A615" t="s">
        <v>1946</v>
      </c>
      <c r="B615" t="s">
        <v>101</v>
      </c>
      <c r="C615" t="s">
        <v>101</v>
      </c>
      <c r="D615" t="s">
        <v>812</v>
      </c>
      <c r="E615" t="s">
        <v>954</v>
      </c>
      <c r="F615" t="s">
        <v>1066</v>
      </c>
      <c r="G615" t="s">
        <v>910</v>
      </c>
      <c r="H615" t="s">
        <v>812</v>
      </c>
      <c r="I615">
        <v>0</v>
      </c>
      <c r="J615">
        <v>-76.77</v>
      </c>
      <c r="K615">
        <v>-76.77</v>
      </c>
    </row>
    <row r="616" spans="1:11" x14ac:dyDescent="0.3">
      <c r="A616" t="s">
        <v>1947</v>
      </c>
      <c r="B616" t="s">
        <v>101</v>
      </c>
      <c r="C616" t="s">
        <v>101</v>
      </c>
      <c r="D616" t="s">
        <v>816</v>
      </c>
      <c r="E616" t="s">
        <v>844</v>
      </c>
      <c r="F616" t="s">
        <v>1078</v>
      </c>
      <c r="G616" t="s">
        <v>910</v>
      </c>
      <c r="H616" t="s">
        <v>1085</v>
      </c>
      <c r="I616">
        <v>0</v>
      </c>
      <c r="J616">
        <v>-4032.96</v>
      </c>
      <c r="K616">
        <v>-4032.96</v>
      </c>
    </row>
    <row r="617" spans="1:11" x14ac:dyDescent="0.3">
      <c r="A617" t="s">
        <v>1948</v>
      </c>
      <c r="B617" t="s">
        <v>100</v>
      </c>
      <c r="C617" t="s">
        <v>819</v>
      </c>
      <c r="D617" t="s">
        <v>1088</v>
      </c>
      <c r="E617" t="s">
        <v>844</v>
      </c>
      <c r="F617" t="s">
        <v>1879</v>
      </c>
      <c r="G617" t="s">
        <v>1089</v>
      </c>
      <c r="H617" t="s">
        <v>284</v>
      </c>
      <c r="I617">
        <v>3351.75</v>
      </c>
      <c r="J617">
        <v>0</v>
      </c>
      <c r="K617">
        <v>3351.75</v>
      </c>
    </row>
    <row r="618" spans="1:11" x14ac:dyDescent="0.3">
      <c r="A618" t="s">
        <v>1949</v>
      </c>
      <c r="B618" t="s">
        <v>100</v>
      </c>
      <c r="C618" t="s">
        <v>819</v>
      </c>
      <c r="D618" t="s">
        <v>1088</v>
      </c>
      <c r="E618" t="s">
        <v>844</v>
      </c>
      <c r="F618" t="s">
        <v>1879</v>
      </c>
      <c r="G618" t="s">
        <v>1089</v>
      </c>
      <c r="H618" t="s">
        <v>287</v>
      </c>
      <c r="I618">
        <v>0</v>
      </c>
      <c r="J618">
        <v>0</v>
      </c>
      <c r="K618">
        <v>0</v>
      </c>
    </row>
    <row r="619" spans="1:11" x14ac:dyDescent="0.3">
      <c r="A619" t="s">
        <v>1950</v>
      </c>
      <c r="B619" t="s">
        <v>100</v>
      </c>
      <c r="C619" t="s">
        <v>819</v>
      </c>
      <c r="D619" t="s">
        <v>1088</v>
      </c>
      <c r="E619" t="s">
        <v>844</v>
      </c>
      <c r="F619" t="s">
        <v>1879</v>
      </c>
      <c r="G619" t="s">
        <v>1089</v>
      </c>
      <c r="H619" t="s">
        <v>293</v>
      </c>
      <c r="I619">
        <v>2560.06</v>
      </c>
      <c r="J619">
        <v>0</v>
      </c>
      <c r="K619">
        <v>2560.06</v>
      </c>
    </row>
    <row r="620" spans="1:11" x14ac:dyDescent="0.3">
      <c r="A620" t="s">
        <v>1951</v>
      </c>
      <c r="B620" t="s">
        <v>100</v>
      </c>
      <c r="C620" t="s">
        <v>819</v>
      </c>
      <c r="D620" t="s">
        <v>1088</v>
      </c>
      <c r="E620" t="s">
        <v>844</v>
      </c>
      <c r="F620" t="s">
        <v>1879</v>
      </c>
      <c r="G620" t="s">
        <v>1089</v>
      </c>
      <c r="H620" t="s">
        <v>298</v>
      </c>
      <c r="I620">
        <v>3295.76</v>
      </c>
      <c r="J620">
        <v>0</v>
      </c>
      <c r="K620">
        <v>3295.76</v>
      </c>
    </row>
    <row r="621" spans="1:11" x14ac:dyDescent="0.3">
      <c r="A621" t="s">
        <v>1952</v>
      </c>
      <c r="B621" t="s">
        <v>100</v>
      </c>
      <c r="C621" t="s">
        <v>819</v>
      </c>
      <c r="D621" t="s">
        <v>1088</v>
      </c>
      <c r="E621" t="s">
        <v>844</v>
      </c>
      <c r="F621" t="s">
        <v>1879</v>
      </c>
      <c r="G621" t="s">
        <v>1089</v>
      </c>
      <c r="H621" t="s">
        <v>299</v>
      </c>
      <c r="I621">
        <v>0</v>
      </c>
      <c r="J621">
        <v>0</v>
      </c>
      <c r="K621">
        <v>0</v>
      </c>
    </row>
    <row r="622" spans="1:11" x14ac:dyDescent="0.3">
      <c r="A622" t="s">
        <v>1953</v>
      </c>
      <c r="B622" t="s">
        <v>100</v>
      </c>
      <c r="C622" t="s">
        <v>819</v>
      </c>
      <c r="D622" t="s">
        <v>1088</v>
      </c>
      <c r="E622" t="s">
        <v>844</v>
      </c>
      <c r="F622" t="s">
        <v>1879</v>
      </c>
      <c r="G622" t="s">
        <v>1089</v>
      </c>
      <c r="H622" t="s">
        <v>295</v>
      </c>
      <c r="I622">
        <v>0</v>
      </c>
      <c r="J622">
        <v>0</v>
      </c>
      <c r="K622">
        <v>0</v>
      </c>
    </row>
    <row r="623" spans="1:11" x14ac:dyDescent="0.3">
      <c r="A623" t="s">
        <v>1954</v>
      </c>
      <c r="B623" t="s">
        <v>100</v>
      </c>
      <c r="C623" t="s">
        <v>819</v>
      </c>
      <c r="D623" t="s">
        <v>1088</v>
      </c>
      <c r="E623" t="s">
        <v>844</v>
      </c>
      <c r="F623" t="s">
        <v>1879</v>
      </c>
      <c r="G623" t="s">
        <v>1089</v>
      </c>
      <c r="H623" t="s">
        <v>290</v>
      </c>
      <c r="I623">
        <v>0</v>
      </c>
      <c r="J623">
        <v>0</v>
      </c>
      <c r="K623">
        <v>0</v>
      </c>
    </row>
    <row r="624" spans="1:11" x14ac:dyDescent="0.3">
      <c r="A624" t="s">
        <v>1955</v>
      </c>
      <c r="B624" t="s">
        <v>100</v>
      </c>
      <c r="C624" t="s">
        <v>819</v>
      </c>
      <c r="D624" t="s">
        <v>1098</v>
      </c>
      <c r="E624" t="s">
        <v>844</v>
      </c>
      <c r="F624" t="s">
        <v>1879</v>
      </c>
      <c r="G624" t="s">
        <v>1089</v>
      </c>
      <c r="H624" t="s">
        <v>291</v>
      </c>
      <c r="I624">
        <v>286.77999999999997</v>
      </c>
      <c r="J624">
        <v>0</v>
      </c>
      <c r="K624">
        <v>286.77999999999997</v>
      </c>
    </row>
    <row r="625" spans="1:11" x14ac:dyDescent="0.3">
      <c r="A625" t="s">
        <v>1956</v>
      </c>
      <c r="B625" t="s">
        <v>100</v>
      </c>
      <c r="C625" t="s">
        <v>819</v>
      </c>
      <c r="D625" t="s">
        <v>1100</v>
      </c>
      <c r="E625" t="s">
        <v>844</v>
      </c>
      <c r="F625" t="s">
        <v>1879</v>
      </c>
      <c r="G625" t="s">
        <v>1089</v>
      </c>
      <c r="H625" t="s">
        <v>294</v>
      </c>
      <c r="I625">
        <v>726.23</v>
      </c>
      <c r="J625">
        <v>0</v>
      </c>
      <c r="K625">
        <v>726.23</v>
      </c>
    </row>
    <row r="626" spans="1:11" x14ac:dyDescent="0.3">
      <c r="A626" t="s">
        <v>1957</v>
      </c>
      <c r="B626" t="s">
        <v>100</v>
      </c>
      <c r="C626" t="s">
        <v>819</v>
      </c>
      <c r="D626" t="s">
        <v>1100</v>
      </c>
      <c r="E626" t="s">
        <v>844</v>
      </c>
      <c r="F626" t="s">
        <v>1879</v>
      </c>
      <c r="G626" t="s">
        <v>1089</v>
      </c>
      <c r="H626" t="s">
        <v>300</v>
      </c>
      <c r="I626">
        <v>371.93</v>
      </c>
      <c r="J626">
        <v>0</v>
      </c>
      <c r="K626">
        <v>371.93</v>
      </c>
    </row>
    <row r="627" spans="1:11" x14ac:dyDescent="0.3">
      <c r="A627" t="s">
        <v>1958</v>
      </c>
      <c r="B627" t="s">
        <v>100</v>
      </c>
      <c r="C627" t="s">
        <v>819</v>
      </c>
      <c r="D627" t="s">
        <v>1100</v>
      </c>
      <c r="E627" t="s">
        <v>844</v>
      </c>
      <c r="F627" t="s">
        <v>1879</v>
      </c>
      <c r="G627" t="s">
        <v>1089</v>
      </c>
      <c r="H627" t="s">
        <v>297</v>
      </c>
      <c r="I627">
        <v>0</v>
      </c>
      <c r="J627">
        <v>0</v>
      </c>
      <c r="K627">
        <v>0</v>
      </c>
    </row>
    <row r="628" spans="1:11" x14ac:dyDescent="0.3">
      <c r="A628" t="s">
        <v>1959</v>
      </c>
      <c r="B628" t="s">
        <v>100</v>
      </c>
      <c r="C628" t="s">
        <v>819</v>
      </c>
      <c r="D628" t="s">
        <v>1104</v>
      </c>
      <c r="E628" t="s">
        <v>844</v>
      </c>
      <c r="F628" t="s">
        <v>1879</v>
      </c>
      <c r="G628" t="s">
        <v>1089</v>
      </c>
      <c r="H628" t="s">
        <v>288</v>
      </c>
      <c r="I628">
        <v>1898.65</v>
      </c>
      <c r="J628">
        <v>0</v>
      </c>
      <c r="K628">
        <v>1898.65</v>
      </c>
    </row>
    <row r="629" spans="1:11" x14ac:dyDescent="0.3">
      <c r="A629" t="s">
        <v>1960</v>
      </c>
      <c r="B629" t="s">
        <v>100</v>
      </c>
      <c r="C629" t="s">
        <v>819</v>
      </c>
      <c r="D629" t="s">
        <v>1104</v>
      </c>
      <c r="E629" t="s">
        <v>844</v>
      </c>
      <c r="F629" t="s">
        <v>1879</v>
      </c>
      <c r="G629" t="s">
        <v>1089</v>
      </c>
      <c r="H629" t="s">
        <v>292</v>
      </c>
      <c r="I629">
        <v>1548.18</v>
      </c>
      <c r="J629">
        <v>0</v>
      </c>
      <c r="K629">
        <v>1548.18</v>
      </c>
    </row>
    <row r="630" spans="1:11" x14ac:dyDescent="0.3">
      <c r="A630" t="s">
        <v>1961</v>
      </c>
      <c r="B630" t="s">
        <v>100</v>
      </c>
      <c r="C630" t="s">
        <v>819</v>
      </c>
      <c r="D630" t="s">
        <v>1205</v>
      </c>
      <c r="E630" t="s">
        <v>844</v>
      </c>
      <c r="F630" t="s">
        <v>1879</v>
      </c>
      <c r="G630" t="s">
        <v>1089</v>
      </c>
      <c r="H630" t="s">
        <v>286</v>
      </c>
      <c r="I630">
        <v>0</v>
      </c>
      <c r="J630">
        <v>0</v>
      </c>
      <c r="K630">
        <v>0</v>
      </c>
    </row>
    <row r="631" spans="1:11" x14ac:dyDescent="0.3">
      <c r="A631" t="s">
        <v>1962</v>
      </c>
      <c r="B631" t="s">
        <v>100</v>
      </c>
      <c r="C631" t="s">
        <v>820</v>
      </c>
      <c r="D631" t="s">
        <v>1108</v>
      </c>
      <c r="E631" t="s">
        <v>844</v>
      </c>
      <c r="F631" t="s">
        <v>1879</v>
      </c>
      <c r="G631" t="s">
        <v>1089</v>
      </c>
      <c r="H631" t="s">
        <v>1109</v>
      </c>
      <c r="I631">
        <v>1812</v>
      </c>
      <c r="J631">
        <v>0</v>
      </c>
      <c r="K631">
        <v>1812</v>
      </c>
    </row>
    <row r="632" spans="1:11" x14ac:dyDescent="0.3">
      <c r="A632" t="s">
        <v>1963</v>
      </c>
      <c r="B632" t="s">
        <v>100</v>
      </c>
      <c r="C632" t="s">
        <v>820</v>
      </c>
      <c r="D632" t="s">
        <v>1108</v>
      </c>
      <c r="E632" t="s">
        <v>844</v>
      </c>
      <c r="F632" t="s">
        <v>1879</v>
      </c>
      <c r="G632" t="s">
        <v>1089</v>
      </c>
      <c r="H632" t="s">
        <v>1114</v>
      </c>
      <c r="I632">
        <v>845.5</v>
      </c>
      <c r="J632">
        <v>0</v>
      </c>
      <c r="K632">
        <v>845.5</v>
      </c>
    </row>
    <row r="633" spans="1:11" x14ac:dyDescent="0.3">
      <c r="A633" t="s">
        <v>1964</v>
      </c>
      <c r="B633" t="s">
        <v>100</v>
      </c>
      <c r="C633" t="s">
        <v>820</v>
      </c>
      <c r="D633" t="s">
        <v>1108</v>
      </c>
      <c r="E633" t="s">
        <v>844</v>
      </c>
      <c r="F633" t="s">
        <v>1879</v>
      </c>
      <c r="G633" t="s">
        <v>1089</v>
      </c>
      <c r="H633" t="s">
        <v>1252</v>
      </c>
      <c r="I633">
        <v>225</v>
      </c>
      <c r="J633">
        <v>0</v>
      </c>
      <c r="K633">
        <v>225</v>
      </c>
    </row>
    <row r="634" spans="1:11" x14ac:dyDescent="0.3">
      <c r="A634" t="s">
        <v>1965</v>
      </c>
      <c r="B634" t="s">
        <v>100</v>
      </c>
      <c r="C634" t="s">
        <v>820</v>
      </c>
      <c r="D634" t="s">
        <v>1108</v>
      </c>
      <c r="E634" t="s">
        <v>844</v>
      </c>
      <c r="F634" t="s">
        <v>1879</v>
      </c>
      <c r="G634" t="s">
        <v>1089</v>
      </c>
      <c r="H634" t="s">
        <v>1116</v>
      </c>
      <c r="I634">
        <v>1134.8</v>
      </c>
      <c r="J634">
        <v>0</v>
      </c>
      <c r="K634">
        <v>1134.8</v>
      </c>
    </row>
    <row r="635" spans="1:11" x14ac:dyDescent="0.3">
      <c r="A635" t="s">
        <v>1966</v>
      </c>
      <c r="B635" t="s">
        <v>100</v>
      </c>
      <c r="C635" t="s">
        <v>820</v>
      </c>
      <c r="D635" t="s">
        <v>1108</v>
      </c>
      <c r="E635" t="s">
        <v>844</v>
      </c>
      <c r="F635" t="s">
        <v>1879</v>
      </c>
      <c r="G635" t="s">
        <v>1089</v>
      </c>
      <c r="H635" t="s">
        <v>1121</v>
      </c>
      <c r="I635">
        <v>2405.34</v>
      </c>
      <c r="J635">
        <v>0</v>
      </c>
      <c r="K635">
        <v>2405.34</v>
      </c>
    </row>
    <row r="636" spans="1:11" x14ac:dyDescent="0.3">
      <c r="A636" t="s">
        <v>1967</v>
      </c>
      <c r="B636" t="s">
        <v>100</v>
      </c>
      <c r="C636" t="s">
        <v>820</v>
      </c>
      <c r="D636" t="s">
        <v>1131</v>
      </c>
      <c r="E636" t="s">
        <v>844</v>
      </c>
      <c r="F636" t="s">
        <v>1879</v>
      </c>
      <c r="G636" t="s">
        <v>1089</v>
      </c>
      <c r="H636" t="s">
        <v>1128</v>
      </c>
      <c r="I636">
        <v>2225.4</v>
      </c>
      <c r="J636">
        <v>0</v>
      </c>
      <c r="K636">
        <v>2225.4</v>
      </c>
    </row>
    <row r="637" spans="1:11" x14ac:dyDescent="0.3">
      <c r="A637" t="s">
        <v>1968</v>
      </c>
      <c r="B637" t="s">
        <v>100</v>
      </c>
      <c r="C637" t="s">
        <v>820</v>
      </c>
      <c r="D637" t="s">
        <v>1131</v>
      </c>
      <c r="E637" t="s">
        <v>844</v>
      </c>
      <c r="F637" t="s">
        <v>1879</v>
      </c>
      <c r="G637" t="s">
        <v>1089</v>
      </c>
      <c r="H637" t="s">
        <v>1145</v>
      </c>
      <c r="I637">
        <v>62.94</v>
      </c>
      <c r="J637">
        <v>0</v>
      </c>
      <c r="K637">
        <v>62.94</v>
      </c>
    </row>
    <row r="638" spans="1:11" x14ac:dyDescent="0.3">
      <c r="A638" t="s">
        <v>1969</v>
      </c>
      <c r="B638" t="s">
        <v>100</v>
      </c>
      <c r="C638" t="s">
        <v>820</v>
      </c>
      <c r="D638" t="s">
        <v>1131</v>
      </c>
      <c r="E638" t="s">
        <v>844</v>
      </c>
      <c r="F638" t="s">
        <v>1879</v>
      </c>
      <c r="G638" t="s">
        <v>1089</v>
      </c>
      <c r="H638" t="s">
        <v>1147</v>
      </c>
      <c r="I638">
        <v>1.64</v>
      </c>
      <c r="J638">
        <v>0</v>
      </c>
      <c r="K638">
        <v>1.64</v>
      </c>
    </row>
    <row r="639" spans="1:11" x14ac:dyDescent="0.3">
      <c r="A639" t="s">
        <v>1970</v>
      </c>
      <c r="B639" t="s">
        <v>100</v>
      </c>
      <c r="C639" t="s">
        <v>820</v>
      </c>
      <c r="D639" t="s">
        <v>1131</v>
      </c>
      <c r="E639" t="s">
        <v>844</v>
      </c>
      <c r="F639" t="s">
        <v>1879</v>
      </c>
      <c r="G639" t="s">
        <v>1089</v>
      </c>
      <c r="H639" t="s">
        <v>1074</v>
      </c>
      <c r="I639">
        <v>14.37</v>
      </c>
      <c r="J639">
        <v>0</v>
      </c>
      <c r="K639">
        <v>14.37</v>
      </c>
    </row>
    <row r="640" spans="1:11" x14ac:dyDescent="0.3">
      <c r="A640" t="s">
        <v>1971</v>
      </c>
      <c r="B640" t="s">
        <v>100</v>
      </c>
      <c r="C640" t="s">
        <v>820</v>
      </c>
      <c r="D640" t="s">
        <v>1152</v>
      </c>
      <c r="E640" t="s">
        <v>844</v>
      </c>
      <c r="F640" t="s">
        <v>1879</v>
      </c>
      <c r="G640" t="s">
        <v>1089</v>
      </c>
      <c r="H640" t="s">
        <v>1156</v>
      </c>
      <c r="I640">
        <v>0</v>
      </c>
      <c r="J640">
        <v>0</v>
      </c>
      <c r="K640">
        <v>0</v>
      </c>
    </row>
    <row r="641" spans="1:11" x14ac:dyDescent="0.3">
      <c r="A641" t="s">
        <v>1972</v>
      </c>
      <c r="B641" t="s">
        <v>100</v>
      </c>
      <c r="C641" t="s">
        <v>820</v>
      </c>
      <c r="D641" t="s">
        <v>1152</v>
      </c>
      <c r="E641" t="s">
        <v>844</v>
      </c>
      <c r="F641" t="s">
        <v>1879</v>
      </c>
      <c r="G641" t="s">
        <v>1089</v>
      </c>
      <c r="H641" t="s">
        <v>1219</v>
      </c>
      <c r="I641">
        <v>7898.87</v>
      </c>
      <c r="J641">
        <v>0</v>
      </c>
      <c r="K641">
        <v>7898.87</v>
      </c>
    </row>
    <row r="642" spans="1:11" x14ac:dyDescent="0.3">
      <c r="A642" t="s">
        <v>1973</v>
      </c>
      <c r="B642" t="s">
        <v>100</v>
      </c>
      <c r="C642" t="s">
        <v>820</v>
      </c>
      <c r="D642" t="s">
        <v>1152</v>
      </c>
      <c r="E642" t="s">
        <v>844</v>
      </c>
      <c r="F642" t="s">
        <v>1879</v>
      </c>
      <c r="G642" t="s">
        <v>1089</v>
      </c>
      <c r="H642" t="s">
        <v>1159</v>
      </c>
      <c r="I642">
        <v>0</v>
      </c>
      <c r="J642">
        <v>0</v>
      </c>
      <c r="K642">
        <v>0</v>
      </c>
    </row>
    <row r="643" spans="1:11" x14ac:dyDescent="0.3">
      <c r="A643" t="s">
        <v>1974</v>
      </c>
      <c r="B643" t="s">
        <v>100</v>
      </c>
      <c r="C643" t="s">
        <v>820</v>
      </c>
      <c r="D643" t="s">
        <v>1162</v>
      </c>
      <c r="E643" t="s">
        <v>844</v>
      </c>
      <c r="F643" t="s">
        <v>1879</v>
      </c>
      <c r="G643" t="s">
        <v>1089</v>
      </c>
      <c r="H643" t="s">
        <v>1167</v>
      </c>
      <c r="I643">
        <v>8200.58</v>
      </c>
      <c r="J643">
        <v>0</v>
      </c>
      <c r="K643">
        <v>8200.58</v>
      </c>
    </row>
    <row r="644" spans="1:11" x14ac:dyDescent="0.3">
      <c r="A644" t="s">
        <v>1975</v>
      </c>
      <c r="B644" t="s">
        <v>100</v>
      </c>
      <c r="C644" t="s">
        <v>820</v>
      </c>
      <c r="D644" t="s">
        <v>1182</v>
      </c>
      <c r="E644" t="s">
        <v>844</v>
      </c>
      <c r="F644" t="s">
        <v>1879</v>
      </c>
      <c r="G644" t="s">
        <v>1089</v>
      </c>
      <c r="H644" t="s">
        <v>1976</v>
      </c>
      <c r="I644">
        <v>1218.4000000000001</v>
      </c>
      <c r="J644">
        <v>0</v>
      </c>
      <c r="K644">
        <v>1218.4000000000001</v>
      </c>
    </row>
    <row r="645" spans="1:11" x14ac:dyDescent="0.3">
      <c r="A645" t="s">
        <v>1977</v>
      </c>
      <c r="B645" t="s">
        <v>100</v>
      </c>
      <c r="C645" t="s">
        <v>820</v>
      </c>
      <c r="D645" t="s">
        <v>1182</v>
      </c>
      <c r="E645" t="s">
        <v>844</v>
      </c>
      <c r="F645" t="s">
        <v>1879</v>
      </c>
      <c r="G645" t="s">
        <v>1089</v>
      </c>
      <c r="H645" t="s">
        <v>1978</v>
      </c>
      <c r="I645">
        <v>270.66000000000003</v>
      </c>
      <c r="J645">
        <v>0</v>
      </c>
      <c r="K645">
        <v>270.66000000000003</v>
      </c>
    </row>
    <row r="646" spans="1:11" x14ac:dyDescent="0.3">
      <c r="A646" t="s">
        <v>1979</v>
      </c>
      <c r="B646" t="s">
        <v>100</v>
      </c>
      <c r="C646" t="s">
        <v>820</v>
      </c>
      <c r="D646" t="s">
        <v>1182</v>
      </c>
      <c r="E646" t="s">
        <v>844</v>
      </c>
      <c r="F646" t="s">
        <v>1879</v>
      </c>
      <c r="G646" t="s">
        <v>1089</v>
      </c>
      <c r="H646" t="s">
        <v>1980</v>
      </c>
      <c r="I646">
        <v>0</v>
      </c>
      <c r="J646">
        <v>0</v>
      </c>
      <c r="K646">
        <v>0</v>
      </c>
    </row>
    <row r="647" spans="1:11" x14ac:dyDescent="0.3">
      <c r="A647" t="s">
        <v>1981</v>
      </c>
      <c r="B647" t="s">
        <v>100</v>
      </c>
      <c r="C647" t="s">
        <v>821</v>
      </c>
      <c r="D647" t="s">
        <v>877</v>
      </c>
      <c r="E647" t="s">
        <v>844</v>
      </c>
      <c r="F647" t="s">
        <v>1879</v>
      </c>
      <c r="G647" t="s">
        <v>845</v>
      </c>
      <c r="H647" t="s">
        <v>877</v>
      </c>
      <c r="I647">
        <v>0</v>
      </c>
      <c r="J647">
        <v>0</v>
      </c>
      <c r="K647">
        <v>0</v>
      </c>
    </row>
    <row r="648" spans="1:11" x14ac:dyDescent="0.3">
      <c r="A648" t="s">
        <v>1982</v>
      </c>
      <c r="B648" t="s">
        <v>100</v>
      </c>
      <c r="C648" t="s">
        <v>821</v>
      </c>
      <c r="D648" t="s">
        <v>1187</v>
      </c>
      <c r="E648" t="s">
        <v>844</v>
      </c>
      <c r="F648" t="s">
        <v>1879</v>
      </c>
      <c r="G648" t="s">
        <v>845</v>
      </c>
      <c r="H648" t="s">
        <v>1188</v>
      </c>
      <c r="I648">
        <v>0</v>
      </c>
      <c r="J648">
        <v>0</v>
      </c>
      <c r="K648">
        <v>0</v>
      </c>
    </row>
    <row r="649" spans="1:11" x14ac:dyDescent="0.3">
      <c r="A649" t="s">
        <v>1983</v>
      </c>
      <c r="B649" t="s">
        <v>100</v>
      </c>
      <c r="C649" t="s">
        <v>821</v>
      </c>
      <c r="D649" t="s">
        <v>880</v>
      </c>
      <c r="E649" t="s">
        <v>844</v>
      </c>
      <c r="F649" t="s">
        <v>1879</v>
      </c>
      <c r="G649" t="s">
        <v>845</v>
      </c>
      <c r="H649" t="s">
        <v>880</v>
      </c>
      <c r="I649">
        <v>0</v>
      </c>
      <c r="J649">
        <v>0</v>
      </c>
      <c r="K649">
        <v>0</v>
      </c>
    </row>
    <row r="650" spans="1:11" x14ac:dyDescent="0.3">
      <c r="A650" t="s">
        <v>1984</v>
      </c>
      <c r="B650" t="s">
        <v>100</v>
      </c>
      <c r="C650" t="s">
        <v>821</v>
      </c>
      <c r="D650" t="s">
        <v>883</v>
      </c>
      <c r="E650" t="s">
        <v>844</v>
      </c>
      <c r="F650" t="s">
        <v>1879</v>
      </c>
      <c r="G650" t="s">
        <v>845</v>
      </c>
      <c r="H650" t="s">
        <v>883</v>
      </c>
      <c r="I650">
        <v>0</v>
      </c>
      <c r="J650">
        <v>0</v>
      </c>
      <c r="K650">
        <v>0</v>
      </c>
    </row>
    <row r="651" spans="1:11" x14ac:dyDescent="0.3">
      <c r="A651" t="s">
        <v>1985</v>
      </c>
      <c r="B651" t="s">
        <v>100</v>
      </c>
      <c r="C651" t="s">
        <v>821</v>
      </c>
      <c r="D651" t="s">
        <v>886</v>
      </c>
      <c r="E651" t="s">
        <v>844</v>
      </c>
      <c r="F651" t="s">
        <v>1879</v>
      </c>
      <c r="G651" t="s">
        <v>845</v>
      </c>
      <c r="H651" t="s">
        <v>1986</v>
      </c>
      <c r="I651">
        <v>320893.5</v>
      </c>
      <c r="J651">
        <v>0</v>
      </c>
      <c r="K651">
        <v>320893.5</v>
      </c>
    </row>
    <row r="652" spans="1:11" x14ac:dyDescent="0.3">
      <c r="A652" t="s">
        <v>1987</v>
      </c>
      <c r="B652" t="s">
        <v>100</v>
      </c>
      <c r="C652" t="s">
        <v>821</v>
      </c>
      <c r="D652" t="s">
        <v>886</v>
      </c>
      <c r="E652" t="s">
        <v>844</v>
      </c>
      <c r="F652" t="s">
        <v>1879</v>
      </c>
      <c r="G652" t="s">
        <v>845</v>
      </c>
      <c r="H652" t="s">
        <v>1988</v>
      </c>
      <c r="I652">
        <v>0</v>
      </c>
      <c r="J652">
        <v>0</v>
      </c>
      <c r="K652">
        <v>0</v>
      </c>
    </row>
    <row r="653" spans="1:11" x14ac:dyDescent="0.3">
      <c r="A653" t="s">
        <v>1989</v>
      </c>
      <c r="B653" t="s">
        <v>100</v>
      </c>
      <c r="C653" t="s">
        <v>823</v>
      </c>
      <c r="D653" t="s">
        <v>1354</v>
      </c>
      <c r="E653" t="s">
        <v>844</v>
      </c>
      <c r="F653" t="s">
        <v>1879</v>
      </c>
      <c r="G653" t="s">
        <v>845</v>
      </c>
      <c r="H653" t="s">
        <v>1358</v>
      </c>
      <c r="I653">
        <v>0</v>
      </c>
      <c r="J653">
        <v>0</v>
      </c>
      <c r="K653">
        <v>0</v>
      </c>
    </row>
    <row r="654" spans="1:11" x14ac:dyDescent="0.3">
      <c r="A654" t="s">
        <v>1993</v>
      </c>
      <c r="B654" t="s">
        <v>100</v>
      </c>
      <c r="C654" t="s">
        <v>823</v>
      </c>
      <c r="D654" t="s">
        <v>1365</v>
      </c>
      <c r="E654" t="s">
        <v>844</v>
      </c>
      <c r="F654" t="s">
        <v>1879</v>
      </c>
      <c r="G654" t="s">
        <v>1089</v>
      </c>
      <c r="H654" t="s">
        <v>1369</v>
      </c>
      <c r="I654">
        <v>0</v>
      </c>
      <c r="J654">
        <v>0</v>
      </c>
      <c r="K654">
        <v>0</v>
      </c>
    </row>
    <row r="655" spans="1:11" x14ac:dyDescent="0.3">
      <c r="A655" t="s">
        <v>1996</v>
      </c>
      <c r="B655" t="s">
        <v>100</v>
      </c>
      <c r="C655" t="s">
        <v>825</v>
      </c>
      <c r="D655" t="s">
        <v>825</v>
      </c>
      <c r="E655" t="s">
        <v>954</v>
      </c>
      <c r="F655" t="s">
        <v>1078</v>
      </c>
      <c r="G655" t="s">
        <v>910</v>
      </c>
      <c r="H655" t="s">
        <v>1384</v>
      </c>
      <c r="I655">
        <v>0</v>
      </c>
      <c r="J655">
        <v>0</v>
      </c>
      <c r="K655">
        <v>0</v>
      </c>
    </row>
    <row r="656" spans="1:11" x14ac:dyDescent="0.3">
      <c r="A656" t="s">
        <v>1997</v>
      </c>
      <c r="B656" t="s">
        <v>100</v>
      </c>
      <c r="C656" t="s">
        <v>822</v>
      </c>
      <c r="D656" t="s">
        <v>822</v>
      </c>
      <c r="E656" t="s">
        <v>844</v>
      </c>
      <c r="F656" t="s">
        <v>1879</v>
      </c>
      <c r="G656" t="s">
        <v>845</v>
      </c>
      <c r="H656" t="s">
        <v>1386</v>
      </c>
      <c r="I656">
        <v>0</v>
      </c>
      <c r="J656">
        <v>0</v>
      </c>
      <c r="K656">
        <v>0</v>
      </c>
    </row>
    <row r="657" spans="1:11" x14ac:dyDescent="0.3">
      <c r="A657" t="s">
        <v>1998</v>
      </c>
      <c r="B657" t="s">
        <v>100</v>
      </c>
      <c r="C657" t="s">
        <v>1389</v>
      </c>
      <c r="D657" t="s">
        <v>1390</v>
      </c>
      <c r="E657" t="s">
        <v>844</v>
      </c>
      <c r="F657" t="s">
        <v>1879</v>
      </c>
      <c r="G657" t="s">
        <v>845</v>
      </c>
      <c r="H657" t="s">
        <v>1999</v>
      </c>
      <c r="I657">
        <v>0</v>
      </c>
      <c r="J657">
        <v>0</v>
      </c>
      <c r="K657">
        <v>0</v>
      </c>
    </row>
    <row r="658" spans="1:11" x14ac:dyDescent="0.3">
      <c r="A658" t="s">
        <v>2001</v>
      </c>
      <c r="B658" t="s">
        <v>841</v>
      </c>
      <c r="C658" t="s">
        <v>843</v>
      </c>
      <c r="D658" t="s">
        <v>842</v>
      </c>
      <c r="E658" t="s">
        <v>844</v>
      </c>
      <c r="F658" t="s">
        <v>986</v>
      </c>
      <c r="G658" t="s">
        <v>845</v>
      </c>
      <c r="H658" t="s">
        <v>847</v>
      </c>
      <c r="I658">
        <v>12351.75</v>
      </c>
      <c r="J658">
        <v>0</v>
      </c>
      <c r="K658">
        <v>12351.75</v>
      </c>
    </row>
    <row r="659" spans="1:11" x14ac:dyDescent="0.3">
      <c r="A659" t="s">
        <v>2004</v>
      </c>
      <c r="B659" t="s">
        <v>841</v>
      </c>
      <c r="C659" t="s">
        <v>843</v>
      </c>
      <c r="D659" t="s">
        <v>842</v>
      </c>
      <c r="E659" t="s">
        <v>844</v>
      </c>
      <c r="F659" t="s">
        <v>986</v>
      </c>
      <c r="G659" t="s">
        <v>845</v>
      </c>
      <c r="H659" t="s">
        <v>2006</v>
      </c>
      <c r="I659">
        <v>0</v>
      </c>
      <c r="J659">
        <v>0</v>
      </c>
      <c r="K659">
        <v>0</v>
      </c>
    </row>
    <row r="660" spans="1:11" x14ac:dyDescent="0.3">
      <c r="A660" t="s">
        <v>2007</v>
      </c>
      <c r="B660" t="s">
        <v>841</v>
      </c>
      <c r="C660" t="s">
        <v>843</v>
      </c>
      <c r="D660" t="s">
        <v>842</v>
      </c>
      <c r="E660" t="s">
        <v>844</v>
      </c>
      <c r="F660" t="s">
        <v>986</v>
      </c>
      <c r="G660" t="s">
        <v>845</v>
      </c>
      <c r="H660" t="s">
        <v>2009</v>
      </c>
      <c r="I660">
        <v>0</v>
      </c>
      <c r="J660">
        <v>0</v>
      </c>
      <c r="K660">
        <v>0</v>
      </c>
    </row>
    <row r="661" spans="1:11" x14ac:dyDescent="0.3">
      <c r="A661" t="s">
        <v>2010</v>
      </c>
      <c r="B661" t="s">
        <v>841</v>
      </c>
      <c r="C661" t="s">
        <v>843</v>
      </c>
      <c r="D661" t="s">
        <v>862</v>
      </c>
      <c r="E661" t="s">
        <v>844</v>
      </c>
      <c r="F661" t="s">
        <v>986</v>
      </c>
      <c r="G661" t="s">
        <v>845</v>
      </c>
      <c r="H661" t="s">
        <v>862</v>
      </c>
      <c r="I661">
        <v>0</v>
      </c>
      <c r="J661">
        <v>0</v>
      </c>
      <c r="K661">
        <v>0</v>
      </c>
    </row>
    <row r="662" spans="1:11" x14ac:dyDescent="0.3">
      <c r="A662" t="s">
        <v>2012</v>
      </c>
      <c r="B662" t="s">
        <v>907</v>
      </c>
      <c r="C662" t="s">
        <v>909</v>
      </c>
      <c r="D662" t="s">
        <v>908</v>
      </c>
      <c r="E662" t="s">
        <v>844</v>
      </c>
      <c r="F662" t="s">
        <v>986</v>
      </c>
      <c r="G662" t="s">
        <v>845</v>
      </c>
      <c r="H662" t="s">
        <v>908</v>
      </c>
      <c r="I662">
        <v>0</v>
      </c>
      <c r="J662">
        <v>0</v>
      </c>
      <c r="K662">
        <v>0</v>
      </c>
    </row>
    <row r="663" spans="1:11" x14ac:dyDescent="0.3">
      <c r="A663" t="s">
        <v>2014</v>
      </c>
      <c r="B663" t="s">
        <v>949</v>
      </c>
      <c r="C663" t="s">
        <v>950</v>
      </c>
      <c r="D663" t="s">
        <v>950</v>
      </c>
      <c r="E663" t="s">
        <v>844</v>
      </c>
      <c r="F663" t="s">
        <v>986</v>
      </c>
      <c r="G663" t="s">
        <v>845</v>
      </c>
      <c r="H663" t="s">
        <v>802</v>
      </c>
      <c r="I663">
        <v>0</v>
      </c>
      <c r="J663">
        <v>-12509.56</v>
      </c>
      <c r="K663">
        <v>-12509.56</v>
      </c>
    </row>
    <row r="664" spans="1:11" x14ac:dyDescent="0.3">
      <c r="A664" t="s">
        <v>2016</v>
      </c>
      <c r="B664" t="s">
        <v>101</v>
      </c>
      <c r="C664" t="s">
        <v>101</v>
      </c>
      <c r="D664" t="s">
        <v>809</v>
      </c>
      <c r="E664" t="s">
        <v>954</v>
      </c>
      <c r="F664" t="s">
        <v>960</v>
      </c>
      <c r="G664" t="s">
        <v>910</v>
      </c>
      <c r="H664" t="s">
        <v>961</v>
      </c>
      <c r="I664">
        <v>0</v>
      </c>
      <c r="J664">
        <v>-2.5099999999999998</v>
      </c>
      <c r="K664">
        <v>-2.5099999999999998</v>
      </c>
    </row>
    <row r="665" spans="1:11" x14ac:dyDescent="0.3">
      <c r="A665" t="s">
        <v>2017</v>
      </c>
      <c r="B665" t="s">
        <v>949</v>
      </c>
      <c r="C665" t="s">
        <v>975</v>
      </c>
      <c r="D665" t="s">
        <v>975</v>
      </c>
      <c r="E665" t="s">
        <v>844</v>
      </c>
      <c r="F665" t="s">
        <v>986</v>
      </c>
      <c r="G665" t="s">
        <v>845</v>
      </c>
      <c r="H665" t="s">
        <v>977</v>
      </c>
      <c r="I665">
        <v>0</v>
      </c>
      <c r="J665">
        <v>0</v>
      </c>
      <c r="K665">
        <v>0</v>
      </c>
    </row>
    <row r="666" spans="1:11" x14ac:dyDescent="0.3">
      <c r="A666" t="s">
        <v>2019</v>
      </c>
      <c r="B666" t="s">
        <v>949</v>
      </c>
      <c r="C666" t="s">
        <v>1005</v>
      </c>
      <c r="D666" t="s">
        <v>1005</v>
      </c>
      <c r="E666" t="s">
        <v>844</v>
      </c>
      <c r="F666" t="s">
        <v>986</v>
      </c>
      <c r="G666" t="s">
        <v>845</v>
      </c>
      <c r="H666" t="s">
        <v>1007</v>
      </c>
      <c r="I666">
        <v>0</v>
      </c>
      <c r="J666">
        <v>0</v>
      </c>
      <c r="K666">
        <v>0</v>
      </c>
    </row>
    <row r="667" spans="1:11" x14ac:dyDescent="0.3">
      <c r="A667" t="s">
        <v>2021</v>
      </c>
      <c r="B667" t="s">
        <v>101</v>
      </c>
      <c r="C667" t="s">
        <v>101</v>
      </c>
      <c r="D667" t="s">
        <v>813</v>
      </c>
      <c r="E667" t="s">
        <v>844</v>
      </c>
      <c r="F667" t="s">
        <v>986</v>
      </c>
      <c r="G667" t="s">
        <v>964</v>
      </c>
      <c r="H667" t="s">
        <v>2022</v>
      </c>
      <c r="I667">
        <v>0</v>
      </c>
      <c r="J667">
        <v>0</v>
      </c>
      <c r="K667">
        <v>0</v>
      </c>
    </row>
    <row r="668" spans="1:11" x14ac:dyDescent="0.3">
      <c r="A668" t="s">
        <v>2023</v>
      </c>
      <c r="B668" t="s">
        <v>101</v>
      </c>
      <c r="C668" t="s">
        <v>101</v>
      </c>
      <c r="D668" t="s">
        <v>813</v>
      </c>
      <c r="E668" t="s">
        <v>954</v>
      </c>
      <c r="F668" t="s">
        <v>1066</v>
      </c>
      <c r="G668" t="s">
        <v>910</v>
      </c>
      <c r="H668" t="s">
        <v>1067</v>
      </c>
      <c r="I668">
        <v>0</v>
      </c>
      <c r="J668">
        <v>0</v>
      </c>
      <c r="K668">
        <v>0</v>
      </c>
    </row>
    <row r="669" spans="1:11" x14ac:dyDescent="0.3">
      <c r="A669" t="s">
        <v>2024</v>
      </c>
      <c r="B669" t="s">
        <v>101</v>
      </c>
      <c r="C669" t="s">
        <v>101</v>
      </c>
      <c r="D669" t="s">
        <v>806</v>
      </c>
      <c r="E669" t="s">
        <v>844</v>
      </c>
      <c r="F669" t="s">
        <v>986</v>
      </c>
      <c r="G669" t="s">
        <v>803</v>
      </c>
      <c r="H669" t="s">
        <v>2025</v>
      </c>
      <c r="I669">
        <v>0</v>
      </c>
      <c r="J669">
        <v>0</v>
      </c>
      <c r="K669">
        <v>0</v>
      </c>
    </row>
    <row r="670" spans="1:11" x14ac:dyDescent="0.3">
      <c r="A670" t="s">
        <v>2026</v>
      </c>
      <c r="B670" t="s">
        <v>101</v>
      </c>
      <c r="C670" t="s">
        <v>101</v>
      </c>
      <c r="D670" t="s">
        <v>806</v>
      </c>
      <c r="E670" t="s">
        <v>844</v>
      </c>
      <c r="F670" t="s">
        <v>986</v>
      </c>
      <c r="G670" t="s">
        <v>803</v>
      </c>
      <c r="H670" t="s">
        <v>2027</v>
      </c>
      <c r="I670">
        <v>0</v>
      </c>
      <c r="J670">
        <v>0</v>
      </c>
      <c r="K670">
        <v>0</v>
      </c>
    </row>
    <row r="671" spans="1:11" x14ac:dyDescent="0.3">
      <c r="A671" t="s">
        <v>2028</v>
      </c>
      <c r="B671" t="s">
        <v>101</v>
      </c>
      <c r="C671" t="s">
        <v>101</v>
      </c>
      <c r="D671" t="s">
        <v>806</v>
      </c>
      <c r="E671" t="s">
        <v>844</v>
      </c>
      <c r="F671" t="s">
        <v>986</v>
      </c>
      <c r="G671" t="s">
        <v>803</v>
      </c>
      <c r="H671" t="s">
        <v>2029</v>
      </c>
      <c r="I671">
        <v>0</v>
      </c>
      <c r="J671">
        <v>0</v>
      </c>
      <c r="K671">
        <v>0</v>
      </c>
    </row>
    <row r="672" spans="1:11" x14ac:dyDescent="0.3">
      <c r="A672" t="s">
        <v>2030</v>
      </c>
      <c r="B672" t="s">
        <v>101</v>
      </c>
      <c r="C672" t="s">
        <v>101</v>
      </c>
      <c r="D672" t="s">
        <v>806</v>
      </c>
      <c r="E672" t="s">
        <v>844</v>
      </c>
      <c r="F672" t="s">
        <v>986</v>
      </c>
      <c r="G672" t="s">
        <v>803</v>
      </c>
      <c r="H672" t="s">
        <v>2031</v>
      </c>
      <c r="I672">
        <v>0</v>
      </c>
      <c r="J672">
        <v>-140</v>
      </c>
      <c r="K672">
        <v>-140</v>
      </c>
    </row>
    <row r="673" spans="1:11" x14ac:dyDescent="0.3">
      <c r="A673" t="s">
        <v>2032</v>
      </c>
      <c r="B673" t="s">
        <v>101</v>
      </c>
      <c r="C673" t="s">
        <v>101</v>
      </c>
      <c r="D673" t="s">
        <v>806</v>
      </c>
      <c r="E673" t="s">
        <v>844</v>
      </c>
      <c r="F673" t="s">
        <v>986</v>
      </c>
      <c r="G673" t="s">
        <v>803</v>
      </c>
      <c r="H673" t="s">
        <v>2033</v>
      </c>
      <c r="I673">
        <v>0</v>
      </c>
      <c r="J673">
        <v>-1846</v>
      </c>
      <c r="K673">
        <v>-1846</v>
      </c>
    </row>
    <row r="674" spans="1:11" x14ac:dyDescent="0.3">
      <c r="A674" t="s">
        <v>2034</v>
      </c>
      <c r="B674" t="s">
        <v>101</v>
      </c>
      <c r="C674" t="s">
        <v>101</v>
      </c>
      <c r="D674" t="s">
        <v>806</v>
      </c>
      <c r="E674" t="s">
        <v>844</v>
      </c>
      <c r="F674" t="s">
        <v>986</v>
      </c>
      <c r="G674" t="s">
        <v>803</v>
      </c>
      <c r="H674" t="s">
        <v>2035</v>
      </c>
      <c r="I674">
        <v>0</v>
      </c>
      <c r="J674">
        <v>0</v>
      </c>
      <c r="K674">
        <v>0</v>
      </c>
    </row>
    <row r="675" spans="1:11" x14ac:dyDescent="0.3">
      <c r="A675" t="s">
        <v>2036</v>
      </c>
      <c r="B675" t="s">
        <v>101</v>
      </c>
      <c r="C675" t="s">
        <v>101</v>
      </c>
      <c r="D675" t="s">
        <v>806</v>
      </c>
      <c r="E675" t="s">
        <v>844</v>
      </c>
      <c r="F675" t="s">
        <v>986</v>
      </c>
      <c r="G675" t="s">
        <v>803</v>
      </c>
      <c r="H675" t="s">
        <v>2037</v>
      </c>
      <c r="I675">
        <v>0</v>
      </c>
      <c r="J675">
        <v>0</v>
      </c>
      <c r="K675">
        <v>0</v>
      </c>
    </row>
    <row r="676" spans="1:11" x14ac:dyDescent="0.3">
      <c r="A676" t="s">
        <v>2038</v>
      </c>
      <c r="B676" t="s">
        <v>101</v>
      </c>
      <c r="C676" t="s">
        <v>101</v>
      </c>
      <c r="D676" t="s">
        <v>806</v>
      </c>
      <c r="E676" t="s">
        <v>844</v>
      </c>
      <c r="F676" t="s">
        <v>986</v>
      </c>
      <c r="G676" t="s">
        <v>803</v>
      </c>
      <c r="H676" t="s">
        <v>2039</v>
      </c>
      <c r="I676">
        <v>0</v>
      </c>
      <c r="J676">
        <v>0</v>
      </c>
      <c r="K676">
        <v>0</v>
      </c>
    </row>
    <row r="677" spans="1:11" x14ac:dyDescent="0.3">
      <c r="A677" t="s">
        <v>2040</v>
      </c>
      <c r="B677" t="s">
        <v>101</v>
      </c>
      <c r="C677" t="s">
        <v>101</v>
      </c>
      <c r="D677" t="s">
        <v>806</v>
      </c>
      <c r="E677" t="s">
        <v>844</v>
      </c>
      <c r="F677" t="s">
        <v>986</v>
      </c>
      <c r="G677" t="s">
        <v>803</v>
      </c>
      <c r="H677" t="s">
        <v>2041</v>
      </c>
      <c r="I677">
        <v>0</v>
      </c>
      <c r="J677">
        <v>0</v>
      </c>
      <c r="K677">
        <v>0</v>
      </c>
    </row>
    <row r="678" spans="1:11" x14ac:dyDescent="0.3">
      <c r="A678" t="s">
        <v>2042</v>
      </c>
      <c r="B678" t="s">
        <v>101</v>
      </c>
      <c r="C678" t="s">
        <v>101</v>
      </c>
      <c r="D678" t="s">
        <v>806</v>
      </c>
      <c r="E678" t="s">
        <v>844</v>
      </c>
      <c r="F678" t="s">
        <v>986</v>
      </c>
      <c r="G678" t="s">
        <v>803</v>
      </c>
      <c r="H678" t="s">
        <v>2043</v>
      </c>
      <c r="I678">
        <v>0</v>
      </c>
      <c r="J678">
        <v>0</v>
      </c>
      <c r="K678">
        <v>0</v>
      </c>
    </row>
    <row r="679" spans="1:11" x14ac:dyDescent="0.3">
      <c r="A679" t="s">
        <v>2044</v>
      </c>
      <c r="B679" t="s">
        <v>101</v>
      </c>
      <c r="C679" t="s">
        <v>101</v>
      </c>
      <c r="D679" t="s">
        <v>806</v>
      </c>
      <c r="E679" t="s">
        <v>844</v>
      </c>
      <c r="F679" t="s">
        <v>986</v>
      </c>
      <c r="G679" t="s">
        <v>803</v>
      </c>
      <c r="H679" t="s">
        <v>2045</v>
      </c>
      <c r="I679">
        <v>0</v>
      </c>
      <c r="J679">
        <v>-25</v>
      </c>
      <c r="K679">
        <v>-25</v>
      </c>
    </row>
    <row r="680" spans="1:11" x14ac:dyDescent="0.3">
      <c r="A680" t="s">
        <v>2046</v>
      </c>
      <c r="B680" t="s">
        <v>101</v>
      </c>
      <c r="C680" t="s">
        <v>101</v>
      </c>
      <c r="D680" t="s">
        <v>806</v>
      </c>
      <c r="E680" t="s">
        <v>844</v>
      </c>
      <c r="F680" t="s">
        <v>986</v>
      </c>
      <c r="G680" t="s">
        <v>803</v>
      </c>
      <c r="H680" t="s">
        <v>2047</v>
      </c>
      <c r="I680">
        <v>0</v>
      </c>
      <c r="J680">
        <v>0</v>
      </c>
      <c r="K680">
        <v>0</v>
      </c>
    </row>
    <row r="681" spans="1:11" x14ac:dyDescent="0.3">
      <c r="A681" t="s">
        <v>2048</v>
      </c>
      <c r="B681" t="s">
        <v>101</v>
      </c>
      <c r="C681" t="s">
        <v>101</v>
      </c>
      <c r="D681" t="s">
        <v>806</v>
      </c>
      <c r="E681" t="s">
        <v>844</v>
      </c>
      <c r="F681" t="s">
        <v>986</v>
      </c>
      <c r="G681" t="s">
        <v>803</v>
      </c>
      <c r="H681" t="s">
        <v>2049</v>
      </c>
      <c r="I681">
        <v>0</v>
      </c>
      <c r="J681">
        <v>0</v>
      </c>
      <c r="K681">
        <v>0</v>
      </c>
    </row>
    <row r="682" spans="1:11" x14ac:dyDescent="0.3">
      <c r="A682" t="s">
        <v>2050</v>
      </c>
      <c r="B682" t="s">
        <v>101</v>
      </c>
      <c r="C682" t="s">
        <v>101</v>
      </c>
      <c r="D682" t="s">
        <v>806</v>
      </c>
      <c r="E682" t="s">
        <v>844</v>
      </c>
      <c r="F682" t="s">
        <v>986</v>
      </c>
      <c r="G682" t="s">
        <v>803</v>
      </c>
      <c r="H682" t="s">
        <v>2051</v>
      </c>
      <c r="I682">
        <v>0</v>
      </c>
      <c r="J682">
        <v>0</v>
      </c>
      <c r="K682">
        <v>0</v>
      </c>
    </row>
    <row r="683" spans="1:11" x14ac:dyDescent="0.3">
      <c r="A683" t="s">
        <v>2052</v>
      </c>
      <c r="B683" t="s">
        <v>101</v>
      </c>
      <c r="C683" t="s">
        <v>101</v>
      </c>
      <c r="D683" t="s">
        <v>806</v>
      </c>
      <c r="E683" t="s">
        <v>844</v>
      </c>
      <c r="F683" t="s">
        <v>986</v>
      </c>
      <c r="G683" t="s">
        <v>803</v>
      </c>
      <c r="H683" t="s">
        <v>2053</v>
      </c>
      <c r="I683">
        <v>0</v>
      </c>
      <c r="J683">
        <v>0</v>
      </c>
      <c r="K683">
        <v>0</v>
      </c>
    </row>
    <row r="684" spans="1:11" x14ac:dyDescent="0.3">
      <c r="A684" t="s">
        <v>2054</v>
      </c>
      <c r="B684" t="s">
        <v>101</v>
      </c>
      <c r="C684" t="s">
        <v>101</v>
      </c>
      <c r="D684" t="s">
        <v>806</v>
      </c>
      <c r="E684" t="s">
        <v>844</v>
      </c>
      <c r="F684" t="s">
        <v>986</v>
      </c>
      <c r="G684" t="s">
        <v>803</v>
      </c>
      <c r="H684" t="s">
        <v>2055</v>
      </c>
      <c r="I684">
        <v>0</v>
      </c>
      <c r="J684">
        <v>0</v>
      </c>
      <c r="K684">
        <v>0</v>
      </c>
    </row>
    <row r="685" spans="1:11" x14ac:dyDescent="0.3">
      <c r="A685" t="s">
        <v>2056</v>
      </c>
      <c r="B685" t="s">
        <v>101</v>
      </c>
      <c r="C685" t="s">
        <v>101</v>
      </c>
      <c r="D685" t="s">
        <v>806</v>
      </c>
      <c r="E685" t="s">
        <v>844</v>
      </c>
      <c r="F685" t="s">
        <v>986</v>
      </c>
      <c r="G685" t="s">
        <v>803</v>
      </c>
      <c r="H685" t="s">
        <v>2057</v>
      </c>
      <c r="I685">
        <v>0</v>
      </c>
      <c r="J685">
        <v>0</v>
      </c>
      <c r="K685">
        <v>0</v>
      </c>
    </row>
    <row r="686" spans="1:11" x14ac:dyDescent="0.3">
      <c r="A686" t="s">
        <v>2058</v>
      </c>
      <c r="B686" t="s">
        <v>101</v>
      </c>
      <c r="C686" t="s">
        <v>101</v>
      </c>
      <c r="D686" t="s">
        <v>812</v>
      </c>
      <c r="E686" t="s">
        <v>954</v>
      </c>
      <c r="F686" t="s">
        <v>1074</v>
      </c>
      <c r="G686" t="s">
        <v>910</v>
      </c>
      <c r="H686" t="s">
        <v>812</v>
      </c>
      <c r="I686">
        <v>0</v>
      </c>
      <c r="J686">
        <v>0</v>
      </c>
      <c r="K686">
        <v>0</v>
      </c>
    </row>
    <row r="687" spans="1:11" x14ac:dyDescent="0.3">
      <c r="A687" t="s">
        <v>2060</v>
      </c>
      <c r="B687" t="s">
        <v>100</v>
      </c>
      <c r="C687" t="s">
        <v>820</v>
      </c>
      <c r="D687" t="s">
        <v>1108</v>
      </c>
      <c r="E687" t="s">
        <v>844</v>
      </c>
      <c r="F687" t="s">
        <v>986</v>
      </c>
      <c r="G687" t="s">
        <v>1089</v>
      </c>
      <c r="H687" t="s">
        <v>1239</v>
      </c>
      <c r="I687">
        <v>0</v>
      </c>
      <c r="J687">
        <v>0</v>
      </c>
      <c r="K687">
        <v>0</v>
      </c>
    </row>
    <row r="688" spans="1:11" x14ac:dyDescent="0.3">
      <c r="A688" t="s">
        <v>2061</v>
      </c>
      <c r="B688" t="s">
        <v>100</v>
      </c>
      <c r="C688" t="s">
        <v>820</v>
      </c>
      <c r="D688" t="s">
        <v>1108</v>
      </c>
      <c r="E688" t="s">
        <v>844</v>
      </c>
      <c r="F688" t="s">
        <v>986</v>
      </c>
      <c r="G688" t="s">
        <v>1089</v>
      </c>
      <c r="H688" t="s">
        <v>1116</v>
      </c>
      <c r="I688">
        <v>158.51</v>
      </c>
      <c r="J688">
        <v>0</v>
      </c>
      <c r="K688">
        <v>158.51</v>
      </c>
    </row>
    <row r="689" spans="1:11" x14ac:dyDescent="0.3">
      <c r="A689" t="s">
        <v>2062</v>
      </c>
      <c r="B689" t="s">
        <v>100</v>
      </c>
      <c r="C689" t="s">
        <v>820</v>
      </c>
      <c r="D689" t="s">
        <v>1131</v>
      </c>
      <c r="E689" t="s">
        <v>844</v>
      </c>
      <c r="F689" t="s">
        <v>986</v>
      </c>
      <c r="G689" t="s">
        <v>1089</v>
      </c>
      <c r="H689" t="s">
        <v>1132</v>
      </c>
      <c r="I689">
        <v>0</v>
      </c>
      <c r="J689">
        <v>0</v>
      </c>
      <c r="K689">
        <v>0</v>
      </c>
    </row>
    <row r="690" spans="1:11" x14ac:dyDescent="0.3">
      <c r="A690" t="s">
        <v>2063</v>
      </c>
      <c r="B690" t="s">
        <v>100</v>
      </c>
      <c r="C690" t="s">
        <v>820</v>
      </c>
      <c r="D690" t="s">
        <v>1131</v>
      </c>
      <c r="E690" t="s">
        <v>844</v>
      </c>
      <c r="F690" t="s">
        <v>986</v>
      </c>
      <c r="G690" t="s">
        <v>1089</v>
      </c>
      <c r="H690" t="s">
        <v>2064</v>
      </c>
      <c r="I690">
        <v>0</v>
      </c>
      <c r="J690">
        <v>0</v>
      </c>
      <c r="K690">
        <v>0</v>
      </c>
    </row>
    <row r="691" spans="1:11" x14ac:dyDescent="0.3">
      <c r="A691" t="s">
        <v>2065</v>
      </c>
      <c r="B691" t="s">
        <v>100</v>
      </c>
      <c r="C691" t="s">
        <v>820</v>
      </c>
      <c r="D691" t="s">
        <v>1131</v>
      </c>
      <c r="E691" t="s">
        <v>844</v>
      </c>
      <c r="F691" t="s">
        <v>986</v>
      </c>
      <c r="G691" t="s">
        <v>1089</v>
      </c>
      <c r="H691" t="s">
        <v>1138</v>
      </c>
      <c r="I691">
        <v>0</v>
      </c>
      <c r="J691">
        <v>0</v>
      </c>
      <c r="K691">
        <v>0</v>
      </c>
    </row>
    <row r="692" spans="1:11" x14ac:dyDescent="0.3">
      <c r="A692" t="s">
        <v>2066</v>
      </c>
      <c r="B692" t="s">
        <v>100</v>
      </c>
      <c r="C692" t="s">
        <v>820</v>
      </c>
      <c r="D692" t="s">
        <v>1131</v>
      </c>
      <c r="E692" t="s">
        <v>844</v>
      </c>
      <c r="F692" t="s">
        <v>986</v>
      </c>
      <c r="G692" t="s">
        <v>1089</v>
      </c>
      <c r="H692" t="s">
        <v>1147</v>
      </c>
      <c r="I692">
        <v>0.62</v>
      </c>
      <c r="J692">
        <v>0</v>
      </c>
      <c r="K692">
        <v>0.62</v>
      </c>
    </row>
    <row r="693" spans="1:11" x14ac:dyDescent="0.3">
      <c r="A693" t="s">
        <v>2067</v>
      </c>
      <c r="B693" t="s">
        <v>100</v>
      </c>
      <c r="C693" t="s">
        <v>820</v>
      </c>
      <c r="D693" t="s">
        <v>1131</v>
      </c>
      <c r="E693" t="s">
        <v>844</v>
      </c>
      <c r="F693" t="s">
        <v>986</v>
      </c>
      <c r="G693" t="s">
        <v>1089</v>
      </c>
      <c r="H693" t="s">
        <v>1074</v>
      </c>
      <c r="I693">
        <v>10</v>
      </c>
      <c r="J693">
        <v>0</v>
      </c>
      <c r="K693">
        <v>10</v>
      </c>
    </row>
    <row r="694" spans="1:11" x14ac:dyDescent="0.3">
      <c r="A694" t="s">
        <v>2068</v>
      </c>
      <c r="B694" t="s">
        <v>100</v>
      </c>
      <c r="C694" t="s">
        <v>820</v>
      </c>
      <c r="D694" t="s">
        <v>1162</v>
      </c>
      <c r="E694" t="s">
        <v>844</v>
      </c>
      <c r="F694" t="s">
        <v>986</v>
      </c>
      <c r="G694" t="s">
        <v>1089</v>
      </c>
      <c r="H694" t="s">
        <v>1171</v>
      </c>
      <c r="I694">
        <v>0</v>
      </c>
      <c r="J694">
        <v>0</v>
      </c>
      <c r="K694">
        <v>0</v>
      </c>
    </row>
    <row r="695" spans="1:11" x14ac:dyDescent="0.3">
      <c r="A695" t="s">
        <v>2069</v>
      </c>
      <c r="B695" t="s">
        <v>100</v>
      </c>
      <c r="C695" t="s">
        <v>820</v>
      </c>
      <c r="D695" t="s">
        <v>1162</v>
      </c>
      <c r="E695" t="s">
        <v>844</v>
      </c>
      <c r="F695" t="s">
        <v>986</v>
      </c>
      <c r="G695" t="s">
        <v>1089</v>
      </c>
      <c r="H695" t="s">
        <v>1173</v>
      </c>
      <c r="I695">
        <v>0</v>
      </c>
      <c r="J695">
        <v>0</v>
      </c>
      <c r="K695">
        <v>0</v>
      </c>
    </row>
    <row r="696" spans="1:11" x14ac:dyDescent="0.3">
      <c r="A696" t="s">
        <v>2070</v>
      </c>
      <c r="B696" t="s">
        <v>100</v>
      </c>
      <c r="C696" t="s">
        <v>820</v>
      </c>
      <c r="D696" t="s">
        <v>1182</v>
      </c>
      <c r="E696" t="s">
        <v>844</v>
      </c>
      <c r="F696" t="s">
        <v>986</v>
      </c>
      <c r="G696" t="s">
        <v>1089</v>
      </c>
      <c r="H696" t="s">
        <v>2071</v>
      </c>
      <c r="I696">
        <v>640</v>
      </c>
      <c r="J696">
        <v>0</v>
      </c>
      <c r="K696">
        <v>640</v>
      </c>
    </row>
    <row r="697" spans="1:11" x14ac:dyDescent="0.3">
      <c r="A697" t="s">
        <v>2072</v>
      </c>
      <c r="B697" t="s">
        <v>100</v>
      </c>
      <c r="C697" t="s">
        <v>820</v>
      </c>
      <c r="D697" t="s">
        <v>1182</v>
      </c>
      <c r="E697" t="s">
        <v>844</v>
      </c>
      <c r="F697" t="s">
        <v>986</v>
      </c>
      <c r="G697" t="s">
        <v>1089</v>
      </c>
      <c r="H697" t="s">
        <v>820</v>
      </c>
      <c r="I697">
        <v>0</v>
      </c>
      <c r="J697">
        <v>0</v>
      </c>
      <c r="K697">
        <v>0</v>
      </c>
    </row>
    <row r="698" spans="1:11" x14ac:dyDescent="0.3">
      <c r="A698" t="s">
        <v>2073</v>
      </c>
      <c r="B698" t="s">
        <v>100</v>
      </c>
      <c r="C698" t="s">
        <v>820</v>
      </c>
      <c r="D698" t="s">
        <v>2074</v>
      </c>
      <c r="E698" t="s">
        <v>844</v>
      </c>
      <c r="F698" t="s">
        <v>986</v>
      </c>
      <c r="G698" t="s">
        <v>1089</v>
      </c>
      <c r="H698" t="s">
        <v>2075</v>
      </c>
      <c r="I698">
        <v>0</v>
      </c>
      <c r="J698">
        <v>0</v>
      </c>
      <c r="K698">
        <v>0</v>
      </c>
    </row>
    <row r="699" spans="1:11" x14ac:dyDescent="0.3">
      <c r="A699" t="s">
        <v>2076</v>
      </c>
      <c r="B699" t="s">
        <v>100</v>
      </c>
      <c r="C699" t="s">
        <v>820</v>
      </c>
      <c r="D699" t="s">
        <v>2074</v>
      </c>
      <c r="E699" t="s">
        <v>844</v>
      </c>
      <c r="F699" t="s">
        <v>986</v>
      </c>
      <c r="G699" t="s">
        <v>1089</v>
      </c>
      <c r="H699" t="s">
        <v>2077</v>
      </c>
      <c r="I699">
        <v>0</v>
      </c>
      <c r="J699">
        <v>0</v>
      </c>
      <c r="K699">
        <v>0</v>
      </c>
    </row>
    <row r="700" spans="1:11" x14ac:dyDescent="0.3">
      <c r="A700" t="s">
        <v>2078</v>
      </c>
      <c r="B700" t="s">
        <v>100</v>
      </c>
      <c r="C700" t="s">
        <v>820</v>
      </c>
      <c r="D700" t="s">
        <v>2074</v>
      </c>
      <c r="E700" t="s">
        <v>844</v>
      </c>
      <c r="F700" t="s">
        <v>986</v>
      </c>
      <c r="G700" t="s">
        <v>1089</v>
      </c>
      <c r="H700" t="s">
        <v>2029</v>
      </c>
      <c r="I700">
        <v>0</v>
      </c>
      <c r="J700">
        <v>0</v>
      </c>
      <c r="K700">
        <v>0</v>
      </c>
    </row>
    <row r="701" spans="1:11" x14ac:dyDescent="0.3">
      <c r="A701" t="s">
        <v>2079</v>
      </c>
      <c r="B701" t="s">
        <v>100</v>
      </c>
      <c r="C701" t="s">
        <v>820</v>
      </c>
      <c r="D701" t="s">
        <v>2074</v>
      </c>
      <c r="E701" t="s">
        <v>844</v>
      </c>
      <c r="F701" t="s">
        <v>986</v>
      </c>
      <c r="G701" t="s">
        <v>1089</v>
      </c>
      <c r="H701" t="s">
        <v>2080</v>
      </c>
      <c r="I701">
        <v>0</v>
      </c>
      <c r="J701">
        <v>0</v>
      </c>
      <c r="K701">
        <v>0</v>
      </c>
    </row>
    <row r="702" spans="1:11" x14ac:dyDescent="0.3">
      <c r="A702" t="s">
        <v>2081</v>
      </c>
      <c r="B702" t="s">
        <v>100</v>
      </c>
      <c r="C702" t="s">
        <v>820</v>
      </c>
      <c r="D702" t="s">
        <v>2074</v>
      </c>
      <c r="E702" t="s">
        <v>844</v>
      </c>
      <c r="F702" t="s">
        <v>986</v>
      </c>
      <c r="G702" t="s">
        <v>1089</v>
      </c>
      <c r="H702" t="s">
        <v>2082</v>
      </c>
      <c r="I702">
        <v>1500</v>
      </c>
      <c r="J702">
        <v>0</v>
      </c>
      <c r="K702">
        <v>1500</v>
      </c>
    </row>
    <row r="703" spans="1:11" x14ac:dyDescent="0.3">
      <c r="A703" t="s">
        <v>2083</v>
      </c>
      <c r="B703" t="s">
        <v>100</v>
      </c>
      <c r="C703" t="s">
        <v>820</v>
      </c>
      <c r="D703" t="s">
        <v>2074</v>
      </c>
      <c r="E703" t="s">
        <v>844</v>
      </c>
      <c r="F703" t="s">
        <v>986</v>
      </c>
      <c r="G703" t="s">
        <v>1089</v>
      </c>
      <c r="H703" t="s">
        <v>2084</v>
      </c>
      <c r="I703">
        <v>0</v>
      </c>
      <c r="J703">
        <v>0</v>
      </c>
      <c r="K703">
        <v>0</v>
      </c>
    </row>
    <row r="704" spans="1:11" x14ac:dyDescent="0.3">
      <c r="A704" t="s">
        <v>2085</v>
      </c>
      <c r="B704" t="s">
        <v>100</v>
      </c>
      <c r="C704" t="s">
        <v>820</v>
      </c>
      <c r="D704" t="s">
        <v>2074</v>
      </c>
      <c r="E704" t="s">
        <v>844</v>
      </c>
      <c r="F704" t="s">
        <v>986</v>
      </c>
      <c r="G704" t="s">
        <v>1089</v>
      </c>
      <c r="H704" t="s">
        <v>2086</v>
      </c>
      <c r="I704">
        <v>0</v>
      </c>
      <c r="J704">
        <v>0</v>
      </c>
      <c r="K704">
        <v>0</v>
      </c>
    </row>
    <row r="705" spans="1:11" x14ac:dyDescent="0.3">
      <c r="A705" t="s">
        <v>2087</v>
      </c>
      <c r="B705" t="s">
        <v>100</v>
      </c>
      <c r="C705" t="s">
        <v>820</v>
      </c>
      <c r="D705" t="s">
        <v>2074</v>
      </c>
      <c r="E705" t="s">
        <v>844</v>
      </c>
      <c r="F705" t="s">
        <v>986</v>
      </c>
      <c r="G705" t="s">
        <v>1089</v>
      </c>
      <c r="H705" t="s">
        <v>2088</v>
      </c>
      <c r="I705">
        <v>0</v>
      </c>
      <c r="J705">
        <v>0</v>
      </c>
      <c r="K705">
        <v>0</v>
      </c>
    </row>
    <row r="706" spans="1:11" x14ac:dyDescent="0.3">
      <c r="A706" t="s">
        <v>2089</v>
      </c>
      <c r="B706" t="s">
        <v>100</v>
      </c>
      <c r="C706" t="s">
        <v>820</v>
      </c>
      <c r="D706" t="s">
        <v>2074</v>
      </c>
      <c r="E706" t="s">
        <v>844</v>
      </c>
      <c r="F706" t="s">
        <v>986</v>
      </c>
      <c r="G706" t="s">
        <v>1089</v>
      </c>
      <c r="H706" t="s">
        <v>2090</v>
      </c>
      <c r="I706">
        <v>0</v>
      </c>
      <c r="J706">
        <v>0</v>
      </c>
      <c r="K706">
        <v>0</v>
      </c>
    </row>
    <row r="707" spans="1:11" x14ac:dyDescent="0.3">
      <c r="A707" t="s">
        <v>2091</v>
      </c>
      <c r="B707" t="s">
        <v>100</v>
      </c>
      <c r="C707" t="s">
        <v>820</v>
      </c>
      <c r="D707" t="s">
        <v>2074</v>
      </c>
      <c r="E707" t="s">
        <v>844</v>
      </c>
      <c r="F707" t="s">
        <v>986</v>
      </c>
      <c r="G707" t="s">
        <v>1089</v>
      </c>
      <c r="H707" t="s">
        <v>2092</v>
      </c>
      <c r="I707">
        <v>0</v>
      </c>
      <c r="J707">
        <v>0</v>
      </c>
      <c r="K707">
        <v>0</v>
      </c>
    </row>
    <row r="708" spans="1:11" x14ac:dyDescent="0.3">
      <c r="A708" t="s">
        <v>2093</v>
      </c>
      <c r="B708" t="s">
        <v>100</v>
      </c>
      <c r="C708" t="s">
        <v>820</v>
      </c>
      <c r="D708" t="s">
        <v>2074</v>
      </c>
      <c r="E708" t="s">
        <v>844</v>
      </c>
      <c r="F708" t="s">
        <v>986</v>
      </c>
      <c r="G708" t="s">
        <v>1089</v>
      </c>
      <c r="H708" t="s">
        <v>2094</v>
      </c>
      <c r="I708">
        <v>0</v>
      </c>
      <c r="J708">
        <v>0</v>
      </c>
      <c r="K708">
        <v>0</v>
      </c>
    </row>
    <row r="709" spans="1:11" x14ac:dyDescent="0.3">
      <c r="A709" t="s">
        <v>2095</v>
      </c>
      <c r="B709" t="s">
        <v>100</v>
      </c>
      <c r="C709" t="s">
        <v>820</v>
      </c>
      <c r="D709" t="s">
        <v>2074</v>
      </c>
      <c r="E709" t="s">
        <v>844</v>
      </c>
      <c r="F709" t="s">
        <v>986</v>
      </c>
      <c r="G709" t="s">
        <v>1089</v>
      </c>
      <c r="H709" t="s">
        <v>2096</v>
      </c>
      <c r="I709">
        <v>0</v>
      </c>
      <c r="J709">
        <v>0</v>
      </c>
      <c r="K709">
        <v>0</v>
      </c>
    </row>
    <row r="710" spans="1:11" x14ac:dyDescent="0.3">
      <c r="A710" t="s">
        <v>2097</v>
      </c>
      <c r="B710" t="s">
        <v>100</v>
      </c>
      <c r="C710" t="s">
        <v>820</v>
      </c>
      <c r="D710" t="s">
        <v>2074</v>
      </c>
      <c r="E710" t="s">
        <v>844</v>
      </c>
      <c r="F710" t="s">
        <v>986</v>
      </c>
      <c r="G710" t="s">
        <v>1089</v>
      </c>
      <c r="H710" t="s">
        <v>2098</v>
      </c>
      <c r="I710">
        <v>0</v>
      </c>
      <c r="J710">
        <v>0</v>
      </c>
      <c r="K710">
        <v>0</v>
      </c>
    </row>
    <row r="711" spans="1:11" x14ac:dyDescent="0.3">
      <c r="A711" t="s">
        <v>2099</v>
      </c>
      <c r="B711" t="s">
        <v>100</v>
      </c>
      <c r="C711" t="s">
        <v>820</v>
      </c>
      <c r="D711" t="s">
        <v>2074</v>
      </c>
      <c r="E711" t="s">
        <v>844</v>
      </c>
      <c r="F711" t="s">
        <v>986</v>
      </c>
      <c r="G711" t="s">
        <v>1089</v>
      </c>
      <c r="H711" t="s">
        <v>2100</v>
      </c>
      <c r="I711">
        <v>0</v>
      </c>
      <c r="J711">
        <v>0</v>
      </c>
      <c r="K711">
        <v>0</v>
      </c>
    </row>
    <row r="712" spans="1:11" x14ac:dyDescent="0.3">
      <c r="A712" t="s">
        <v>2101</v>
      </c>
      <c r="B712" t="s">
        <v>100</v>
      </c>
      <c r="C712" t="s">
        <v>820</v>
      </c>
      <c r="D712" t="s">
        <v>2074</v>
      </c>
      <c r="E712" t="s">
        <v>844</v>
      </c>
      <c r="F712" t="s">
        <v>986</v>
      </c>
      <c r="G712" t="s">
        <v>1089</v>
      </c>
      <c r="H712" t="s">
        <v>2102</v>
      </c>
      <c r="I712">
        <v>0</v>
      </c>
      <c r="J712">
        <v>0</v>
      </c>
      <c r="K712">
        <v>0</v>
      </c>
    </row>
    <row r="713" spans="1:11" x14ac:dyDescent="0.3">
      <c r="A713" t="s">
        <v>2103</v>
      </c>
      <c r="B713" t="s">
        <v>100</v>
      </c>
      <c r="C713" t="s">
        <v>825</v>
      </c>
      <c r="D713" t="s">
        <v>825</v>
      </c>
      <c r="E713" t="s">
        <v>954</v>
      </c>
      <c r="F713" t="s">
        <v>1078</v>
      </c>
      <c r="G713" t="s">
        <v>910</v>
      </c>
      <c r="H713" t="s">
        <v>2104</v>
      </c>
      <c r="I713">
        <v>0</v>
      </c>
      <c r="J713">
        <v>0</v>
      </c>
      <c r="K713">
        <v>0</v>
      </c>
    </row>
    <row r="714" spans="1:11" x14ac:dyDescent="0.3">
      <c r="A714" t="s">
        <v>2105</v>
      </c>
      <c r="B714" t="s">
        <v>100</v>
      </c>
      <c r="C714" t="s">
        <v>822</v>
      </c>
      <c r="D714" t="s">
        <v>822</v>
      </c>
      <c r="E714" t="s">
        <v>844</v>
      </c>
      <c r="F714" t="s">
        <v>986</v>
      </c>
      <c r="G714" t="s">
        <v>845</v>
      </c>
      <c r="H714" t="s">
        <v>1386</v>
      </c>
      <c r="I714">
        <v>0</v>
      </c>
      <c r="J714">
        <v>0</v>
      </c>
      <c r="K714">
        <v>0</v>
      </c>
    </row>
    <row r="715" spans="1:11" x14ac:dyDescent="0.3">
      <c r="A715" t="s">
        <v>2108</v>
      </c>
      <c r="B715" t="s">
        <v>841</v>
      </c>
      <c r="C715" t="s">
        <v>843</v>
      </c>
      <c r="D715" t="s">
        <v>842</v>
      </c>
      <c r="E715" t="s">
        <v>844</v>
      </c>
      <c r="F715" t="s">
        <v>986</v>
      </c>
      <c r="G715" t="s">
        <v>845</v>
      </c>
      <c r="H715" t="s">
        <v>847</v>
      </c>
      <c r="I715">
        <v>10043.44</v>
      </c>
      <c r="J715">
        <v>0</v>
      </c>
      <c r="K715">
        <v>10043.44</v>
      </c>
    </row>
    <row r="716" spans="1:11" x14ac:dyDescent="0.3">
      <c r="A716" t="s">
        <v>2110</v>
      </c>
      <c r="B716" t="s">
        <v>841</v>
      </c>
      <c r="C716" t="s">
        <v>843</v>
      </c>
      <c r="D716" t="s">
        <v>842</v>
      </c>
      <c r="E716" t="s">
        <v>844</v>
      </c>
      <c r="F716" t="s">
        <v>986</v>
      </c>
      <c r="G716" t="s">
        <v>845</v>
      </c>
      <c r="H716" t="s">
        <v>850</v>
      </c>
      <c r="I716">
        <v>47499.47</v>
      </c>
      <c r="J716">
        <v>0</v>
      </c>
      <c r="K716">
        <v>47499.47</v>
      </c>
    </row>
    <row r="717" spans="1:11" x14ac:dyDescent="0.3">
      <c r="A717" t="s">
        <v>2112</v>
      </c>
      <c r="B717" t="s">
        <v>841</v>
      </c>
      <c r="C717" t="s">
        <v>843</v>
      </c>
      <c r="D717" t="s">
        <v>862</v>
      </c>
      <c r="E717" t="s">
        <v>844</v>
      </c>
      <c r="F717" t="s">
        <v>986</v>
      </c>
      <c r="G717" t="s">
        <v>845</v>
      </c>
      <c r="H717" t="s">
        <v>862</v>
      </c>
      <c r="I717">
        <v>0</v>
      </c>
      <c r="J717">
        <v>0</v>
      </c>
      <c r="K717">
        <v>0</v>
      </c>
    </row>
    <row r="718" spans="1:11" x14ac:dyDescent="0.3">
      <c r="A718" t="s">
        <v>2114</v>
      </c>
      <c r="B718" t="s">
        <v>907</v>
      </c>
      <c r="C718" t="s">
        <v>909</v>
      </c>
      <c r="D718" t="s">
        <v>908</v>
      </c>
      <c r="E718" t="s">
        <v>844</v>
      </c>
      <c r="F718" t="s">
        <v>986</v>
      </c>
      <c r="G718" t="s">
        <v>845</v>
      </c>
      <c r="H718" t="s">
        <v>908</v>
      </c>
      <c r="I718">
        <v>0</v>
      </c>
      <c r="J718">
        <v>0</v>
      </c>
      <c r="K718">
        <v>0</v>
      </c>
    </row>
    <row r="719" spans="1:11" x14ac:dyDescent="0.3">
      <c r="A719" t="s">
        <v>2116</v>
      </c>
      <c r="B719" t="s">
        <v>949</v>
      </c>
      <c r="C719" t="s">
        <v>950</v>
      </c>
      <c r="D719" t="s">
        <v>950</v>
      </c>
      <c r="E719" t="s">
        <v>844</v>
      </c>
      <c r="F719" t="s">
        <v>986</v>
      </c>
      <c r="G719" t="s">
        <v>845</v>
      </c>
      <c r="H719" t="s">
        <v>802</v>
      </c>
      <c r="I719">
        <v>0</v>
      </c>
      <c r="J719">
        <v>-54359.34</v>
      </c>
      <c r="K719">
        <v>-54359.34</v>
      </c>
    </row>
    <row r="720" spans="1:11" x14ac:dyDescent="0.3">
      <c r="A720" t="s">
        <v>2118</v>
      </c>
      <c r="B720" t="s">
        <v>101</v>
      </c>
      <c r="C720" t="s">
        <v>101</v>
      </c>
      <c r="D720" t="s">
        <v>809</v>
      </c>
      <c r="E720" t="s">
        <v>954</v>
      </c>
      <c r="F720" t="s">
        <v>960</v>
      </c>
      <c r="G720" t="s">
        <v>910</v>
      </c>
      <c r="H720" t="s">
        <v>961</v>
      </c>
      <c r="I720">
        <v>0</v>
      </c>
      <c r="J720">
        <v>-228.57</v>
      </c>
      <c r="K720">
        <v>-228.57</v>
      </c>
    </row>
    <row r="721" spans="1:11" x14ac:dyDescent="0.3">
      <c r="A721" t="s">
        <v>2119</v>
      </c>
      <c r="B721" t="s">
        <v>949</v>
      </c>
      <c r="C721" t="s">
        <v>975</v>
      </c>
      <c r="D721" t="s">
        <v>975</v>
      </c>
      <c r="E721" t="s">
        <v>844</v>
      </c>
      <c r="F721" t="s">
        <v>986</v>
      </c>
      <c r="G721" t="s">
        <v>845</v>
      </c>
      <c r="H721" t="s">
        <v>977</v>
      </c>
      <c r="I721">
        <v>0</v>
      </c>
      <c r="J721">
        <v>0</v>
      </c>
      <c r="K721">
        <v>0</v>
      </c>
    </row>
    <row r="722" spans="1:11" x14ac:dyDescent="0.3">
      <c r="A722" t="s">
        <v>2121</v>
      </c>
      <c r="B722" t="s">
        <v>949</v>
      </c>
      <c r="C722" t="s">
        <v>1005</v>
      </c>
      <c r="D722" t="s">
        <v>1005</v>
      </c>
      <c r="E722" t="s">
        <v>844</v>
      </c>
      <c r="F722" t="s">
        <v>986</v>
      </c>
      <c r="G722" t="s">
        <v>845</v>
      </c>
      <c r="H722" t="s">
        <v>1007</v>
      </c>
      <c r="I722">
        <v>0</v>
      </c>
      <c r="J722">
        <v>0</v>
      </c>
      <c r="K722">
        <v>0</v>
      </c>
    </row>
    <row r="723" spans="1:11" x14ac:dyDescent="0.3">
      <c r="A723" t="s">
        <v>2123</v>
      </c>
      <c r="B723" t="s">
        <v>101</v>
      </c>
      <c r="C723" t="s">
        <v>101</v>
      </c>
      <c r="D723" t="s">
        <v>1585</v>
      </c>
      <c r="E723" t="s">
        <v>844</v>
      </c>
      <c r="F723" t="s">
        <v>986</v>
      </c>
      <c r="G723" t="s">
        <v>803</v>
      </c>
      <c r="H723" t="s">
        <v>2124</v>
      </c>
      <c r="I723">
        <v>0</v>
      </c>
      <c r="J723">
        <v>-2955</v>
      </c>
      <c r="K723">
        <v>-2955</v>
      </c>
    </row>
    <row r="724" spans="1:11" x14ac:dyDescent="0.3">
      <c r="A724" t="s">
        <v>2126</v>
      </c>
      <c r="B724" t="s">
        <v>101</v>
      </c>
      <c r="C724" t="s">
        <v>101</v>
      </c>
      <c r="D724" t="s">
        <v>1585</v>
      </c>
      <c r="E724" t="s">
        <v>844</v>
      </c>
      <c r="F724" t="s">
        <v>986</v>
      </c>
      <c r="G724" t="s">
        <v>803</v>
      </c>
      <c r="H724" t="s">
        <v>1048</v>
      </c>
      <c r="I724">
        <v>0</v>
      </c>
      <c r="J724">
        <v>0</v>
      </c>
      <c r="K724">
        <v>0</v>
      </c>
    </row>
    <row r="725" spans="1:11" x14ac:dyDescent="0.3">
      <c r="A725" t="s">
        <v>2127</v>
      </c>
      <c r="B725" t="s">
        <v>101</v>
      </c>
      <c r="C725" t="s">
        <v>101</v>
      </c>
      <c r="D725" t="s">
        <v>816</v>
      </c>
      <c r="E725" t="s">
        <v>954</v>
      </c>
      <c r="F725" t="s">
        <v>1078</v>
      </c>
      <c r="G725" t="s">
        <v>910</v>
      </c>
      <c r="H725" t="s">
        <v>1083</v>
      </c>
      <c r="I725">
        <v>0</v>
      </c>
      <c r="J725">
        <v>0</v>
      </c>
      <c r="K725">
        <v>0</v>
      </c>
    </row>
    <row r="726" spans="1:11" x14ac:dyDescent="0.3">
      <c r="A726" t="s">
        <v>2128</v>
      </c>
      <c r="B726" t="s">
        <v>100</v>
      </c>
      <c r="C726" t="s">
        <v>820</v>
      </c>
      <c r="D726" t="s">
        <v>1182</v>
      </c>
      <c r="E726" t="s">
        <v>844</v>
      </c>
      <c r="F726" t="s">
        <v>986</v>
      </c>
      <c r="G726" t="s">
        <v>803</v>
      </c>
      <c r="H726" t="s">
        <v>820</v>
      </c>
      <c r="I726">
        <v>0</v>
      </c>
      <c r="J726">
        <v>0</v>
      </c>
      <c r="K726">
        <v>0</v>
      </c>
    </row>
    <row r="727" spans="1:11" x14ac:dyDescent="0.3">
      <c r="A727" t="s">
        <v>2129</v>
      </c>
      <c r="B727" t="s">
        <v>100</v>
      </c>
      <c r="C727" t="s">
        <v>821</v>
      </c>
      <c r="D727" t="s">
        <v>886</v>
      </c>
      <c r="E727" t="s">
        <v>844</v>
      </c>
      <c r="F727" t="s">
        <v>986</v>
      </c>
      <c r="G727" t="s">
        <v>845</v>
      </c>
      <c r="H727" t="s">
        <v>1234</v>
      </c>
      <c r="I727">
        <v>0</v>
      </c>
      <c r="J727">
        <v>0</v>
      </c>
      <c r="K727">
        <v>0</v>
      </c>
    </row>
    <row r="728" spans="1:11" x14ac:dyDescent="0.3">
      <c r="A728" t="s">
        <v>2130</v>
      </c>
      <c r="B728" t="s">
        <v>100</v>
      </c>
      <c r="C728" t="s">
        <v>1389</v>
      </c>
      <c r="D728" t="s">
        <v>1390</v>
      </c>
      <c r="E728" t="s">
        <v>844</v>
      </c>
      <c r="F728" t="s">
        <v>986</v>
      </c>
      <c r="G728" t="s">
        <v>845</v>
      </c>
      <c r="H728" t="s">
        <v>1391</v>
      </c>
      <c r="I728">
        <v>0</v>
      </c>
      <c r="J728">
        <v>0</v>
      </c>
      <c r="K728">
        <v>0</v>
      </c>
    </row>
    <row r="729" spans="1:11" x14ac:dyDescent="0.3">
      <c r="A729" t="s">
        <v>2133</v>
      </c>
      <c r="B729" t="s">
        <v>841</v>
      </c>
      <c r="C729" t="s">
        <v>843</v>
      </c>
      <c r="D729" t="s">
        <v>842</v>
      </c>
      <c r="E729" t="s">
        <v>844</v>
      </c>
      <c r="F729" t="s">
        <v>1879</v>
      </c>
      <c r="G729" t="s">
        <v>845</v>
      </c>
      <c r="H729" t="s">
        <v>847</v>
      </c>
      <c r="I729">
        <v>8283.26</v>
      </c>
      <c r="J729">
        <v>0</v>
      </c>
      <c r="K729">
        <v>8283.26</v>
      </c>
    </row>
    <row r="730" spans="1:11" x14ac:dyDescent="0.3">
      <c r="A730" t="s">
        <v>2136</v>
      </c>
      <c r="B730" t="s">
        <v>841</v>
      </c>
      <c r="C730" t="s">
        <v>843</v>
      </c>
      <c r="D730" t="s">
        <v>842</v>
      </c>
      <c r="E730" t="s">
        <v>844</v>
      </c>
      <c r="F730" t="s">
        <v>1879</v>
      </c>
      <c r="G730" t="s">
        <v>845</v>
      </c>
      <c r="H730" t="s">
        <v>850</v>
      </c>
      <c r="I730">
        <v>41020.129999999997</v>
      </c>
      <c r="J730">
        <v>0</v>
      </c>
      <c r="K730">
        <v>41020.129999999997</v>
      </c>
    </row>
    <row r="731" spans="1:11" x14ac:dyDescent="0.3">
      <c r="A731" t="s">
        <v>2138</v>
      </c>
      <c r="B731" t="s">
        <v>841</v>
      </c>
      <c r="C731" t="s">
        <v>843</v>
      </c>
      <c r="D731" t="s">
        <v>862</v>
      </c>
      <c r="E731" t="s">
        <v>844</v>
      </c>
      <c r="F731" t="s">
        <v>1879</v>
      </c>
      <c r="G731" t="s">
        <v>845</v>
      </c>
      <c r="H731" t="s">
        <v>862</v>
      </c>
      <c r="I731">
        <v>0</v>
      </c>
      <c r="J731">
        <v>0</v>
      </c>
      <c r="K731">
        <v>0</v>
      </c>
    </row>
    <row r="732" spans="1:11" x14ac:dyDescent="0.3">
      <c r="A732" t="s">
        <v>2140</v>
      </c>
      <c r="B732" t="s">
        <v>907</v>
      </c>
      <c r="C732" t="s">
        <v>909</v>
      </c>
      <c r="D732" t="s">
        <v>908</v>
      </c>
      <c r="E732" t="s">
        <v>844</v>
      </c>
      <c r="F732" t="s">
        <v>1879</v>
      </c>
      <c r="G732" t="s">
        <v>845</v>
      </c>
      <c r="H732" t="s">
        <v>908</v>
      </c>
      <c r="I732">
        <v>0</v>
      </c>
      <c r="J732">
        <v>0</v>
      </c>
      <c r="K732">
        <v>0</v>
      </c>
    </row>
    <row r="733" spans="1:11" x14ac:dyDescent="0.3">
      <c r="A733" t="s">
        <v>2142</v>
      </c>
      <c r="B733" t="s">
        <v>949</v>
      </c>
      <c r="C733" t="s">
        <v>950</v>
      </c>
      <c r="D733" t="s">
        <v>950</v>
      </c>
      <c r="E733" t="s">
        <v>844</v>
      </c>
      <c r="F733" t="s">
        <v>1879</v>
      </c>
      <c r="G733" t="s">
        <v>845</v>
      </c>
      <c r="H733" t="s">
        <v>802</v>
      </c>
      <c r="I733">
        <v>0</v>
      </c>
      <c r="J733">
        <v>-47330.02</v>
      </c>
      <c r="K733">
        <v>-47330.02</v>
      </c>
    </row>
    <row r="734" spans="1:11" x14ac:dyDescent="0.3">
      <c r="A734" t="s">
        <v>2144</v>
      </c>
      <c r="B734" t="s">
        <v>101</v>
      </c>
      <c r="C734" t="s">
        <v>101</v>
      </c>
      <c r="D734" t="s">
        <v>809</v>
      </c>
      <c r="E734" t="s">
        <v>954</v>
      </c>
      <c r="F734" t="s">
        <v>960</v>
      </c>
      <c r="G734" t="s">
        <v>910</v>
      </c>
      <c r="H734" t="s">
        <v>961</v>
      </c>
      <c r="I734">
        <v>0</v>
      </c>
      <c r="J734">
        <v>-197.37</v>
      </c>
      <c r="K734">
        <v>-197.37</v>
      </c>
    </row>
    <row r="735" spans="1:11" x14ac:dyDescent="0.3">
      <c r="A735" t="s">
        <v>2145</v>
      </c>
      <c r="B735" t="s">
        <v>949</v>
      </c>
      <c r="C735" t="s">
        <v>975</v>
      </c>
      <c r="D735" t="s">
        <v>975</v>
      </c>
      <c r="E735" t="s">
        <v>844</v>
      </c>
      <c r="F735" t="s">
        <v>1879</v>
      </c>
      <c r="G735" t="s">
        <v>845</v>
      </c>
      <c r="H735" t="s">
        <v>977</v>
      </c>
      <c r="I735">
        <v>0</v>
      </c>
      <c r="J735">
        <v>0</v>
      </c>
      <c r="K735">
        <v>0</v>
      </c>
    </row>
    <row r="736" spans="1:11" x14ac:dyDescent="0.3">
      <c r="A736" t="s">
        <v>2147</v>
      </c>
      <c r="B736" t="s">
        <v>949</v>
      </c>
      <c r="C736" t="s">
        <v>1005</v>
      </c>
      <c r="D736" t="s">
        <v>1005</v>
      </c>
      <c r="E736" t="s">
        <v>844</v>
      </c>
      <c r="F736" t="s">
        <v>1879</v>
      </c>
      <c r="G736" t="s">
        <v>845</v>
      </c>
      <c r="H736" t="s">
        <v>1007</v>
      </c>
      <c r="I736">
        <v>0</v>
      </c>
      <c r="J736">
        <v>0</v>
      </c>
      <c r="K736">
        <v>0</v>
      </c>
    </row>
    <row r="737" spans="1:11" x14ac:dyDescent="0.3">
      <c r="A737" t="s">
        <v>2149</v>
      </c>
      <c r="B737" t="s">
        <v>101</v>
      </c>
      <c r="C737" t="s">
        <v>101</v>
      </c>
      <c r="D737" t="s">
        <v>1585</v>
      </c>
      <c r="E737" t="s">
        <v>844</v>
      </c>
      <c r="F737" t="s">
        <v>1879</v>
      </c>
      <c r="G737" t="s">
        <v>803</v>
      </c>
      <c r="H737" t="s">
        <v>2150</v>
      </c>
      <c r="I737">
        <v>0</v>
      </c>
      <c r="J737">
        <v>-1776</v>
      </c>
      <c r="K737">
        <v>-1776</v>
      </c>
    </row>
    <row r="738" spans="1:11" x14ac:dyDescent="0.3">
      <c r="A738" t="s">
        <v>2151</v>
      </c>
      <c r="B738" t="s">
        <v>101</v>
      </c>
      <c r="C738" t="s">
        <v>101</v>
      </c>
      <c r="D738" t="s">
        <v>816</v>
      </c>
      <c r="E738" t="s">
        <v>954</v>
      </c>
      <c r="F738" t="s">
        <v>1078</v>
      </c>
      <c r="G738" t="s">
        <v>910</v>
      </c>
      <c r="H738" t="s">
        <v>1083</v>
      </c>
      <c r="I738">
        <v>0</v>
      </c>
      <c r="J738">
        <v>0</v>
      </c>
      <c r="K738">
        <v>0</v>
      </c>
    </row>
    <row r="739" spans="1:11" x14ac:dyDescent="0.3">
      <c r="A739" t="s">
        <v>2152</v>
      </c>
      <c r="B739" t="s">
        <v>100</v>
      </c>
      <c r="C739" t="s">
        <v>820</v>
      </c>
      <c r="D739" t="s">
        <v>1108</v>
      </c>
      <c r="E739" t="s">
        <v>844</v>
      </c>
      <c r="F739" t="s">
        <v>1879</v>
      </c>
      <c r="G739" t="s">
        <v>1089</v>
      </c>
      <c r="H739" t="s">
        <v>1121</v>
      </c>
      <c r="I739">
        <v>0</v>
      </c>
      <c r="J739">
        <v>0</v>
      </c>
      <c r="K739">
        <v>0</v>
      </c>
    </row>
    <row r="740" spans="1:11" x14ac:dyDescent="0.3">
      <c r="A740" t="s">
        <v>2154</v>
      </c>
      <c r="B740" t="s">
        <v>100</v>
      </c>
      <c r="C740" t="s">
        <v>820</v>
      </c>
      <c r="D740" t="s">
        <v>1182</v>
      </c>
      <c r="E740" t="s">
        <v>844</v>
      </c>
      <c r="F740" t="s">
        <v>1879</v>
      </c>
      <c r="G740" t="s">
        <v>1089</v>
      </c>
      <c r="H740" t="s">
        <v>820</v>
      </c>
      <c r="I740">
        <v>0</v>
      </c>
      <c r="J740">
        <v>0</v>
      </c>
      <c r="K740">
        <v>0</v>
      </c>
    </row>
    <row r="741" spans="1:11" x14ac:dyDescent="0.3">
      <c r="A741" t="s">
        <v>2155</v>
      </c>
      <c r="B741" t="s">
        <v>100</v>
      </c>
      <c r="C741" t="s">
        <v>821</v>
      </c>
      <c r="D741" t="s">
        <v>886</v>
      </c>
      <c r="E741" t="s">
        <v>844</v>
      </c>
      <c r="F741" t="s">
        <v>1879</v>
      </c>
      <c r="G741" t="s">
        <v>845</v>
      </c>
      <c r="H741" t="s">
        <v>1986</v>
      </c>
      <c r="I741">
        <v>0</v>
      </c>
      <c r="J741">
        <v>0</v>
      </c>
      <c r="K741">
        <v>0</v>
      </c>
    </row>
    <row r="742" spans="1:11" x14ac:dyDescent="0.3">
      <c r="A742" t="s">
        <v>2156</v>
      </c>
      <c r="B742" t="s">
        <v>100</v>
      </c>
      <c r="C742" t="s">
        <v>1389</v>
      </c>
      <c r="D742" t="s">
        <v>1390</v>
      </c>
      <c r="E742" t="s">
        <v>844</v>
      </c>
      <c r="F742" t="s">
        <v>1879</v>
      </c>
      <c r="G742" t="s">
        <v>845</v>
      </c>
      <c r="H742" t="s">
        <v>1999</v>
      </c>
      <c r="I742">
        <v>0</v>
      </c>
      <c r="J742">
        <v>0</v>
      </c>
      <c r="K742">
        <v>0</v>
      </c>
    </row>
    <row r="743" spans="1:11" x14ac:dyDescent="0.3">
      <c r="A743" t="s">
        <v>2158</v>
      </c>
      <c r="B743" t="s">
        <v>841</v>
      </c>
      <c r="C743" t="s">
        <v>843</v>
      </c>
      <c r="D743" t="s">
        <v>842</v>
      </c>
      <c r="E743" t="s">
        <v>844</v>
      </c>
      <c r="F743" t="s">
        <v>910</v>
      </c>
      <c r="G743" t="s">
        <v>845</v>
      </c>
      <c r="H743" t="s">
        <v>847</v>
      </c>
      <c r="I743">
        <v>0</v>
      </c>
      <c r="J743">
        <v>0</v>
      </c>
      <c r="K743">
        <v>0</v>
      </c>
    </row>
    <row r="744" spans="1:11" x14ac:dyDescent="0.3">
      <c r="A744" t="s">
        <v>2161</v>
      </c>
      <c r="B744" t="s">
        <v>841</v>
      </c>
      <c r="C744" t="s">
        <v>843</v>
      </c>
      <c r="D744" t="s">
        <v>842</v>
      </c>
      <c r="E744" t="s">
        <v>844</v>
      </c>
      <c r="F744" t="s">
        <v>910</v>
      </c>
      <c r="G744" t="s">
        <v>845</v>
      </c>
      <c r="H744" t="s">
        <v>850</v>
      </c>
      <c r="I744">
        <v>0</v>
      </c>
      <c r="J744">
        <v>0</v>
      </c>
      <c r="K744">
        <v>0</v>
      </c>
    </row>
    <row r="745" spans="1:11" x14ac:dyDescent="0.3">
      <c r="A745" t="s">
        <v>2163</v>
      </c>
      <c r="B745" t="s">
        <v>841</v>
      </c>
      <c r="C745" t="s">
        <v>843</v>
      </c>
      <c r="D745" t="s">
        <v>862</v>
      </c>
      <c r="E745" t="s">
        <v>844</v>
      </c>
      <c r="F745" t="s">
        <v>910</v>
      </c>
      <c r="G745" t="s">
        <v>845</v>
      </c>
      <c r="H745" t="s">
        <v>862</v>
      </c>
      <c r="I745">
        <v>0</v>
      </c>
      <c r="J745">
        <v>0</v>
      </c>
      <c r="K745">
        <v>0</v>
      </c>
    </row>
    <row r="746" spans="1:11" x14ac:dyDescent="0.3">
      <c r="A746" t="s">
        <v>2165</v>
      </c>
      <c r="B746" t="s">
        <v>907</v>
      </c>
      <c r="C746" t="s">
        <v>909</v>
      </c>
      <c r="D746" t="s">
        <v>908</v>
      </c>
      <c r="E746" t="s">
        <v>844</v>
      </c>
      <c r="F746" t="s">
        <v>910</v>
      </c>
      <c r="G746" t="s">
        <v>845</v>
      </c>
      <c r="H746" t="s">
        <v>908</v>
      </c>
      <c r="I746">
        <v>0</v>
      </c>
      <c r="J746">
        <v>0</v>
      </c>
      <c r="K746">
        <v>0</v>
      </c>
    </row>
    <row r="747" spans="1:11" x14ac:dyDescent="0.3">
      <c r="A747" t="s">
        <v>2167</v>
      </c>
      <c r="B747" t="s">
        <v>949</v>
      </c>
      <c r="C747" t="s">
        <v>950</v>
      </c>
      <c r="D747" t="s">
        <v>950</v>
      </c>
      <c r="E747" t="s">
        <v>844</v>
      </c>
      <c r="F747" t="s">
        <v>910</v>
      </c>
      <c r="G747" t="s">
        <v>845</v>
      </c>
      <c r="H747" t="s">
        <v>802</v>
      </c>
      <c r="I747">
        <v>0</v>
      </c>
      <c r="J747">
        <v>0</v>
      </c>
      <c r="K747">
        <v>0</v>
      </c>
    </row>
    <row r="748" spans="1:11" x14ac:dyDescent="0.3">
      <c r="A748" t="s">
        <v>2169</v>
      </c>
      <c r="B748" t="s">
        <v>101</v>
      </c>
      <c r="C748" t="s">
        <v>101</v>
      </c>
      <c r="D748" t="s">
        <v>809</v>
      </c>
      <c r="E748" t="s">
        <v>954</v>
      </c>
      <c r="F748" t="s">
        <v>960</v>
      </c>
      <c r="G748" t="s">
        <v>910</v>
      </c>
      <c r="H748" t="s">
        <v>961</v>
      </c>
      <c r="I748">
        <v>0</v>
      </c>
      <c r="J748">
        <v>0</v>
      </c>
      <c r="K748">
        <v>0</v>
      </c>
    </row>
    <row r="749" spans="1:11" x14ac:dyDescent="0.3">
      <c r="A749" t="s">
        <v>2170</v>
      </c>
      <c r="B749" t="s">
        <v>949</v>
      </c>
      <c r="C749" t="s">
        <v>975</v>
      </c>
      <c r="D749" t="s">
        <v>975</v>
      </c>
      <c r="E749" t="s">
        <v>844</v>
      </c>
      <c r="F749" t="s">
        <v>910</v>
      </c>
      <c r="G749" t="s">
        <v>845</v>
      </c>
      <c r="H749" t="s">
        <v>977</v>
      </c>
      <c r="I749">
        <v>0</v>
      </c>
      <c r="J749">
        <v>0</v>
      </c>
      <c r="K749">
        <v>0</v>
      </c>
    </row>
    <row r="750" spans="1:11" x14ac:dyDescent="0.3">
      <c r="A750" t="s">
        <v>2172</v>
      </c>
      <c r="B750" t="s">
        <v>949</v>
      </c>
      <c r="C750" t="s">
        <v>1005</v>
      </c>
      <c r="D750" t="s">
        <v>1005</v>
      </c>
      <c r="E750" t="s">
        <v>844</v>
      </c>
      <c r="F750" t="s">
        <v>910</v>
      </c>
      <c r="G750" t="s">
        <v>845</v>
      </c>
      <c r="H750" t="s">
        <v>1007</v>
      </c>
      <c r="I750">
        <v>0</v>
      </c>
      <c r="J750">
        <v>0</v>
      </c>
      <c r="K750">
        <v>0</v>
      </c>
    </row>
    <row r="751" spans="1:11" x14ac:dyDescent="0.3">
      <c r="A751" t="s">
        <v>2174</v>
      </c>
      <c r="B751" t="s">
        <v>101</v>
      </c>
      <c r="C751" t="s">
        <v>101</v>
      </c>
      <c r="D751" t="s">
        <v>1585</v>
      </c>
      <c r="E751" t="s">
        <v>844</v>
      </c>
      <c r="F751" t="s">
        <v>910</v>
      </c>
      <c r="G751" t="s">
        <v>803</v>
      </c>
      <c r="H751" t="s">
        <v>2124</v>
      </c>
      <c r="I751">
        <v>0</v>
      </c>
      <c r="J751">
        <v>0</v>
      </c>
      <c r="K751">
        <v>0</v>
      </c>
    </row>
    <row r="752" spans="1:11" x14ac:dyDescent="0.3">
      <c r="A752" t="s">
        <v>2175</v>
      </c>
      <c r="B752" t="s">
        <v>101</v>
      </c>
      <c r="C752" t="s">
        <v>101</v>
      </c>
      <c r="D752" t="s">
        <v>1585</v>
      </c>
      <c r="E752" t="s">
        <v>844</v>
      </c>
      <c r="F752" t="s">
        <v>986</v>
      </c>
      <c r="G752" t="s">
        <v>803</v>
      </c>
      <c r="H752" t="s">
        <v>1048</v>
      </c>
      <c r="I752">
        <v>0</v>
      </c>
      <c r="J752">
        <v>0</v>
      </c>
      <c r="K752">
        <v>0</v>
      </c>
    </row>
    <row r="753" spans="1:11" x14ac:dyDescent="0.3">
      <c r="A753" t="s">
        <v>2176</v>
      </c>
      <c r="B753" t="s">
        <v>101</v>
      </c>
      <c r="C753" t="s">
        <v>101</v>
      </c>
      <c r="D753" t="s">
        <v>1585</v>
      </c>
      <c r="E753" t="s">
        <v>844</v>
      </c>
      <c r="F753" t="s">
        <v>910</v>
      </c>
      <c r="G753" t="s">
        <v>803</v>
      </c>
      <c r="H753" t="s">
        <v>2150</v>
      </c>
      <c r="I753">
        <v>0</v>
      </c>
      <c r="J753">
        <v>0</v>
      </c>
      <c r="K753">
        <v>0</v>
      </c>
    </row>
    <row r="754" spans="1:11" x14ac:dyDescent="0.3">
      <c r="A754" t="s">
        <v>2177</v>
      </c>
      <c r="B754" t="s">
        <v>101</v>
      </c>
      <c r="C754" t="s">
        <v>101</v>
      </c>
      <c r="D754" t="s">
        <v>1585</v>
      </c>
      <c r="E754" t="s">
        <v>844</v>
      </c>
      <c r="F754" t="s">
        <v>910</v>
      </c>
      <c r="G754" t="s">
        <v>803</v>
      </c>
      <c r="H754" t="s">
        <v>2178</v>
      </c>
      <c r="I754">
        <v>0</v>
      </c>
      <c r="J754">
        <v>0</v>
      </c>
      <c r="K754">
        <v>0</v>
      </c>
    </row>
    <row r="755" spans="1:11" x14ac:dyDescent="0.3">
      <c r="A755" t="s">
        <v>2179</v>
      </c>
      <c r="B755" t="s">
        <v>101</v>
      </c>
      <c r="C755" t="s">
        <v>101</v>
      </c>
      <c r="D755" t="s">
        <v>1585</v>
      </c>
      <c r="E755" t="s">
        <v>844</v>
      </c>
      <c r="F755" t="s">
        <v>910</v>
      </c>
      <c r="G755" t="s">
        <v>803</v>
      </c>
      <c r="H755" t="s">
        <v>2180</v>
      </c>
      <c r="I755">
        <v>0</v>
      </c>
      <c r="J755">
        <v>0</v>
      </c>
      <c r="K755">
        <v>0</v>
      </c>
    </row>
    <row r="756" spans="1:11" x14ac:dyDescent="0.3">
      <c r="A756" t="s">
        <v>2181</v>
      </c>
      <c r="B756" t="s">
        <v>101</v>
      </c>
      <c r="C756" t="s">
        <v>101</v>
      </c>
      <c r="D756" t="s">
        <v>1585</v>
      </c>
      <c r="E756" t="s">
        <v>844</v>
      </c>
      <c r="F756" t="s">
        <v>910</v>
      </c>
      <c r="G756" t="s">
        <v>803</v>
      </c>
      <c r="H756" t="s">
        <v>2182</v>
      </c>
      <c r="I756">
        <v>0</v>
      </c>
      <c r="J756">
        <v>0</v>
      </c>
      <c r="K756">
        <v>0</v>
      </c>
    </row>
    <row r="757" spans="1:11" x14ac:dyDescent="0.3">
      <c r="A757" t="s">
        <v>2183</v>
      </c>
      <c r="B757" t="s">
        <v>101</v>
      </c>
      <c r="C757" t="s">
        <v>101</v>
      </c>
      <c r="D757" t="s">
        <v>811</v>
      </c>
      <c r="E757" t="s">
        <v>954</v>
      </c>
      <c r="F757" t="s">
        <v>1074</v>
      </c>
      <c r="G757" t="s">
        <v>910</v>
      </c>
      <c r="H757" t="s">
        <v>2184</v>
      </c>
      <c r="I757">
        <v>0</v>
      </c>
      <c r="J757">
        <v>0</v>
      </c>
      <c r="K757">
        <v>0</v>
      </c>
    </row>
    <row r="758" spans="1:11" x14ac:dyDescent="0.3">
      <c r="A758" t="s">
        <v>2185</v>
      </c>
      <c r="B758" t="s">
        <v>101</v>
      </c>
      <c r="C758" t="s">
        <v>101</v>
      </c>
      <c r="D758" t="s">
        <v>816</v>
      </c>
      <c r="E758" t="s">
        <v>954</v>
      </c>
      <c r="F758" t="s">
        <v>1078</v>
      </c>
      <c r="G758" t="s">
        <v>910</v>
      </c>
      <c r="H758" t="s">
        <v>1447</v>
      </c>
      <c r="I758">
        <v>0</v>
      </c>
      <c r="J758">
        <v>0</v>
      </c>
      <c r="K758">
        <v>0</v>
      </c>
    </row>
    <row r="759" spans="1:11" x14ac:dyDescent="0.3">
      <c r="A759" t="s">
        <v>2186</v>
      </c>
      <c r="B759" t="s">
        <v>101</v>
      </c>
      <c r="C759" t="s">
        <v>101</v>
      </c>
      <c r="D759" t="s">
        <v>816</v>
      </c>
      <c r="E759" t="s">
        <v>954</v>
      </c>
      <c r="F759" t="s">
        <v>1078</v>
      </c>
      <c r="G759" t="s">
        <v>910</v>
      </c>
      <c r="H759" t="s">
        <v>1079</v>
      </c>
      <c r="I759">
        <v>0</v>
      </c>
      <c r="J759">
        <v>0</v>
      </c>
      <c r="K759">
        <v>0</v>
      </c>
    </row>
    <row r="760" spans="1:11" x14ac:dyDescent="0.3">
      <c r="A760" t="s">
        <v>2187</v>
      </c>
      <c r="B760" t="s">
        <v>101</v>
      </c>
      <c r="C760" t="s">
        <v>101</v>
      </c>
      <c r="D760" t="s">
        <v>816</v>
      </c>
      <c r="E760" t="s">
        <v>844</v>
      </c>
      <c r="F760" t="s">
        <v>1078</v>
      </c>
      <c r="G760" t="s">
        <v>910</v>
      </c>
      <c r="H760" t="s">
        <v>1785</v>
      </c>
      <c r="I760">
        <v>0</v>
      </c>
      <c r="J760">
        <v>0</v>
      </c>
      <c r="K760">
        <v>0</v>
      </c>
    </row>
    <row r="761" spans="1:11" x14ac:dyDescent="0.3">
      <c r="A761" t="s">
        <v>2188</v>
      </c>
      <c r="B761" t="s">
        <v>101</v>
      </c>
      <c r="C761" t="s">
        <v>101</v>
      </c>
      <c r="D761" t="s">
        <v>816</v>
      </c>
      <c r="E761" t="s">
        <v>954</v>
      </c>
      <c r="F761" t="s">
        <v>1078</v>
      </c>
      <c r="G761" t="s">
        <v>910</v>
      </c>
      <c r="H761" t="s">
        <v>1600</v>
      </c>
      <c r="I761">
        <v>0</v>
      </c>
      <c r="J761">
        <v>0</v>
      </c>
      <c r="K761">
        <v>0</v>
      </c>
    </row>
    <row r="762" spans="1:11" x14ac:dyDescent="0.3">
      <c r="A762" t="s">
        <v>2189</v>
      </c>
      <c r="B762" t="s">
        <v>100</v>
      </c>
      <c r="C762" t="s">
        <v>821</v>
      </c>
      <c r="D762" t="s">
        <v>886</v>
      </c>
      <c r="E762" t="s">
        <v>844</v>
      </c>
      <c r="F762" t="s">
        <v>986</v>
      </c>
      <c r="G762" t="s">
        <v>845</v>
      </c>
      <c r="H762" t="s">
        <v>1234</v>
      </c>
      <c r="I762">
        <v>0</v>
      </c>
      <c r="J762">
        <v>0</v>
      </c>
      <c r="K762">
        <v>0</v>
      </c>
    </row>
    <row r="763" spans="1:11" x14ac:dyDescent="0.3">
      <c r="A763" t="s">
        <v>2190</v>
      </c>
      <c r="B763" t="s">
        <v>100</v>
      </c>
      <c r="C763" t="s">
        <v>821</v>
      </c>
      <c r="D763" t="s">
        <v>886</v>
      </c>
      <c r="E763" t="s">
        <v>844</v>
      </c>
      <c r="F763" t="s">
        <v>1879</v>
      </c>
      <c r="G763" t="s">
        <v>845</v>
      </c>
      <c r="H763" t="s">
        <v>1986</v>
      </c>
      <c r="I763">
        <v>0</v>
      </c>
      <c r="J763">
        <v>0</v>
      </c>
      <c r="K763">
        <v>0</v>
      </c>
    </row>
    <row r="764" spans="1:11" x14ac:dyDescent="0.3">
      <c r="A764" t="s">
        <v>2191</v>
      </c>
      <c r="B764" t="s">
        <v>100</v>
      </c>
      <c r="C764" t="s">
        <v>821</v>
      </c>
      <c r="D764" t="s">
        <v>886</v>
      </c>
      <c r="E764" t="s">
        <v>844</v>
      </c>
      <c r="F764" t="s">
        <v>1529</v>
      </c>
      <c r="G764" t="s">
        <v>845</v>
      </c>
      <c r="H764" t="s">
        <v>1668</v>
      </c>
      <c r="I764">
        <v>0</v>
      </c>
      <c r="J764">
        <v>0</v>
      </c>
      <c r="K764">
        <v>0</v>
      </c>
    </row>
    <row r="765" spans="1:11" x14ac:dyDescent="0.3">
      <c r="A765" t="s">
        <v>2192</v>
      </c>
      <c r="B765" t="s">
        <v>100</v>
      </c>
      <c r="C765" t="s">
        <v>821</v>
      </c>
      <c r="D765" t="s">
        <v>886</v>
      </c>
      <c r="E765" t="s">
        <v>844</v>
      </c>
      <c r="F765" t="s">
        <v>1700</v>
      </c>
      <c r="G765" t="s">
        <v>845</v>
      </c>
      <c r="H765" t="s">
        <v>1855</v>
      </c>
      <c r="I765">
        <v>0</v>
      </c>
      <c r="J765">
        <v>0</v>
      </c>
      <c r="K765">
        <v>0</v>
      </c>
    </row>
    <row r="766" spans="1:11" x14ac:dyDescent="0.3">
      <c r="A766" t="s">
        <v>2193</v>
      </c>
      <c r="B766" t="s">
        <v>100</v>
      </c>
      <c r="C766" t="s">
        <v>821</v>
      </c>
      <c r="D766" t="s">
        <v>886</v>
      </c>
      <c r="E766" t="s">
        <v>844</v>
      </c>
      <c r="F766" t="s">
        <v>1879</v>
      </c>
      <c r="G766" t="s">
        <v>845</v>
      </c>
      <c r="H766" t="s">
        <v>2194</v>
      </c>
      <c r="I766">
        <v>0</v>
      </c>
      <c r="J766">
        <v>0</v>
      </c>
      <c r="K766">
        <v>0</v>
      </c>
    </row>
    <row r="767" spans="1:11" x14ac:dyDescent="0.3">
      <c r="A767" t="s">
        <v>2195</v>
      </c>
      <c r="B767" t="s">
        <v>100</v>
      </c>
      <c r="C767" t="s">
        <v>825</v>
      </c>
      <c r="D767" t="s">
        <v>825</v>
      </c>
      <c r="E767" t="s">
        <v>954</v>
      </c>
      <c r="F767" t="s">
        <v>1078</v>
      </c>
      <c r="G767" t="s">
        <v>910</v>
      </c>
      <c r="H767" t="s">
        <v>2196</v>
      </c>
      <c r="I767">
        <v>0</v>
      </c>
      <c r="J767">
        <v>0</v>
      </c>
      <c r="K767">
        <v>0</v>
      </c>
    </row>
    <row r="768" spans="1:11" x14ac:dyDescent="0.3">
      <c r="A768" t="s">
        <v>2197</v>
      </c>
      <c r="B768" t="s">
        <v>100</v>
      </c>
      <c r="C768" t="s">
        <v>825</v>
      </c>
      <c r="D768" t="s">
        <v>825</v>
      </c>
      <c r="E768" t="s">
        <v>954</v>
      </c>
      <c r="F768" t="s">
        <v>1078</v>
      </c>
      <c r="G768" t="s">
        <v>910</v>
      </c>
      <c r="H768" t="s">
        <v>2198</v>
      </c>
      <c r="I768">
        <v>0</v>
      </c>
      <c r="J768">
        <v>0</v>
      </c>
      <c r="K768">
        <v>0</v>
      </c>
    </row>
    <row r="769" spans="1:11" x14ac:dyDescent="0.3">
      <c r="A769" t="s">
        <v>2199</v>
      </c>
      <c r="B769" t="s">
        <v>100</v>
      </c>
      <c r="C769" t="s">
        <v>825</v>
      </c>
      <c r="D769" t="s">
        <v>825</v>
      </c>
      <c r="E769" t="s">
        <v>954</v>
      </c>
      <c r="F769" t="s">
        <v>1078</v>
      </c>
      <c r="G769" t="s">
        <v>910</v>
      </c>
      <c r="H769" t="s">
        <v>2200</v>
      </c>
      <c r="I769">
        <v>0</v>
      </c>
      <c r="J769">
        <v>0</v>
      </c>
      <c r="K769">
        <v>0</v>
      </c>
    </row>
    <row r="770" spans="1:11" x14ac:dyDescent="0.3">
      <c r="A770" t="s">
        <v>2201</v>
      </c>
      <c r="B770" t="s">
        <v>100</v>
      </c>
      <c r="C770" t="s">
        <v>825</v>
      </c>
      <c r="D770" t="s">
        <v>825</v>
      </c>
      <c r="E770" t="s">
        <v>954</v>
      </c>
      <c r="F770" t="s">
        <v>1078</v>
      </c>
      <c r="G770" t="s">
        <v>910</v>
      </c>
      <c r="H770" t="s">
        <v>2202</v>
      </c>
      <c r="I770">
        <v>0</v>
      </c>
      <c r="J770">
        <v>0</v>
      </c>
      <c r="K770">
        <v>0</v>
      </c>
    </row>
    <row r="771" spans="1:11" x14ac:dyDescent="0.3">
      <c r="A771" t="s">
        <v>2203</v>
      </c>
      <c r="B771" t="s">
        <v>100</v>
      </c>
      <c r="C771" t="s">
        <v>825</v>
      </c>
      <c r="D771" t="s">
        <v>825</v>
      </c>
      <c r="E771" t="s">
        <v>954</v>
      </c>
      <c r="F771" t="s">
        <v>1078</v>
      </c>
      <c r="G771" t="s">
        <v>910</v>
      </c>
      <c r="H771" t="s">
        <v>2204</v>
      </c>
      <c r="I771">
        <v>0</v>
      </c>
      <c r="J771">
        <v>0</v>
      </c>
      <c r="K771">
        <v>0</v>
      </c>
    </row>
    <row r="772" spans="1:11" x14ac:dyDescent="0.3">
      <c r="A772" t="s">
        <v>2205</v>
      </c>
      <c r="B772" t="s">
        <v>100</v>
      </c>
      <c r="C772" t="s">
        <v>825</v>
      </c>
      <c r="D772" t="s">
        <v>825</v>
      </c>
      <c r="E772" t="s">
        <v>954</v>
      </c>
      <c r="F772" t="s">
        <v>1078</v>
      </c>
      <c r="G772" t="s">
        <v>910</v>
      </c>
      <c r="H772" t="s">
        <v>2206</v>
      </c>
      <c r="I772">
        <v>0</v>
      </c>
      <c r="J772">
        <v>0</v>
      </c>
      <c r="K772">
        <v>0</v>
      </c>
    </row>
    <row r="773" spans="1:11" x14ac:dyDescent="0.3">
      <c r="A773" t="s">
        <v>2207</v>
      </c>
      <c r="B773" t="s">
        <v>100</v>
      </c>
      <c r="C773" t="s">
        <v>1389</v>
      </c>
      <c r="D773" t="s">
        <v>1390</v>
      </c>
      <c r="E773" t="s">
        <v>844</v>
      </c>
      <c r="F773" t="s">
        <v>910</v>
      </c>
      <c r="G773" t="s">
        <v>845</v>
      </c>
      <c r="H773" t="s">
        <v>1697</v>
      </c>
      <c r="I773">
        <v>0</v>
      </c>
      <c r="J773">
        <v>0</v>
      </c>
      <c r="K773">
        <v>0</v>
      </c>
    </row>
    <row r="774" spans="1:11" x14ac:dyDescent="0.3">
      <c r="A774" t="s">
        <v>2208</v>
      </c>
      <c r="B774" t="s">
        <v>100</v>
      </c>
      <c r="C774" t="s">
        <v>1389</v>
      </c>
      <c r="D774" t="s">
        <v>1390</v>
      </c>
      <c r="E774" t="s">
        <v>844</v>
      </c>
      <c r="F774" t="s">
        <v>910</v>
      </c>
      <c r="G774" t="s">
        <v>845</v>
      </c>
      <c r="H774" t="s">
        <v>1391</v>
      </c>
      <c r="I774">
        <v>0</v>
      </c>
      <c r="J774">
        <v>0</v>
      </c>
      <c r="K774">
        <v>0</v>
      </c>
    </row>
    <row r="775" spans="1:11" x14ac:dyDescent="0.3">
      <c r="A775" t="s">
        <v>2209</v>
      </c>
      <c r="B775" t="s">
        <v>100</v>
      </c>
      <c r="C775" t="s">
        <v>1389</v>
      </c>
      <c r="D775" t="s">
        <v>1390</v>
      </c>
      <c r="E775" t="s">
        <v>844</v>
      </c>
      <c r="F775" t="s">
        <v>910</v>
      </c>
      <c r="G775" t="s">
        <v>845</v>
      </c>
      <c r="H775" t="s">
        <v>2210</v>
      </c>
      <c r="I775">
        <v>0</v>
      </c>
      <c r="J775">
        <v>0</v>
      </c>
      <c r="K775">
        <v>0</v>
      </c>
    </row>
    <row r="776" spans="1:11" x14ac:dyDescent="0.3">
      <c r="A776" t="s">
        <v>2211</v>
      </c>
      <c r="B776" t="s">
        <v>100</v>
      </c>
      <c r="C776" t="s">
        <v>1389</v>
      </c>
      <c r="D776" t="s">
        <v>1390</v>
      </c>
      <c r="E776" t="s">
        <v>844</v>
      </c>
      <c r="F776" t="s">
        <v>910</v>
      </c>
      <c r="G776" t="s">
        <v>845</v>
      </c>
      <c r="H776" t="s">
        <v>1876</v>
      </c>
      <c r="I776">
        <v>0</v>
      </c>
      <c r="J776">
        <v>0</v>
      </c>
      <c r="K776">
        <v>0</v>
      </c>
    </row>
    <row r="777" spans="1:11" x14ac:dyDescent="0.3">
      <c r="A777" t="s">
        <v>2212</v>
      </c>
      <c r="B777" t="s">
        <v>100</v>
      </c>
      <c r="C777" t="s">
        <v>1389</v>
      </c>
      <c r="D777" t="s">
        <v>1390</v>
      </c>
      <c r="E777" t="s">
        <v>844</v>
      </c>
      <c r="F777" t="s">
        <v>910</v>
      </c>
      <c r="G777" t="s">
        <v>845</v>
      </c>
      <c r="H777" t="s">
        <v>1999</v>
      </c>
      <c r="I777">
        <v>0</v>
      </c>
      <c r="J777">
        <v>0</v>
      </c>
      <c r="K777">
        <v>0</v>
      </c>
    </row>
    <row r="778" spans="1:11" x14ac:dyDescent="0.3">
      <c r="A778" t="s">
        <v>2214</v>
      </c>
      <c r="B778" t="s">
        <v>841</v>
      </c>
      <c r="C778" t="s">
        <v>843</v>
      </c>
      <c r="D778" t="s">
        <v>842</v>
      </c>
      <c r="E778" t="s">
        <v>1395</v>
      </c>
      <c r="F778" t="s">
        <v>1529</v>
      </c>
      <c r="G778" t="s">
        <v>845</v>
      </c>
      <c r="H778" t="s">
        <v>847</v>
      </c>
      <c r="I778">
        <v>24178.880000000001</v>
      </c>
      <c r="J778">
        <v>0</v>
      </c>
      <c r="K778">
        <v>24178.880000000001</v>
      </c>
    </row>
    <row r="779" spans="1:11" x14ac:dyDescent="0.3">
      <c r="A779" t="s">
        <v>2216</v>
      </c>
      <c r="B779" t="s">
        <v>841</v>
      </c>
      <c r="C779" t="s">
        <v>843</v>
      </c>
      <c r="D779" t="s">
        <v>842</v>
      </c>
      <c r="E779" t="s">
        <v>1395</v>
      </c>
      <c r="F779" t="s">
        <v>1529</v>
      </c>
      <c r="G779" t="s">
        <v>845</v>
      </c>
      <c r="H779" t="s">
        <v>850</v>
      </c>
      <c r="I779">
        <v>300250.98</v>
      </c>
      <c r="J779">
        <v>0</v>
      </c>
      <c r="K779">
        <v>300250.98</v>
      </c>
    </row>
    <row r="780" spans="1:11" x14ac:dyDescent="0.3">
      <c r="A780" t="s">
        <v>2218</v>
      </c>
      <c r="B780" t="s">
        <v>841</v>
      </c>
      <c r="C780" t="s">
        <v>843</v>
      </c>
      <c r="D780" t="s">
        <v>862</v>
      </c>
      <c r="E780" t="s">
        <v>1395</v>
      </c>
      <c r="F780" t="s">
        <v>1529</v>
      </c>
      <c r="G780" t="s">
        <v>845</v>
      </c>
      <c r="H780" t="s">
        <v>862</v>
      </c>
      <c r="I780">
        <v>0</v>
      </c>
      <c r="J780">
        <v>0</v>
      </c>
      <c r="K780">
        <v>0</v>
      </c>
    </row>
    <row r="781" spans="1:11" x14ac:dyDescent="0.3">
      <c r="A781" t="s">
        <v>2220</v>
      </c>
      <c r="B781" t="s">
        <v>907</v>
      </c>
      <c r="C781" t="s">
        <v>909</v>
      </c>
      <c r="D781" t="s">
        <v>908</v>
      </c>
      <c r="E781" t="s">
        <v>1395</v>
      </c>
      <c r="F781" t="s">
        <v>1529</v>
      </c>
      <c r="G781" t="s">
        <v>845</v>
      </c>
      <c r="H781" t="s">
        <v>908</v>
      </c>
      <c r="I781">
        <v>0</v>
      </c>
      <c r="J781">
        <v>0</v>
      </c>
      <c r="K781">
        <v>0</v>
      </c>
    </row>
    <row r="782" spans="1:11" x14ac:dyDescent="0.3">
      <c r="A782" t="s">
        <v>2222</v>
      </c>
      <c r="B782" t="s">
        <v>949</v>
      </c>
      <c r="C782" t="s">
        <v>950</v>
      </c>
      <c r="D782" t="s">
        <v>950</v>
      </c>
      <c r="E782" t="s">
        <v>1395</v>
      </c>
      <c r="F782" t="s">
        <v>1529</v>
      </c>
      <c r="G782" t="s">
        <v>845</v>
      </c>
      <c r="H782" t="s">
        <v>802</v>
      </c>
      <c r="I782">
        <v>0</v>
      </c>
      <c r="J782">
        <v>-311501.90999999997</v>
      </c>
      <c r="K782">
        <v>-311501.90999999997</v>
      </c>
    </row>
    <row r="783" spans="1:11" x14ac:dyDescent="0.3">
      <c r="A783" t="s">
        <v>2224</v>
      </c>
      <c r="B783" t="s">
        <v>101</v>
      </c>
      <c r="C783" t="s">
        <v>101</v>
      </c>
      <c r="D783" t="s">
        <v>809</v>
      </c>
      <c r="E783" t="s">
        <v>954</v>
      </c>
      <c r="F783" t="s">
        <v>960</v>
      </c>
      <c r="G783" t="s">
        <v>1435</v>
      </c>
      <c r="H783" t="s">
        <v>961</v>
      </c>
      <c r="I783">
        <v>0</v>
      </c>
      <c r="J783">
        <v>-1437.95</v>
      </c>
      <c r="K783">
        <v>-1437.95</v>
      </c>
    </row>
    <row r="784" spans="1:11" x14ac:dyDescent="0.3">
      <c r="A784" t="s">
        <v>2225</v>
      </c>
      <c r="B784" t="s">
        <v>949</v>
      </c>
      <c r="C784" t="s">
        <v>975</v>
      </c>
      <c r="D784" t="s">
        <v>975</v>
      </c>
      <c r="E784" t="s">
        <v>1395</v>
      </c>
      <c r="F784" t="s">
        <v>1529</v>
      </c>
      <c r="G784" t="s">
        <v>845</v>
      </c>
      <c r="H784" t="s">
        <v>977</v>
      </c>
      <c r="I784">
        <v>0</v>
      </c>
      <c r="J784">
        <v>0</v>
      </c>
      <c r="K784">
        <v>0</v>
      </c>
    </row>
    <row r="785" spans="1:11" x14ac:dyDescent="0.3">
      <c r="A785" t="s">
        <v>2227</v>
      </c>
      <c r="B785" t="s">
        <v>949</v>
      </c>
      <c r="C785" t="s">
        <v>1005</v>
      </c>
      <c r="D785" t="s">
        <v>1005</v>
      </c>
      <c r="E785" t="s">
        <v>1395</v>
      </c>
      <c r="F785" t="s">
        <v>1529</v>
      </c>
      <c r="G785" t="s">
        <v>845</v>
      </c>
      <c r="H785" t="s">
        <v>1007</v>
      </c>
      <c r="I785">
        <v>0</v>
      </c>
      <c r="J785">
        <v>0</v>
      </c>
      <c r="K785">
        <v>0</v>
      </c>
    </row>
    <row r="786" spans="1:11" x14ac:dyDescent="0.3">
      <c r="A786" t="s">
        <v>2229</v>
      </c>
      <c r="B786" t="s">
        <v>101</v>
      </c>
      <c r="C786" t="s">
        <v>101</v>
      </c>
      <c r="D786" t="s">
        <v>1585</v>
      </c>
      <c r="E786" t="s">
        <v>1395</v>
      </c>
      <c r="F786" t="s">
        <v>1529</v>
      </c>
      <c r="G786" t="s">
        <v>803</v>
      </c>
      <c r="H786" t="s">
        <v>2178</v>
      </c>
      <c r="I786">
        <v>0</v>
      </c>
      <c r="J786">
        <v>-11490</v>
      </c>
      <c r="K786">
        <v>-11490</v>
      </c>
    </row>
    <row r="787" spans="1:11" x14ac:dyDescent="0.3">
      <c r="A787" t="s">
        <v>2230</v>
      </c>
      <c r="B787" t="s">
        <v>101</v>
      </c>
      <c r="C787" t="s">
        <v>101</v>
      </c>
      <c r="D787" t="s">
        <v>816</v>
      </c>
      <c r="E787" t="s">
        <v>954</v>
      </c>
      <c r="F787" t="s">
        <v>1078</v>
      </c>
      <c r="G787" t="s">
        <v>1435</v>
      </c>
      <c r="H787" t="s">
        <v>1083</v>
      </c>
      <c r="I787">
        <v>0</v>
      </c>
      <c r="J787">
        <v>0</v>
      </c>
      <c r="K787">
        <v>0</v>
      </c>
    </row>
    <row r="788" spans="1:11" x14ac:dyDescent="0.3">
      <c r="A788" t="s">
        <v>2231</v>
      </c>
      <c r="B788" t="s">
        <v>100</v>
      </c>
      <c r="C788" t="s">
        <v>820</v>
      </c>
      <c r="D788" t="s">
        <v>1108</v>
      </c>
      <c r="E788" t="s">
        <v>1395</v>
      </c>
      <c r="F788" t="s">
        <v>1529</v>
      </c>
      <c r="G788" t="s">
        <v>1089</v>
      </c>
      <c r="H788" t="s">
        <v>1121</v>
      </c>
      <c r="I788">
        <v>0</v>
      </c>
      <c r="J788">
        <v>0</v>
      </c>
      <c r="K788">
        <v>0</v>
      </c>
    </row>
    <row r="789" spans="1:11" x14ac:dyDescent="0.3">
      <c r="A789" t="s">
        <v>2233</v>
      </c>
      <c r="B789" t="s">
        <v>100</v>
      </c>
      <c r="C789" t="s">
        <v>820</v>
      </c>
      <c r="D789" t="s">
        <v>1182</v>
      </c>
      <c r="E789" t="s">
        <v>1395</v>
      </c>
      <c r="F789" t="s">
        <v>1529</v>
      </c>
      <c r="G789" t="s">
        <v>1089</v>
      </c>
      <c r="H789" t="s">
        <v>820</v>
      </c>
      <c r="I789">
        <v>0</v>
      </c>
      <c r="J789">
        <v>0</v>
      </c>
      <c r="K789">
        <v>0</v>
      </c>
    </row>
    <row r="790" spans="1:11" x14ac:dyDescent="0.3">
      <c r="A790" t="s">
        <v>2234</v>
      </c>
      <c r="B790" t="s">
        <v>100</v>
      </c>
      <c r="C790" t="s">
        <v>821</v>
      </c>
      <c r="D790" t="s">
        <v>886</v>
      </c>
      <c r="E790" t="s">
        <v>1395</v>
      </c>
      <c r="F790" t="s">
        <v>1529</v>
      </c>
      <c r="G790" t="s">
        <v>845</v>
      </c>
      <c r="H790" t="s">
        <v>1668</v>
      </c>
      <c r="I790">
        <v>0</v>
      </c>
      <c r="J790">
        <v>0</v>
      </c>
      <c r="K790">
        <v>0</v>
      </c>
    </row>
    <row r="791" spans="1:11" x14ac:dyDescent="0.3">
      <c r="A791" t="s">
        <v>2235</v>
      </c>
      <c r="B791" t="s">
        <v>100</v>
      </c>
      <c r="C791" t="s">
        <v>1389</v>
      </c>
      <c r="D791" t="s">
        <v>1390</v>
      </c>
      <c r="E791" t="s">
        <v>1395</v>
      </c>
      <c r="F791" t="s">
        <v>1529</v>
      </c>
      <c r="G791" t="s">
        <v>845</v>
      </c>
      <c r="H791" t="s">
        <v>1697</v>
      </c>
      <c r="I791">
        <v>0</v>
      </c>
      <c r="J791">
        <v>0</v>
      </c>
      <c r="K791">
        <v>0</v>
      </c>
    </row>
    <row r="792" spans="1:11" x14ac:dyDescent="0.3">
      <c r="A792" t="s">
        <v>2237</v>
      </c>
      <c r="B792" t="s">
        <v>841</v>
      </c>
      <c r="C792" t="s">
        <v>843</v>
      </c>
      <c r="D792" t="s">
        <v>842</v>
      </c>
      <c r="E792" t="s">
        <v>1395</v>
      </c>
      <c r="F792" t="s">
        <v>1700</v>
      </c>
      <c r="G792" t="s">
        <v>845</v>
      </c>
      <c r="H792" t="s">
        <v>847</v>
      </c>
      <c r="I792">
        <v>12480.73</v>
      </c>
      <c r="J792">
        <v>0</v>
      </c>
      <c r="K792">
        <v>12480.73</v>
      </c>
    </row>
    <row r="793" spans="1:11" x14ac:dyDescent="0.3">
      <c r="A793" t="s">
        <v>2239</v>
      </c>
      <c r="B793" t="s">
        <v>841</v>
      </c>
      <c r="C793" t="s">
        <v>843</v>
      </c>
      <c r="D793" t="s">
        <v>842</v>
      </c>
      <c r="E793" t="s">
        <v>1395</v>
      </c>
      <c r="F793" t="s">
        <v>1700</v>
      </c>
      <c r="G793" t="s">
        <v>845</v>
      </c>
      <c r="H793" t="s">
        <v>850</v>
      </c>
      <c r="I793">
        <v>132181.34</v>
      </c>
      <c r="J793">
        <v>0</v>
      </c>
      <c r="K793">
        <v>132181.34</v>
      </c>
    </row>
    <row r="794" spans="1:11" x14ac:dyDescent="0.3">
      <c r="A794" t="s">
        <v>2241</v>
      </c>
      <c r="B794" t="s">
        <v>907</v>
      </c>
      <c r="C794" t="s">
        <v>909</v>
      </c>
      <c r="D794" t="s">
        <v>908</v>
      </c>
      <c r="E794" t="s">
        <v>1395</v>
      </c>
      <c r="F794" t="s">
        <v>1700</v>
      </c>
      <c r="G794" t="s">
        <v>845</v>
      </c>
      <c r="H794" t="s">
        <v>908</v>
      </c>
      <c r="I794">
        <v>0</v>
      </c>
      <c r="J794">
        <v>0</v>
      </c>
      <c r="K794">
        <v>0</v>
      </c>
    </row>
    <row r="795" spans="1:11" x14ac:dyDescent="0.3">
      <c r="A795" t="s">
        <v>2243</v>
      </c>
      <c r="B795" t="s">
        <v>949</v>
      </c>
      <c r="C795" t="s">
        <v>950</v>
      </c>
      <c r="D795" t="s">
        <v>950</v>
      </c>
      <c r="E795" t="s">
        <v>1395</v>
      </c>
      <c r="F795" t="s">
        <v>1700</v>
      </c>
      <c r="G795" t="s">
        <v>845</v>
      </c>
      <c r="H795" t="s">
        <v>802</v>
      </c>
      <c r="I795">
        <v>0</v>
      </c>
      <c r="J795">
        <v>-139744.72</v>
      </c>
      <c r="K795">
        <v>-139744.72</v>
      </c>
    </row>
    <row r="796" spans="1:11" x14ac:dyDescent="0.3">
      <c r="A796" t="s">
        <v>2245</v>
      </c>
      <c r="B796" t="s">
        <v>101</v>
      </c>
      <c r="C796" t="s">
        <v>101</v>
      </c>
      <c r="D796" t="s">
        <v>809</v>
      </c>
      <c r="E796" t="s">
        <v>954</v>
      </c>
      <c r="F796" t="s">
        <v>960</v>
      </c>
      <c r="G796" t="s">
        <v>1435</v>
      </c>
      <c r="H796" t="s">
        <v>961</v>
      </c>
      <c r="I796">
        <v>0</v>
      </c>
      <c r="J796">
        <v>-633.35</v>
      </c>
      <c r="K796">
        <v>-633.35</v>
      </c>
    </row>
    <row r="797" spans="1:11" x14ac:dyDescent="0.3">
      <c r="A797" t="s">
        <v>2246</v>
      </c>
      <c r="B797" t="s">
        <v>949</v>
      </c>
      <c r="C797" t="s">
        <v>975</v>
      </c>
      <c r="D797" t="s">
        <v>975</v>
      </c>
      <c r="E797" t="s">
        <v>1395</v>
      </c>
      <c r="F797" t="s">
        <v>1700</v>
      </c>
      <c r="G797" t="s">
        <v>845</v>
      </c>
      <c r="H797" t="s">
        <v>977</v>
      </c>
      <c r="I797">
        <v>0</v>
      </c>
      <c r="J797">
        <v>0</v>
      </c>
      <c r="K797">
        <v>0</v>
      </c>
    </row>
    <row r="798" spans="1:11" x14ac:dyDescent="0.3">
      <c r="A798" t="s">
        <v>2248</v>
      </c>
      <c r="B798" t="s">
        <v>949</v>
      </c>
      <c r="C798" t="s">
        <v>1005</v>
      </c>
      <c r="D798" t="s">
        <v>1005</v>
      </c>
      <c r="E798" t="s">
        <v>1395</v>
      </c>
      <c r="F798" t="s">
        <v>1700</v>
      </c>
      <c r="G798" t="s">
        <v>845</v>
      </c>
      <c r="H798" t="s">
        <v>1007</v>
      </c>
      <c r="I798">
        <v>0</v>
      </c>
      <c r="J798">
        <v>0</v>
      </c>
      <c r="K798">
        <v>0</v>
      </c>
    </row>
    <row r="799" spans="1:11" x14ac:dyDescent="0.3">
      <c r="A799" t="s">
        <v>2250</v>
      </c>
      <c r="B799" t="s">
        <v>101</v>
      </c>
      <c r="C799" t="s">
        <v>101</v>
      </c>
      <c r="D799" t="s">
        <v>1585</v>
      </c>
      <c r="E799" t="s">
        <v>1395</v>
      </c>
      <c r="F799" t="s">
        <v>1700</v>
      </c>
      <c r="G799" t="s">
        <v>803</v>
      </c>
      <c r="H799" t="s">
        <v>2180</v>
      </c>
      <c r="I799">
        <v>0</v>
      </c>
      <c r="J799">
        <v>-4284</v>
      </c>
      <c r="K799">
        <v>-4284</v>
      </c>
    </row>
    <row r="800" spans="1:11" x14ac:dyDescent="0.3">
      <c r="A800" t="s">
        <v>2251</v>
      </c>
      <c r="B800" t="s">
        <v>101</v>
      </c>
      <c r="C800" t="s">
        <v>101</v>
      </c>
      <c r="D800" t="s">
        <v>816</v>
      </c>
      <c r="E800" t="s">
        <v>954</v>
      </c>
      <c r="F800" t="s">
        <v>1078</v>
      </c>
      <c r="G800" t="s">
        <v>1435</v>
      </c>
      <c r="H800" t="s">
        <v>1083</v>
      </c>
      <c r="I800">
        <v>0</v>
      </c>
      <c r="J800">
        <v>0</v>
      </c>
      <c r="K800">
        <v>0</v>
      </c>
    </row>
    <row r="801" spans="1:11" x14ac:dyDescent="0.3">
      <c r="A801" t="s">
        <v>2252</v>
      </c>
      <c r="B801" t="s">
        <v>100</v>
      </c>
      <c r="C801" t="s">
        <v>820</v>
      </c>
      <c r="D801" t="s">
        <v>1108</v>
      </c>
      <c r="E801" t="s">
        <v>1395</v>
      </c>
      <c r="F801" t="s">
        <v>1700</v>
      </c>
      <c r="G801" t="s">
        <v>1089</v>
      </c>
      <c r="H801" t="s">
        <v>1121</v>
      </c>
      <c r="I801">
        <v>0</v>
      </c>
      <c r="J801">
        <v>0</v>
      </c>
      <c r="K801">
        <v>0</v>
      </c>
    </row>
    <row r="802" spans="1:11" x14ac:dyDescent="0.3">
      <c r="A802" t="s">
        <v>2253</v>
      </c>
      <c r="B802" t="s">
        <v>100</v>
      </c>
      <c r="C802" t="s">
        <v>820</v>
      </c>
      <c r="D802" t="s">
        <v>1182</v>
      </c>
      <c r="E802" t="s">
        <v>1395</v>
      </c>
      <c r="F802" t="s">
        <v>1700</v>
      </c>
      <c r="G802" t="s">
        <v>1089</v>
      </c>
      <c r="H802" t="s">
        <v>820</v>
      </c>
      <c r="I802">
        <v>0</v>
      </c>
      <c r="J802">
        <v>0</v>
      </c>
      <c r="K802">
        <v>0</v>
      </c>
    </row>
    <row r="803" spans="1:11" x14ac:dyDescent="0.3">
      <c r="A803" t="s">
        <v>2254</v>
      </c>
      <c r="B803" t="s">
        <v>100</v>
      </c>
      <c r="C803" t="s">
        <v>821</v>
      </c>
      <c r="D803" t="s">
        <v>886</v>
      </c>
      <c r="E803" t="s">
        <v>1395</v>
      </c>
      <c r="F803" t="s">
        <v>1700</v>
      </c>
      <c r="G803" t="s">
        <v>845</v>
      </c>
      <c r="H803" t="s">
        <v>1855</v>
      </c>
      <c r="I803">
        <v>0</v>
      </c>
      <c r="J803">
        <v>0</v>
      </c>
      <c r="K803">
        <v>0</v>
      </c>
    </row>
    <row r="804" spans="1:11" x14ac:dyDescent="0.3">
      <c r="A804" t="s">
        <v>2255</v>
      </c>
      <c r="B804" t="s">
        <v>100</v>
      </c>
      <c r="C804" t="s">
        <v>1389</v>
      </c>
      <c r="D804" t="s">
        <v>1390</v>
      </c>
      <c r="E804" t="s">
        <v>1395</v>
      </c>
      <c r="F804" t="s">
        <v>1700</v>
      </c>
      <c r="G804" t="s">
        <v>1089</v>
      </c>
      <c r="H804" t="s">
        <v>1876</v>
      </c>
      <c r="I804">
        <v>0</v>
      </c>
      <c r="J804">
        <v>0</v>
      </c>
      <c r="K804">
        <v>0</v>
      </c>
    </row>
    <row r="805" spans="1:11" x14ac:dyDescent="0.3">
      <c r="A805" t="s">
        <v>2257</v>
      </c>
      <c r="B805" t="s">
        <v>841</v>
      </c>
      <c r="C805" t="s">
        <v>843</v>
      </c>
      <c r="D805" t="s">
        <v>842</v>
      </c>
      <c r="E805" t="s">
        <v>844</v>
      </c>
      <c r="F805" t="s">
        <v>1879</v>
      </c>
      <c r="G805" t="s">
        <v>845</v>
      </c>
      <c r="H805" t="s">
        <v>847</v>
      </c>
      <c r="I805">
        <v>9180.14</v>
      </c>
      <c r="J805">
        <v>0</v>
      </c>
      <c r="K805">
        <v>9180.14</v>
      </c>
    </row>
    <row r="806" spans="1:11" x14ac:dyDescent="0.3">
      <c r="A806" t="s">
        <v>2259</v>
      </c>
      <c r="B806" t="s">
        <v>841</v>
      </c>
      <c r="C806" t="s">
        <v>843</v>
      </c>
      <c r="D806" t="s">
        <v>842</v>
      </c>
      <c r="E806" t="s">
        <v>844</v>
      </c>
      <c r="F806" t="s">
        <v>1879</v>
      </c>
      <c r="G806" t="s">
        <v>845</v>
      </c>
      <c r="H806" t="s">
        <v>850</v>
      </c>
      <c r="I806">
        <v>37999.629999999997</v>
      </c>
      <c r="J806">
        <v>0</v>
      </c>
      <c r="K806">
        <v>37999.629999999997</v>
      </c>
    </row>
    <row r="807" spans="1:11" x14ac:dyDescent="0.3">
      <c r="A807" t="s">
        <v>2261</v>
      </c>
      <c r="B807" t="s">
        <v>841</v>
      </c>
      <c r="C807" t="s">
        <v>843</v>
      </c>
      <c r="D807" t="s">
        <v>862</v>
      </c>
      <c r="E807" t="s">
        <v>1395</v>
      </c>
      <c r="F807" t="s">
        <v>1700</v>
      </c>
      <c r="G807" t="s">
        <v>845</v>
      </c>
      <c r="H807" t="s">
        <v>862</v>
      </c>
      <c r="I807">
        <v>0</v>
      </c>
      <c r="J807">
        <v>0</v>
      </c>
      <c r="K807">
        <v>0</v>
      </c>
    </row>
    <row r="808" spans="1:11" x14ac:dyDescent="0.3">
      <c r="A808" t="s">
        <v>2263</v>
      </c>
      <c r="B808" t="s">
        <v>841</v>
      </c>
      <c r="C808" t="s">
        <v>843</v>
      </c>
      <c r="D808" t="s">
        <v>862</v>
      </c>
      <c r="E808" t="s">
        <v>844</v>
      </c>
      <c r="F808" t="s">
        <v>1879</v>
      </c>
      <c r="G808" t="s">
        <v>845</v>
      </c>
      <c r="H808" t="s">
        <v>862</v>
      </c>
      <c r="I808">
        <v>0</v>
      </c>
      <c r="J808">
        <v>0</v>
      </c>
      <c r="K808">
        <v>0</v>
      </c>
    </row>
    <row r="809" spans="1:11" x14ac:dyDescent="0.3">
      <c r="A809" t="s">
        <v>2265</v>
      </c>
      <c r="B809" t="s">
        <v>907</v>
      </c>
      <c r="C809" t="s">
        <v>909</v>
      </c>
      <c r="D809" t="s">
        <v>908</v>
      </c>
      <c r="E809" t="s">
        <v>844</v>
      </c>
      <c r="F809" t="s">
        <v>1879</v>
      </c>
      <c r="G809" t="s">
        <v>845</v>
      </c>
      <c r="H809" t="s">
        <v>908</v>
      </c>
      <c r="I809">
        <v>0</v>
      </c>
      <c r="J809">
        <v>0</v>
      </c>
      <c r="K809">
        <v>0</v>
      </c>
    </row>
    <row r="810" spans="1:11" x14ac:dyDescent="0.3">
      <c r="A810" t="s">
        <v>2267</v>
      </c>
      <c r="B810" t="s">
        <v>949</v>
      </c>
      <c r="C810" t="s">
        <v>950</v>
      </c>
      <c r="D810" t="s">
        <v>950</v>
      </c>
      <c r="E810" t="s">
        <v>844</v>
      </c>
      <c r="F810" t="s">
        <v>1879</v>
      </c>
      <c r="G810" t="s">
        <v>845</v>
      </c>
      <c r="H810" t="s">
        <v>802</v>
      </c>
      <c r="I810">
        <v>0</v>
      </c>
      <c r="J810">
        <v>-44977.67</v>
      </c>
      <c r="K810">
        <v>-44977.67</v>
      </c>
    </row>
    <row r="811" spans="1:11" x14ac:dyDescent="0.3">
      <c r="A811" t="s">
        <v>2269</v>
      </c>
      <c r="B811" t="s">
        <v>101</v>
      </c>
      <c r="C811" t="s">
        <v>101</v>
      </c>
      <c r="D811" t="s">
        <v>809</v>
      </c>
      <c r="E811" t="s">
        <v>954</v>
      </c>
      <c r="F811" t="s">
        <v>960</v>
      </c>
      <c r="G811" t="s">
        <v>910</v>
      </c>
      <c r="H811" t="s">
        <v>961</v>
      </c>
      <c r="I811">
        <v>0</v>
      </c>
      <c r="J811">
        <v>-183.1</v>
      </c>
      <c r="K811">
        <v>-183.1</v>
      </c>
    </row>
    <row r="812" spans="1:11" x14ac:dyDescent="0.3">
      <c r="A812" t="s">
        <v>2270</v>
      </c>
      <c r="B812" t="s">
        <v>949</v>
      </c>
      <c r="C812" t="s">
        <v>975</v>
      </c>
      <c r="D812" t="s">
        <v>975</v>
      </c>
      <c r="E812" t="s">
        <v>844</v>
      </c>
      <c r="F812" t="s">
        <v>1879</v>
      </c>
      <c r="G812" t="s">
        <v>845</v>
      </c>
      <c r="H812" t="s">
        <v>977</v>
      </c>
      <c r="I812">
        <v>0</v>
      </c>
      <c r="J812">
        <v>0</v>
      </c>
      <c r="K812">
        <v>0</v>
      </c>
    </row>
    <row r="813" spans="1:11" x14ac:dyDescent="0.3">
      <c r="A813" t="s">
        <v>2272</v>
      </c>
      <c r="B813" t="s">
        <v>949</v>
      </c>
      <c r="C813" t="s">
        <v>1005</v>
      </c>
      <c r="D813" t="s">
        <v>1005</v>
      </c>
      <c r="E813" t="s">
        <v>844</v>
      </c>
      <c r="F813" t="s">
        <v>1879</v>
      </c>
      <c r="G813" t="s">
        <v>845</v>
      </c>
      <c r="H813" t="s">
        <v>1007</v>
      </c>
      <c r="I813">
        <v>0</v>
      </c>
      <c r="J813">
        <v>0</v>
      </c>
      <c r="K813">
        <v>0</v>
      </c>
    </row>
    <row r="814" spans="1:11" x14ac:dyDescent="0.3">
      <c r="A814" t="s">
        <v>2274</v>
      </c>
      <c r="B814" t="s">
        <v>101</v>
      </c>
      <c r="C814" t="s">
        <v>101</v>
      </c>
      <c r="D814" t="s">
        <v>1585</v>
      </c>
      <c r="E814" t="s">
        <v>844</v>
      </c>
      <c r="F814" t="s">
        <v>1879</v>
      </c>
      <c r="G814" t="s">
        <v>803</v>
      </c>
      <c r="H814" t="s">
        <v>2182</v>
      </c>
      <c r="I814">
        <v>0</v>
      </c>
      <c r="J814">
        <v>-2019</v>
      </c>
      <c r="K814">
        <v>-2019</v>
      </c>
    </row>
    <row r="815" spans="1:11" x14ac:dyDescent="0.3">
      <c r="A815" t="s">
        <v>2275</v>
      </c>
      <c r="B815" t="s">
        <v>101</v>
      </c>
      <c r="C815" t="s">
        <v>101</v>
      </c>
      <c r="D815" t="s">
        <v>816</v>
      </c>
      <c r="E815" t="s">
        <v>954</v>
      </c>
      <c r="F815" t="s">
        <v>1078</v>
      </c>
      <c r="G815" t="s">
        <v>910</v>
      </c>
      <c r="H815" t="s">
        <v>1083</v>
      </c>
      <c r="I815">
        <v>0</v>
      </c>
      <c r="J815">
        <v>0</v>
      </c>
      <c r="K815">
        <v>0</v>
      </c>
    </row>
    <row r="816" spans="1:11" x14ac:dyDescent="0.3">
      <c r="A816" t="s">
        <v>2276</v>
      </c>
      <c r="B816" t="s">
        <v>100</v>
      </c>
      <c r="C816" t="s">
        <v>820</v>
      </c>
      <c r="D816" t="s">
        <v>1108</v>
      </c>
      <c r="E816" t="s">
        <v>844</v>
      </c>
      <c r="F816" t="s">
        <v>1879</v>
      </c>
      <c r="G816" t="s">
        <v>1089</v>
      </c>
      <c r="H816" t="s">
        <v>1121</v>
      </c>
      <c r="I816">
        <v>0</v>
      </c>
      <c r="J816">
        <v>0</v>
      </c>
      <c r="K816">
        <v>0</v>
      </c>
    </row>
    <row r="817" spans="1:11" x14ac:dyDescent="0.3">
      <c r="A817" t="s">
        <v>2277</v>
      </c>
      <c r="B817" t="s">
        <v>100</v>
      </c>
      <c r="C817" t="s">
        <v>820</v>
      </c>
      <c r="D817" t="s">
        <v>1182</v>
      </c>
      <c r="E817" t="s">
        <v>844</v>
      </c>
      <c r="F817" t="s">
        <v>1879</v>
      </c>
      <c r="G817" t="s">
        <v>1089</v>
      </c>
      <c r="H817" t="s">
        <v>820</v>
      </c>
      <c r="I817">
        <v>0</v>
      </c>
      <c r="J817">
        <v>0</v>
      </c>
      <c r="K817">
        <v>0</v>
      </c>
    </row>
    <row r="818" spans="1:11" x14ac:dyDescent="0.3">
      <c r="A818" t="s">
        <v>2278</v>
      </c>
      <c r="B818" t="s">
        <v>100</v>
      </c>
      <c r="C818" t="s">
        <v>821</v>
      </c>
      <c r="D818" t="s">
        <v>886</v>
      </c>
      <c r="E818" t="s">
        <v>844</v>
      </c>
      <c r="F818" t="s">
        <v>1879</v>
      </c>
      <c r="G818" t="s">
        <v>845</v>
      </c>
      <c r="H818" t="s">
        <v>2194</v>
      </c>
      <c r="I818">
        <v>0</v>
      </c>
      <c r="J818">
        <v>0</v>
      </c>
      <c r="K818">
        <v>0</v>
      </c>
    </row>
    <row r="819" spans="1:11" x14ac:dyDescent="0.3">
      <c r="A819" t="s">
        <v>2279</v>
      </c>
      <c r="B819" t="s">
        <v>100</v>
      </c>
      <c r="C819" t="s">
        <v>1389</v>
      </c>
      <c r="D819" t="s">
        <v>1390</v>
      </c>
      <c r="E819" t="s">
        <v>844</v>
      </c>
      <c r="F819" t="s">
        <v>1879</v>
      </c>
      <c r="G819" t="s">
        <v>845</v>
      </c>
      <c r="H819" t="s">
        <v>1876</v>
      </c>
      <c r="I819">
        <v>0</v>
      </c>
      <c r="J819">
        <v>0</v>
      </c>
      <c r="K819">
        <v>0</v>
      </c>
    </row>
    <row r="820" spans="1:11" x14ac:dyDescent="0.3">
      <c r="A820" t="s">
        <v>2281</v>
      </c>
      <c r="B820" t="s">
        <v>841</v>
      </c>
      <c r="C820" t="s">
        <v>843</v>
      </c>
      <c r="D820" t="s">
        <v>842</v>
      </c>
      <c r="E820" t="s">
        <v>1395</v>
      </c>
      <c r="F820" t="s">
        <v>1529</v>
      </c>
      <c r="G820" t="s">
        <v>845</v>
      </c>
      <c r="H820" t="s">
        <v>847</v>
      </c>
      <c r="I820">
        <v>39390.28</v>
      </c>
      <c r="J820">
        <v>0</v>
      </c>
      <c r="K820">
        <v>39390.28</v>
      </c>
    </row>
    <row r="821" spans="1:11" x14ac:dyDescent="0.3">
      <c r="A821" t="s">
        <v>2283</v>
      </c>
      <c r="B821" t="s">
        <v>841</v>
      </c>
      <c r="C821" t="s">
        <v>843</v>
      </c>
      <c r="D821" t="s">
        <v>862</v>
      </c>
      <c r="E821" t="s">
        <v>1395</v>
      </c>
      <c r="F821" t="s">
        <v>1529</v>
      </c>
      <c r="G821" t="s">
        <v>845</v>
      </c>
      <c r="H821" t="s">
        <v>862</v>
      </c>
      <c r="I821">
        <v>0</v>
      </c>
      <c r="J821">
        <v>0</v>
      </c>
      <c r="K821">
        <v>0</v>
      </c>
    </row>
    <row r="822" spans="1:11" x14ac:dyDescent="0.3">
      <c r="A822" t="s">
        <v>2285</v>
      </c>
      <c r="B822" t="s">
        <v>907</v>
      </c>
      <c r="C822" t="s">
        <v>909</v>
      </c>
      <c r="D822" t="s">
        <v>908</v>
      </c>
      <c r="E822" t="s">
        <v>1395</v>
      </c>
      <c r="F822" t="s">
        <v>1529</v>
      </c>
      <c r="G822" t="s">
        <v>845</v>
      </c>
      <c r="H822" t="s">
        <v>908</v>
      </c>
      <c r="I822">
        <v>0</v>
      </c>
      <c r="J822">
        <v>0</v>
      </c>
      <c r="K822">
        <v>0</v>
      </c>
    </row>
    <row r="823" spans="1:11" x14ac:dyDescent="0.3">
      <c r="A823" t="s">
        <v>2287</v>
      </c>
      <c r="B823" t="s">
        <v>949</v>
      </c>
      <c r="C823" t="s">
        <v>950</v>
      </c>
      <c r="D823" t="s">
        <v>950</v>
      </c>
      <c r="E823" t="s">
        <v>1395</v>
      </c>
      <c r="F823" t="s">
        <v>1529</v>
      </c>
      <c r="G823" t="s">
        <v>845</v>
      </c>
      <c r="H823" t="s">
        <v>802</v>
      </c>
      <c r="I823">
        <v>0</v>
      </c>
      <c r="J823">
        <v>-23643.08</v>
      </c>
      <c r="K823">
        <v>-23643.08</v>
      </c>
    </row>
    <row r="824" spans="1:11" x14ac:dyDescent="0.3">
      <c r="A824" t="s">
        <v>2289</v>
      </c>
      <c r="B824" t="s">
        <v>101</v>
      </c>
      <c r="C824" t="s">
        <v>101</v>
      </c>
      <c r="D824" t="s">
        <v>809</v>
      </c>
      <c r="E824" t="s">
        <v>954</v>
      </c>
      <c r="F824" t="s">
        <v>960</v>
      </c>
      <c r="G824" t="s">
        <v>1435</v>
      </c>
      <c r="H824" t="s">
        <v>961</v>
      </c>
      <c r="I824">
        <v>0</v>
      </c>
      <c r="J824">
        <v>-7.2</v>
      </c>
      <c r="K824">
        <v>-7.2</v>
      </c>
    </row>
    <row r="825" spans="1:11" x14ac:dyDescent="0.3">
      <c r="A825" t="s">
        <v>2290</v>
      </c>
      <c r="B825" t="s">
        <v>949</v>
      </c>
      <c r="C825" t="s">
        <v>975</v>
      </c>
      <c r="D825" t="s">
        <v>975</v>
      </c>
      <c r="E825" t="s">
        <v>1395</v>
      </c>
      <c r="F825" t="s">
        <v>1529</v>
      </c>
      <c r="G825" t="s">
        <v>845</v>
      </c>
      <c r="H825" t="s">
        <v>977</v>
      </c>
      <c r="I825">
        <v>0</v>
      </c>
      <c r="J825">
        <v>0</v>
      </c>
      <c r="K825">
        <v>0</v>
      </c>
    </row>
    <row r="826" spans="1:11" x14ac:dyDescent="0.3">
      <c r="A826" t="s">
        <v>2292</v>
      </c>
      <c r="B826" t="s">
        <v>949</v>
      </c>
      <c r="C826" t="s">
        <v>1005</v>
      </c>
      <c r="D826" t="s">
        <v>1005</v>
      </c>
      <c r="E826" t="s">
        <v>1395</v>
      </c>
      <c r="F826" t="s">
        <v>1529</v>
      </c>
      <c r="G826" t="s">
        <v>845</v>
      </c>
      <c r="H826" t="s">
        <v>1007</v>
      </c>
      <c r="I826">
        <v>0</v>
      </c>
      <c r="J826">
        <v>0</v>
      </c>
      <c r="K826">
        <v>0</v>
      </c>
    </row>
    <row r="827" spans="1:11" x14ac:dyDescent="0.3">
      <c r="A827" t="s">
        <v>2294</v>
      </c>
      <c r="B827" t="s">
        <v>101</v>
      </c>
      <c r="C827" t="s">
        <v>101</v>
      </c>
      <c r="D827" t="s">
        <v>816</v>
      </c>
      <c r="E827" t="s">
        <v>954</v>
      </c>
      <c r="F827" t="s">
        <v>1078</v>
      </c>
      <c r="G827" t="s">
        <v>1435</v>
      </c>
      <c r="H827" t="s">
        <v>1785</v>
      </c>
      <c r="I827">
        <v>0</v>
      </c>
      <c r="J827">
        <v>-15740</v>
      </c>
      <c r="K827">
        <v>-15740</v>
      </c>
    </row>
    <row r="828" spans="1:11" x14ac:dyDescent="0.3">
      <c r="A828" t="s">
        <v>2295</v>
      </c>
      <c r="B828" t="s">
        <v>100</v>
      </c>
      <c r="C828" t="s">
        <v>825</v>
      </c>
      <c r="D828" t="s">
        <v>825</v>
      </c>
      <c r="E828" t="s">
        <v>954</v>
      </c>
      <c r="F828" t="s">
        <v>1078</v>
      </c>
      <c r="G828" t="s">
        <v>1435</v>
      </c>
      <c r="H828" t="s">
        <v>1380</v>
      </c>
      <c r="I828">
        <v>0</v>
      </c>
      <c r="J828">
        <v>0</v>
      </c>
      <c r="K828">
        <v>0</v>
      </c>
    </row>
    <row r="829" spans="1:11" x14ac:dyDescent="0.3">
      <c r="A829" t="s">
        <v>2296</v>
      </c>
      <c r="B829" t="s">
        <v>100</v>
      </c>
      <c r="C829" t="s">
        <v>1389</v>
      </c>
      <c r="D829" t="s">
        <v>1390</v>
      </c>
      <c r="E829" t="s">
        <v>1395</v>
      </c>
      <c r="F829" t="s">
        <v>1529</v>
      </c>
      <c r="G829" t="s">
        <v>845</v>
      </c>
      <c r="H829" t="s">
        <v>2297</v>
      </c>
      <c r="I829">
        <v>0</v>
      </c>
      <c r="J829">
        <v>0</v>
      </c>
      <c r="K829">
        <v>0</v>
      </c>
    </row>
    <row r="830" spans="1:11" x14ac:dyDescent="0.3">
      <c r="A830" t="s">
        <v>2299</v>
      </c>
      <c r="B830" t="s">
        <v>841</v>
      </c>
      <c r="C830" t="s">
        <v>843</v>
      </c>
      <c r="D830" t="s">
        <v>842</v>
      </c>
      <c r="E830" t="s">
        <v>1395</v>
      </c>
      <c r="F830" t="s">
        <v>1700</v>
      </c>
      <c r="G830" t="s">
        <v>845</v>
      </c>
      <c r="H830" t="s">
        <v>847</v>
      </c>
      <c r="I830">
        <v>15748.91</v>
      </c>
      <c r="J830">
        <v>0</v>
      </c>
      <c r="K830">
        <v>15748.91</v>
      </c>
    </row>
    <row r="831" spans="1:11" x14ac:dyDescent="0.3">
      <c r="A831" t="s">
        <v>2301</v>
      </c>
      <c r="B831" t="s">
        <v>841</v>
      </c>
      <c r="C831" t="s">
        <v>843</v>
      </c>
      <c r="D831" t="s">
        <v>862</v>
      </c>
      <c r="E831" t="s">
        <v>1395</v>
      </c>
      <c r="F831" t="s">
        <v>1700</v>
      </c>
      <c r="G831" t="s">
        <v>845</v>
      </c>
      <c r="H831" t="s">
        <v>862</v>
      </c>
      <c r="I831">
        <v>0</v>
      </c>
      <c r="J831">
        <v>0</v>
      </c>
      <c r="K831">
        <v>0</v>
      </c>
    </row>
    <row r="832" spans="1:11" x14ac:dyDescent="0.3">
      <c r="A832" t="s">
        <v>2303</v>
      </c>
      <c r="B832" t="s">
        <v>907</v>
      </c>
      <c r="C832" t="s">
        <v>909</v>
      </c>
      <c r="D832" t="s">
        <v>908</v>
      </c>
      <c r="E832" t="s">
        <v>1395</v>
      </c>
      <c r="F832" t="s">
        <v>1700</v>
      </c>
      <c r="G832" t="s">
        <v>845</v>
      </c>
      <c r="H832" t="s">
        <v>908</v>
      </c>
      <c r="I832">
        <v>0</v>
      </c>
      <c r="J832">
        <v>0</v>
      </c>
      <c r="K832">
        <v>0</v>
      </c>
    </row>
    <row r="833" spans="1:11" x14ac:dyDescent="0.3">
      <c r="A833" t="s">
        <v>2305</v>
      </c>
      <c r="B833" t="s">
        <v>949</v>
      </c>
      <c r="C833" t="s">
        <v>950</v>
      </c>
      <c r="D833" t="s">
        <v>950</v>
      </c>
      <c r="E833" t="s">
        <v>1395</v>
      </c>
      <c r="F833" t="s">
        <v>1700</v>
      </c>
      <c r="G833" t="s">
        <v>845</v>
      </c>
      <c r="H833" t="s">
        <v>802</v>
      </c>
      <c r="I833">
        <v>0</v>
      </c>
      <c r="J833">
        <v>-9826.25</v>
      </c>
      <c r="K833">
        <v>-9826.25</v>
      </c>
    </row>
    <row r="834" spans="1:11" x14ac:dyDescent="0.3">
      <c r="A834" t="s">
        <v>2307</v>
      </c>
      <c r="B834" t="s">
        <v>101</v>
      </c>
      <c r="C834" t="s">
        <v>101</v>
      </c>
      <c r="D834" t="s">
        <v>809</v>
      </c>
      <c r="E834" t="s">
        <v>954</v>
      </c>
      <c r="F834" t="s">
        <v>960</v>
      </c>
      <c r="G834" t="s">
        <v>1435</v>
      </c>
      <c r="H834" t="s">
        <v>961</v>
      </c>
      <c r="I834">
        <v>0</v>
      </c>
      <c r="J834">
        <v>-2.66</v>
      </c>
      <c r="K834">
        <v>-2.66</v>
      </c>
    </row>
    <row r="835" spans="1:11" x14ac:dyDescent="0.3">
      <c r="A835" t="s">
        <v>2308</v>
      </c>
      <c r="B835" t="s">
        <v>949</v>
      </c>
      <c r="C835" t="s">
        <v>975</v>
      </c>
      <c r="D835" t="s">
        <v>975</v>
      </c>
      <c r="E835" t="s">
        <v>1395</v>
      </c>
      <c r="F835" t="s">
        <v>1700</v>
      </c>
      <c r="G835" t="s">
        <v>845</v>
      </c>
      <c r="H835" t="s">
        <v>977</v>
      </c>
      <c r="I835">
        <v>0</v>
      </c>
      <c r="J835">
        <v>0</v>
      </c>
      <c r="K835">
        <v>0</v>
      </c>
    </row>
    <row r="836" spans="1:11" x14ac:dyDescent="0.3">
      <c r="A836" t="s">
        <v>2310</v>
      </c>
      <c r="B836" t="s">
        <v>949</v>
      </c>
      <c r="C836" t="s">
        <v>1005</v>
      </c>
      <c r="D836" t="s">
        <v>1005</v>
      </c>
      <c r="E836" t="s">
        <v>1395</v>
      </c>
      <c r="F836" t="s">
        <v>1700</v>
      </c>
      <c r="G836" t="s">
        <v>845</v>
      </c>
      <c r="H836" t="s">
        <v>1007</v>
      </c>
      <c r="I836">
        <v>0</v>
      </c>
      <c r="J836">
        <v>0</v>
      </c>
      <c r="K836">
        <v>0</v>
      </c>
    </row>
    <row r="837" spans="1:11" x14ac:dyDescent="0.3">
      <c r="A837" t="s">
        <v>2312</v>
      </c>
      <c r="B837" t="s">
        <v>101</v>
      </c>
      <c r="C837" t="s">
        <v>101</v>
      </c>
      <c r="D837" t="s">
        <v>816</v>
      </c>
      <c r="E837" t="s">
        <v>954</v>
      </c>
      <c r="F837" t="s">
        <v>1078</v>
      </c>
      <c r="G837" t="s">
        <v>1435</v>
      </c>
      <c r="H837" t="s">
        <v>1600</v>
      </c>
      <c r="I837">
        <v>0</v>
      </c>
      <c r="J837">
        <v>-5920</v>
      </c>
      <c r="K837">
        <v>-5920</v>
      </c>
    </row>
    <row r="838" spans="1:11" x14ac:dyDescent="0.3">
      <c r="A838" t="s">
        <v>2313</v>
      </c>
      <c r="B838" t="s">
        <v>100</v>
      </c>
      <c r="C838" t="s">
        <v>825</v>
      </c>
      <c r="D838" t="s">
        <v>825</v>
      </c>
      <c r="E838" t="s">
        <v>954</v>
      </c>
      <c r="F838" t="s">
        <v>1078</v>
      </c>
      <c r="G838" t="s">
        <v>1435</v>
      </c>
      <c r="H838" t="s">
        <v>1382</v>
      </c>
      <c r="I838">
        <v>0</v>
      </c>
      <c r="J838">
        <v>0</v>
      </c>
      <c r="K838">
        <v>0</v>
      </c>
    </row>
    <row r="839" spans="1:11" x14ac:dyDescent="0.3">
      <c r="A839" t="s">
        <v>2314</v>
      </c>
      <c r="B839" t="s">
        <v>100</v>
      </c>
      <c r="C839" t="s">
        <v>1389</v>
      </c>
      <c r="D839" t="s">
        <v>1390</v>
      </c>
      <c r="E839" t="s">
        <v>1395</v>
      </c>
      <c r="F839" t="s">
        <v>1700</v>
      </c>
      <c r="G839" t="s">
        <v>845</v>
      </c>
      <c r="H839" t="s">
        <v>2315</v>
      </c>
      <c r="I839">
        <v>0</v>
      </c>
      <c r="J839">
        <v>0</v>
      </c>
      <c r="K839">
        <v>0</v>
      </c>
    </row>
    <row r="840" spans="1:11" x14ac:dyDescent="0.3">
      <c r="A840" t="s">
        <v>2317</v>
      </c>
      <c r="B840" t="s">
        <v>841</v>
      </c>
      <c r="C840" t="s">
        <v>843</v>
      </c>
      <c r="D840" t="s">
        <v>842</v>
      </c>
      <c r="E840" t="s">
        <v>844</v>
      </c>
      <c r="F840" t="s">
        <v>910</v>
      </c>
      <c r="G840" t="s">
        <v>845</v>
      </c>
      <c r="H840" t="s">
        <v>847</v>
      </c>
      <c r="I840">
        <v>0</v>
      </c>
      <c r="J840">
        <v>0</v>
      </c>
      <c r="K840">
        <v>0</v>
      </c>
    </row>
    <row r="841" spans="1:11" x14ac:dyDescent="0.3">
      <c r="A841" t="s">
        <v>2320</v>
      </c>
      <c r="B841" t="s">
        <v>841</v>
      </c>
      <c r="C841" t="s">
        <v>843</v>
      </c>
      <c r="D841" t="s">
        <v>862</v>
      </c>
      <c r="E841" t="s">
        <v>844</v>
      </c>
      <c r="F841" t="s">
        <v>910</v>
      </c>
      <c r="G841" t="s">
        <v>845</v>
      </c>
      <c r="H841" t="s">
        <v>862</v>
      </c>
      <c r="I841">
        <v>0</v>
      </c>
      <c r="J841">
        <v>0</v>
      </c>
      <c r="K841">
        <v>0</v>
      </c>
    </row>
    <row r="842" spans="1:11" x14ac:dyDescent="0.3">
      <c r="A842" t="s">
        <v>2322</v>
      </c>
      <c r="B842" t="s">
        <v>907</v>
      </c>
      <c r="C842" t="s">
        <v>909</v>
      </c>
      <c r="D842" t="s">
        <v>908</v>
      </c>
      <c r="E842" t="s">
        <v>844</v>
      </c>
      <c r="F842" t="s">
        <v>910</v>
      </c>
      <c r="G842" t="s">
        <v>845</v>
      </c>
      <c r="H842" t="s">
        <v>908</v>
      </c>
      <c r="I842">
        <v>0</v>
      </c>
      <c r="J842">
        <v>0</v>
      </c>
      <c r="K842">
        <v>0</v>
      </c>
    </row>
    <row r="843" spans="1:11" x14ac:dyDescent="0.3">
      <c r="A843" t="s">
        <v>2324</v>
      </c>
      <c r="B843" t="s">
        <v>949</v>
      </c>
      <c r="C843" t="s">
        <v>950</v>
      </c>
      <c r="D843" t="s">
        <v>950</v>
      </c>
      <c r="E843" t="s">
        <v>844</v>
      </c>
      <c r="F843" t="s">
        <v>910</v>
      </c>
      <c r="G843" t="s">
        <v>845</v>
      </c>
      <c r="H843" t="s">
        <v>802</v>
      </c>
      <c r="I843">
        <v>0</v>
      </c>
      <c r="J843">
        <v>-22181.31</v>
      </c>
      <c r="K843">
        <v>-22181.31</v>
      </c>
    </row>
    <row r="844" spans="1:11" x14ac:dyDescent="0.3">
      <c r="A844" t="s">
        <v>2326</v>
      </c>
      <c r="B844" t="s">
        <v>101</v>
      </c>
      <c r="C844" t="s">
        <v>101</v>
      </c>
      <c r="D844" t="s">
        <v>809</v>
      </c>
      <c r="E844" t="s">
        <v>954</v>
      </c>
      <c r="F844" t="s">
        <v>960</v>
      </c>
      <c r="G844" t="s">
        <v>910</v>
      </c>
      <c r="H844" t="s">
        <v>961</v>
      </c>
      <c r="I844">
        <v>0</v>
      </c>
      <c r="J844">
        <v>0</v>
      </c>
      <c r="K844">
        <v>0</v>
      </c>
    </row>
    <row r="845" spans="1:11" x14ac:dyDescent="0.3">
      <c r="A845" t="s">
        <v>2327</v>
      </c>
      <c r="B845" t="s">
        <v>949</v>
      </c>
      <c r="C845" t="s">
        <v>975</v>
      </c>
      <c r="D845" t="s">
        <v>975</v>
      </c>
      <c r="E845" t="s">
        <v>844</v>
      </c>
      <c r="F845" t="s">
        <v>910</v>
      </c>
      <c r="G845" t="s">
        <v>845</v>
      </c>
      <c r="H845" t="s">
        <v>977</v>
      </c>
      <c r="I845">
        <v>0</v>
      </c>
      <c r="J845">
        <v>0</v>
      </c>
      <c r="K845">
        <v>0</v>
      </c>
    </row>
    <row r="846" spans="1:11" x14ac:dyDescent="0.3">
      <c r="A846" t="s">
        <v>2329</v>
      </c>
      <c r="B846" t="s">
        <v>949</v>
      </c>
      <c r="C846" t="s">
        <v>1005</v>
      </c>
      <c r="D846" t="s">
        <v>1005</v>
      </c>
      <c r="E846" t="s">
        <v>844</v>
      </c>
      <c r="F846" t="s">
        <v>910</v>
      </c>
      <c r="G846" t="s">
        <v>845</v>
      </c>
      <c r="H846" t="s">
        <v>1007</v>
      </c>
      <c r="I846">
        <v>0</v>
      </c>
      <c r="J846">
        <v>0</v>
      </c>
      <c r="K846">
        <v>0</v>
      </c>
    </row>
    <row r="847" spans="1:11" x14ac:dyDescent="0.3">
      <c r="A847" t="s">
        <v>2331</v>
      </c>
      <c r="B847" t="s">
        <v>101</v>
      </c>
      <c r="C847" t="s">
        <v>101</v>
      </c>
      <c r="D847" t="s">
        <v>813</v>
      </c>
      <c r="E847" t="s">
        <v>954</v>
      </c>
      <c r="F847" t="s">
        <v>1066</v>
      </c>
      <c r="G847" t="s">
        <v>910</v>
      </c>
      <c r="H847" t="s">
        <v>1067</v>
      </c>
      <c r="I847">
        <v>0</v>
      </c>
      <c r="J847">
        <v>0</v>
      </c>
      <c r="K847">
        <v>0</v>
      </c>
    </row>
    <row r="848" spans="1:11" x14ac:dyDescent="0.3">
      <c r="A848" t="s">
        <v>2332</v>
      </c>
      <c r="B848" t="s">
        <v>101</v>
      </c>
      <c r="C848" t="s">
        <v>101</v>
      </c>
      <c r="D848" t="s">
        <v>816</v>
      </c>
      <c r="E848" t="s">
        <v>954</v>
      </c>
      <c r="F848" t="s">
        <v>1078</v>
      </c>
      <c r="G848" t="s">
        <v>910</v>
      </c>
      <c r="H848" t="s">
        <v>1447</v>
      </c>
      <c r="I848">
        <v>0</v>
      </c>
      <c r="J848">
        <v>0</v>
      </c>
      <c r="K848">
        <v>0</v>
      </c>
    </row>
    <row r="849" spans="1:11" x14ac:dyDescent="0.3">
      <c r="A849" t="s">
        <v>2333</v>
      </c>
      <c r="B849" t="s">
        <v>101</v>
      </c>
      <c r="C849" t="s">
        <v>101</v>
      </c>
      <c r="D849" t="s">
        <v>816</v>
      </c>
      <c r="E849" t="s">
        <v>954</v>
      </c>
      <c r="F849" t="s">
        <v>1078</v>
      </c>
      <c r="G849" t="s">
        <v>910</v>
      </c>
      <c r="H849" t="s">
        <v>1079</v>
      </c>
      <c r="I849">
        <v>0</v>
      </c>
      <c r="J849">
        <v>0</v>
      </c>
      <c r="K849">
        <v>0</v>
      </c>
    </row>
    <row r="850" spans="1:11" x14ac:dyDescent="0.3">
      <c r="A850" t="s">
        <v>2334</v>
      </c>
      <c r="B850" t="s">
        <v>101</v>
      </c>
      <c r="C850" t="s">
        <v>101</v>
      </c>
      <c r="D850" t="s">
        <v>816</v>
      </c>
      <c r="E850" t="s">
        <v>954</v>
      </c>
      <c r="F850" t="s">
        <v>1078</v>
      </c>
      <c r="G850" t="s">
        <v>910</v>
      </c>
      <c r="H850" t="s">
        <v>1785</v>
      </c>
      <c r="I850">
        <v>0</v>
      </c>
      <c r="J850">
        <v>0</v>
      </c>
      <c r="K850">
        <v>0</v>
      </c>
    </row>
    <row r="851" spans="1:11" x14ac:dyDescent="0.3">
      <c r="A851" t="s">
        <v>2335</v>
      </c>
      <c r="B851" t="s">
        <v>101</v>
      </c>
      <c r="C851" t="s">
        <v>101</v>
      </c>
      <c r="D851" t="s">
        <v>816</v>
      </c>
      <c r="E851" t="s">
        <v>954</v>
      </c>
      <c r="F851" t="s">
        <v>1078</v>
      </c>
      <c r="G851" t="s">
        <v>910</v>
      </c>
      <c r="H851" t="s">
        <v>1600</v>
      </c>
      <c r="I851">
        <v>0</v>
      </c>
      <c r="J851">
        <v>0</v>
      </c>
      <c r="K851">
        <v>0</v>
      </c>
    </row>
    <row r="852" spans="1:11" x14ac:dyDescent="0.3">
      <c r="A852" t="s">
        <v>2336</v>
      </c>
      <c r="B852" t="s">
        <v>100</v>
      </c>
      <c r="C852" t="s">
        <v>821</v>
      </c>
      <c r="D852" t="s">
        <v>883</v>
      </c>
      <c r="E852" t="s">
        <v>844</v>
      </c>
      <c r="F852" t="s">
        <v>910</v>
      </c>
      <c r="G852" t="s">
        <v>845</v>
      </c>
      <c r="H852" t="s">
        <v>883</v>
      </c>
      <c r="I852">
        <v>0</v>
      </c>
      <c r="J852">
        <v>0</v>
      </c>
      <c r="K852">
        <v>0</v>
      </c>
    </row>
    <row r="853" spans="1:11" x14ac:dyDescent="0.3">
      <c r="A853" t="s">
        <v>2337</v>
      </c>
      <c r="B853" t="s">
        <v>100</v>
      </c>
      <c r="C853" t="s">
        <v>825</v>
      </c>
      <c r="D853" t="s">
        <v>825</v>
      </c>
      <c r="E853" t="s">
        <v>954</v>
      </c>
      <c r="F853" t="s">
        <v>1078</v>
      </c>
      <c r="G853" t="s">
        <v>910</v>
      </c>
      <c r="H853" t="s">
        <v>2104</v>
      </c>
      <c r="I853">
        <v>6049.45</v>
      </c>
      <c r="J853">
        <v>0</v>
      </c>
      <c r="K853">
        <v>6049.45</v>
      </c>
    </row>
    <row r="854" spans="1:11" x14ac:dyDescent="0.3">
      <c r="A854" t="s">
        <v>2338</v>
      </c>
      <c r="B854" t="s">
        <v>100</v>
      </c>
      <c r="C854" t="s">
        <v>825</v>
      </c>
      <c r="D854" t="s">
        <v>825</v>
      </c>
      <c r="E854" t="s">
        <v>954</v>
      </c>
      <c r="F854" t="s">
        <v>1078</v>
      </c>
      <c r="G854" t="s">
        <v>1435</v>
      </c>
      <c r="H854" t="s">
        <v>2339</v>
      </c>
      <c r="I854">
        <v>4032.96</v>
      </c>
      <c r="J854">
        <v>0</v>
      </c>
      <c r="K854">
        <v>4032.96</v>
      </c>
    </row>
    <row r="855" spans="1:11" x14ac:dyDescent="0.3">
      <c r="A855" t="s">
        <v>2340</v>
      </c>
      <c r="B855" t="s">
        <v>100</v>
      </c>
      <c r="C855" t="s">
        <v>825</v>
      </c>
      <c r="D855" t="s">
        <v>825</v>
      </c>
      <c r="E855" t="s">
        <v>954</v>
      </c>
      <c r="F855" t="s">
        <v>1078</v>
      </c>
      <c r="G855" t="s">
        <v>910</v>
      </c>
      <c r="H855" t="s">
        <v>1380</v>
      </c>
      <c r="I855">
        <v>6049.45</v>
      </c>
      <c r="J855">
        <v>0</v>
      </c>
      <c r="K855">
        <v>6049.45</v>
      </c>
    </row>
    <row r="856" spans="1:11" x14ac:dyDescent="0.3">
      <c r="A856" t="s">
        <v>2341</v>
      </c>
      <c r="B856" t="s">
        <v>100</v>
      </c>
      <c r="C856" t="s">
        <v>825</v>
      </c>
      <c r="D856" t="s">
        <v>825</v>
      </c>
      <c r="E856" t="s">
        <v>954</v>
      </c>
      <c r="F856" t="s">
        <v>1078</v>
      </c>
      <c r="G856" t="s">
        <v>910</v>
      </c>
      <c r="H856" t="s">
        <v>1382</v>
      </c>
      <c r="I856">
        <v>6049.45</v>
      </c>
      <c r="J856">
        <v>0</v>
      </c>
      <c r="K856">
        <v>6049.45</v>
      </c>
    </row>
    <row r="857" spans="1:11" x14ac:dyDescent="0.3">
      <c r="A857" t="s">
        <v>2343</v>
      </c>
      <c r="B857" t="s">
        <v>841</v>
      </c>
      <c r="C857" t="s">
        <v>843</v>
      </c>
      <c r="D857" t="s">
        <v>842</v>
      </c>
      <c r="E857" t="s">
        <v>844</v>
      </c>
      <c r="F857" t="s">
        <v>910</v>
      </c>
      <c r="G857" t="s">
        <v>845</v>
      </c>
      <c r="H857" t="s">
        <v>847</v>
      </c>
      <c r="I857">
        <v>0</v>
      </c>
      <c r="J857">
        <v>0</v>
      </c>
      <c r="K857">
        <v>0</v>
      </c>
    </row>
    <row r="858" spans="1:11" x14ac:dyDescent="0.3">
      <c r="A858" t="s">
        <v>2346</v>
      </c>
      <c r="B858" t="s">
        <v>841</v>
      </c>
      <c r="C858" t="s">
        <v>843</v>
      </c>
      <c r="D858" t="s">
        <v>842</v>
      </c>
      <c r="E858" t="s">
        <v>844</v>
      </c>
      <c r="F858" t="s">
        <v>910</v>
      </c>
      <c r="G858" t="s">
        <v>845</v>
      </c>
      <c r="H858" t="s">
        <v>850</v>
      </c>
      <c r="I858">
        <v>0</v>
      </c>
      <c r="J858">
        <v>0</v>
      </c>
      <c r="K858">
        <v>0</v>
      </c>
    </row>
    <row r="859" spans="1:11" x14ac:dyDescent="0.3">
      <c r="A859" t="s">
        <v>2348</v>
      </c>
      <c r="B859" t="s">
        <v>841</v>
      </c>
      <c r="C859" t="s">
        <v>843</v>
      </c>
      <c r="D859" t="s">
        <v>862</v>
      </c>
      <c r="E859" t="s">
        <v>844</v>
      </c>
      <c r="F859" t="s">
        <v>910</v>
      </c>
      <c r="G859" t="s">
        <v>845</v>
      </c>
      <c r="H859" t="s">
        <v>862</v>
      </c>
      <c r="I859">
        <v>0</v>
      </c>
      <c r="J859">
        <v>0</v>
      </c>
      <c r="K859">
        <v>0</v>
      </c>
    </row>
    <row r="860" spans="1:11" x14ac:dyDescent="0.3">
      <c r="A860" t="s">
        <v>2350</v>
      </c>
      <c r="B860" t="s">
        <v>907</v>
      </c>
      <c r="C860" t="s">
        <v>909</v>
      </c>
      <c r="D860" t="s">
        <v>908</v>
      </c>
      <c r="E860" t="s">
        <v>844</v>
      </c>
      <c r="F860" t="s">
        <v>910</v>
      </c>
      <c r="G860" t="s">
        <v>845</v>
      </c>
      <c r="H860" t="s">
        <v>908</v>
      </c>
      <c r="I860">
        <v>0</v>
      </c>
      <c r="J860">
        <v>0</v>
      </c>
      <c r="K860">
        <v>0</v>
      </c>
    </row>
    <row r="861" spans="1:11" x14ac:dyDescent="0.3">
      <c r="A861" t="s">
        <v>2352</v>
      </c>
      <c r="B861" t="s">
        <v>949</v>
      </c>
      <c r="C861" t="s">
        <v>950</v>
      </c>
      <c r="D861" t="s">
        <v>950</v>
      </c>
      <c r="E861" t="s">
        <v>844</v>
      </c>
      <c r="F861" t="s">
        <v>910</v>
      </c>
      <c r="G861" t="s">
        <v>845</v>
      </c>
      <c r="H861" t="s">
        <v>802</v>
      </c>
      <c r="I861">
        <v>0</v>
      </c>
      <c r="J861">
        <v>0</v>
      </c>
      <c r="K861">
        <v>0</v>
      </c>
    </row>
    <row r="862" spans="1:11" x14ac:dyDescent="0.3">
      <c r="A862" t="s">
        <v>2354</v>
      </c>
      <c r="B862" t="s">
        <v>101</v>
      </c>
      <c r="C862" t="s">
        <v>101</v>
      </c>
      <c r="D862" t="s">
        <v>809</v>
      </c>
      <c r="E862" t="s">
        <v>954</v>
      </c>
      <c r="F862" t="s">
        <v>960</v>
      </c>
      <c r="G862" t="s">
        <v>910</v>
      </c>
      <c r="H862" t="s">
        <v>961</v>
      </c>
      <c r="I862">
        <v>0</v>
      </c>
      <c r="J862">
        <v>0</v>
      </c>
      <c r="K862">
        <v>0</v>
      </c>
    </row>
    <row r="863" spans="1:11" x14ac:dyDescent="0.3">
      <c r="A863" t="s">
        <v>2355</v>
      </c>
      <c r="B863" t="s">
        <v>949</v>
      </c>
      <c r="C863" t="s">
        <v>975</v>
      </c>
      <c r="D863" t="s">
        <v>975</v>
      </c>
      <c r="E863" t="s">
        <v>844</v>
      </c>
      <c r="F863" t="s">
        <v>910</v>
      </c>
      <c r="G863" t="s">
        <v>845</v>
      </c>
      <c r="H863" t="s">
        <v>977</v>
      </c>
      <c r="I863">
        <v>0</v>
      </c>
      <c r="J863">
        <v>0</v>
      </c>
      <c r="K863">
        <v>0</v>
      </c>
    </row>
    <row r="864" spans="1:11" x14ac:dyDescent="0.3">
      <c r="A864" t="s">
        <v>2357</v>
      </c>
      <c r="B864" t="s">
        <v>949</v>
      </c>
      <c r="C864" t="s">
        <v>1005</v>
      </c>
      <c r="D864" t="s">
        <v>1005</v>
      </c>
      <c r="E864" t="s">
        <v>844</v>
      </c>
      <c r="F864" t="s">
        <v>910</v>
      </c>
      <c r="G864" t="s">
        <v>845</v>
      </c>
      <c r="H864" t="s">
        <v>1007</v>
      </c>
      <c r="I864">
        <v>0</v>
      </c>
      <c r="J864">
        <v>0</v>
      </c>
      <c r="K864">
        <v>0</v>
      </c>
    </row>
    <row r="865" spans="1:11" x14ac:dyDescent="0.3">
      <c r="A865" t="s">
        <v>2359</v>
      </c>
      <c r="B865" t="s">
        <v>101</v>
      </c>
      <c r="C865" t="s">
        <v>101</v>
      </c>
      <c r="D865" t="s">
        <v>816</v>
      </c>
      <c r="E865" t="s">
        <v>954</v>
      </c>
      <c r="F865" t="s">
        <v>1078</v>
      </c>
      <c r="G865" t="s">
        <v>910</v>
      </c>
      <c r="H865" t="s">
        <v>1083</v>
      </c>
      <c r="I865">
        <v>0</v>
      </c>
      <c r="J865">
        <v>0</v>
      </c>
      <c r="K865">
        <v>0</v>
      </c>
    </row>
    <row r="866" spans="1:11" x14ac:dyDescent="0.3">
      <c r="A866" t="s">
        <v>2360</v>
      </c>
      <c r="B866" t="s">
        <v>100</v>
      </c>
      <c r="C866" t="s">
        <v>825</v>
      </c>
      <c r="D866" t="s">
        <v>825</v>
      </c>
      <c r="E866" t="s">
        <v>954</v>
      </c>
      <c r="F866" t="s">
        <v>1078</v>
      </c>
      <c r="G866" t="s">
        <v>910</v>
      </c>
      <c r="H866" t="s">
        <v>1380</v>
      </c>
      <c r="I866">
        <v>0</v>
      </c>
      <c r="J866">
        <v>0</v>
      </c>
      <c r="K866">
        <v>0</v>
      </c>
    </row>
    <row r="867" spans="1:11" x14ac:dyDescent="0.3">
      <c r="A867" t="s">
        <v>2361</v>
      </c>
      <c r="B867" t="s">
        <v>100</v>
      </c>
      <c r="C867" t="s">
        <v>825</v>
      </c>
      <c r="D867" t="s">
        <v>825</v>
      </c>
      <c r="E867" t="s">
        <v>954</v>
      </c>
      <c r="F867" t="s">
        <v>1078</v>
      </c>
      <c r="G867" t="s">
        <v>910</v>
      </c>
      <c r="H867" t="s">
        <v>1382</v>
      </c>
      <c r="I867">
        <v>0</v>
      </c>
      <c r="J867">
        <v>0</v>
      </c>
      <c r="K867">
        <v>0</v>
      </c>
    </row>
    <row r="868" spans="1:11" x14ac:dyDescent="0.3">
      <c r="A868" t="s">
        <v>2362</v>
      </c>
      <c r="B868" t="s">
        <v>100</v>
      </c>
      <c r="C868" t="s">
        <v>1389</v>
      </c>
      <c r="D868" t="s">
        <v>1390</v>
      </c>
      <c r="E868" t="s">
        <v>844</v>
      </c>
      <c r="F868" t="s">
        <v>910</v>
      </c>
      <c r="G868" t="s">
        <v>845</v>
      </c>
      <c r="H868" t="s">
        <v>1697</v>
      </c>
      <c r="I868">
        <v>0</v>
      </c>
      <c r="J868">
        <v>0</v>
      </c>
      <c r="K868">
        <v>0</v>
      </c>
    </row>
    <row r="869" spans="1:11" x14ac:dyDescent="0.3">
      <c r="A869" t="s">
        <v>2363</v>
      </c>
      <c r="B869" t="s">
        <v>100</v>
      </c>
      <c r="C869" t="s">
        <v>1389</v>
      </c>
      <c r="D869" t="s">
        <v>1390</v>
      </c>
      <c r="E869" t="s">
        <v>844</v>
      </c>
      <c r="F869" t="s">
        <v>910</v>
      </c>
      <c r="G869" t="s">
        <v>845</v>
      </c>
      <c r="H869" t="s">
        <v>1876</v>
      </c>
      <c r="I869">
        <v>0</v>
      </c>
      <c r="J869">
        <v>0</v>
      </c>
      <c r="K869">
        <v>0</v>
      </c>
    </row>
    <row r="870" spans="1:11" x14ac:dyDescent="0.3">
      <c r="A870" t="s">
        <v>2365</v>
      </c>
      <c r="B870" t="s">
        <v>841</v>
      </c>
      <c r="C870" t="s">
        <v>843</v>
      </c>
      <c r="D870" t="s">
        <v>842</v>
      </c>
      <c r="E870" t="s">
        <v>2367</v>
      </c>
      <c r="F870" t="s">
        <v>845</v>
      </c>
      <c r="G870" t="s">
        <v>845</v>
      </c>
      <c r="H870" t="s">
        <v>2369</v>
      </c>
      <c r="I870">
        <v>0</v>
      </c>
      <c r="J870">
        <v>-1400817.65</v>
      </c>
      <c r="K870">
        <v>-1400817.65</v>
      </c>
    </row>
    <row r="871" spans="1:11" x14ac:dyDescent="0.3">
      <c r="A871" t="s">
        <v>2370</v>
      </c>
      <c r="B871" t="s">
        <v>841</v>
      </c>
      <c r="C871" t="s">
        <v>843</v>
      </c>
      <c r="D871" t="s">
        <v>842</v>
      </c>
      <c r="E871" t="s">
        <v>2367</v>
      </c>
      <c r="F871" t="s">
        <v>845</v>
      </c>
      <c r="G871" t="s">
        <v>845</v>
      </c>
      <c r="H871" t="s">
        <v>2372</v>
      </c>
      <c r="I871">
        <v>690567.2</v>
      </c>
      <c r="J871">
        <v>0</v>
      </c>
      <c r="K871">
        <v>690567.2</v>
      </c>
    </row>
    <row r="872" spans="1:11" x14ac:dyDescent="0.3">
      <c r="A872" t="s">
        <v>2373</v>
      </c>
      <c r="B872" t="s">
        <v>841</v>
      </c>
      <c r="C872" t="s">
        <v>843</v>
      </c>
      <c r="D872" t="s">
        <v>842</v>
      </c>
      <c r="E872" t="s">
        <v>2367</v>
      </c>
      <c r="F872" t="s">
        <v>845</v>
      </c>
      <c r="G872" t="s">
        <v>845</v>
      </c>
      <c r="H872" t="s">
        <v>2375</v>
      </c>
      <c r="I872">
        <v>0</v>
      </c>
      <c r="J872">
        <v>0</v>
      </c>
      <c r="K872">
        <v>0</v>
      </c>
    </row>
    <row r="873" spans="1:11" x14ac:dyDescent="0.3">
      <c r="A873" t="s">
        <v>2376</v>
      </c>
      <c r="B873" t="s">
        <v>841</v>
      </c>
      <c r="C873" t="s">
        <v>843</v>
      </c>
      <c r="D873" t="s">
        <v>842</v>
      </c>
      <c r="E873" t="s">
        <v>2367</v>
      </c>
      <c r="F873" t="s">
        <v>845</v>
      </c>
      <c r="G873" t="s">
        <v>845</v>
      </c>
      <c r="H873" t="s">
        <v>2378</v>
      </c>
      <c r="I873">
        <v>712310.03</v>
      </c>
      <c r="J873">
        <v>0</v>
      </c>
      <c r="K873">
        <v>712310.03</v>
      </c>
    </row>
    <row r="874" spans="1:11" x14ac:dyDescent="0.3">
      <c r="A874" t="s">
        <v>2379</v>
      </c>
      <c r="B874" t="s">
        <v>841</v>
      </c>
      <c r="C874" t="s">
        <v>843</v>
      </c>
      <c r="D874" t="s">
        <v>842</v>
      </c>
      <c r="E874" t="s">
        <v>2367</v>
      </c>
      <c r="F874" t="s">
        <v>845</v>
      </c>
      <c r="G874" t="s">
        <v>845</v>
      </c>
      <c r="H874" t="s">
        <v>2381</v>
      </c>
      <c r="I874">
        <v>0</v>
      </c>
      <c r="J874">
        <v>0</v>
      </c>
      <c r="K874">
        <v>0</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96800FEE0C8E1B4E82F26205E60F8F1E" ma:contentTypeVersion="16" ma:contentTypeDescription="Create a new document." ma:contentTypeScope="" ma:versionID="60b01e4c4047dfae44e7ad9ed6efc513">
  <xsd:schema xmlns:xsd="http://www.w3.org/2001/XMLSchema" xmlns:xs="http://www.w3.org/2001/XMLSchema" xmlns:p="http://schemas.microsoft.com/office/2006/metadata/properties" xmlns:ns2="18eced88-64bb-4cfe-a39e-50a0d2f5d6e4" xmlns:ns3="355f00ec-1467-4270-a6c7-ff68b39c71ca" targetNamespace="http://schemas.microsoft.com/office/2006/metadata/properties" ma:root="true" ma:fieldsID="0abc26e76b302f91524f0b259bcba9e3" ns2:_="" ns3:_="">
    <xsd:import namespace="18eced88-64bb-4cfe-a39e-50a0d2f5d6e4"/>
    <xsd:import namespace="355f00ec-1467-4270-a6c7-ff68b39c71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ced88-64bb-4cfe-a39e-50a0d2f5d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9b28408-b7fc-43f5-aa88-662c4cf496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5f00ec-1467-4270-a6c7-ff68b39c71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f7d3cbf-edb9-43d3-a46b-acaacc3fdd76}" ma:internalName="TaxCatchAll" ma:showField="CatchAllData" ma:web="355f00ec-1467-4270-a6c7-ff68b39c71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55f00ec-1467-4270-a6c7-ff68b39c71ca" xsi:nil="true"/>
    <lcf76f155ced4ddcb4097134ff3c332f xmlns="18eced88-64bb-4cfe-a39e-50a0d2f5d6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C4460D-27B6-4F35-A880-1858C884DB63}">
  <ds:schemaRefs>
    <ds:schemaRef ds:uri="http://schemas.microsoft.com/DataMashup"/>
  </ds:schemaRefs>
</ds:datastoreItem>
</file>

<file path=customXml/itemProps2.xml><?xml version="1.0" encoding="utf-8"?>
<ds:datastoreItem xmlns:ds="http://schemas.openxmlformats.org/officeDocument/2006/customXml" ds:itemID="{471F62EE-F0AC-4C4D-90FC-5AF700656656}"/>
</file>

<file path=customXml/itemProps3.xml><?xml version="1.0" encoding="utf-8"?>
<ds:datastoreItem xmlns:ds="http://schemas.openxmlformats.org/officeDocument/2006/customXml" ds:itemID="{AAD2CBBB-6593-4F86-933D-E4755F8441E6}">
  <ds:schemaRefs>
    <ds:schemaRef ds:uri="http://schemas.microsoft.com/sharepoint/v3/contenttype/forms"/>
  </ds:schemaRefs>
</ds:datastoreItem>
</file>

<file path=customXml/itemProps4.xml><?xml version="1.0" encoding="utf-8"?>
<ds:datastoreItem xmlns:ds="http://schemas.openxmlformats.org/officeDocument/2006/customXml" ds:itemID="{9659F8BD-425A-459A-AEDA-D8AB4B1D198F}">
  <ds:schemaRefs>
    <ds:schemaRef ds:uri="http://schemas.microsoft.com/office/2006/metadata/properties"/>
    <ds:schemaRef ds:uri="http://schemas.microsoft.com/office/infopath/2007/PartnerControls"/>
    <ds:schemaRef ds:uri="355f00ec-1467-4270-a6c7-ff68b39c71ca"/>
    <ds:schemaRef ds:uri="18eced88-64bb-4cfe-a39e-50a0d2f5d6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Amended_061521</vt:lpstr>
      <vt:lpstr>Changes to adopted</vt:lpstr>
      <vt:lpstr>Sheet1</vt:lpstr>
      <vt:lpstr>DATA_tbl</vt:lpstr>
      <vt:lpstr>YTD_June 7</vt:lpstr>
      <vt:lpstr>Fund summaries</vt:lpstr>
      <vt:lpstr>Budget resolution</vt:lpstr>
      <vt:lpstr>FundBalances_tbl</vt:lpstr>
      <vt:lpstr>Balance_tbl</vt:lpstr>
      <vt:lpstr>Transfer_1</vt:lpstr>
      <vt:lpstr>Transfer_2</vt:lpstr>
      <vt:lpstr>Msg_p</vt:lpstr>
      <vt:lpstr>MsgData_mi</vt:lpstr>
      <vt:lpstr>Resource summaries</vt:lpstr>
      <vt:lpstr>Requirement summaries</vt:lpstr>
      <vt:lpstr>Graphs</vt:lpstr>
      <vt:lpstr>CalcPctYr_mi</vt:lpstr>
      <vt:lpstr>Summary_tbl</vt:lpstr>
      <vt:lpstr>ForecastSummary_tbl</vt:lpstr>
      <vt:lpstr>PropertyTax_mi</vt:lpstr>
      <vt:lpstr>CostCtrNames_lst</vt:lpstr>
      <vt:lpstr>TrlBalance_tbl</vt:lpstr>
      <vt:lpstr>'Budget resolution'!Extract</vt:lpstr>
      <vt:lpstr>lst_Funds</vt:lpstr>
      <vt:lpstr>'Budget resolution'!Print_Area</vt:lpstr>
      <vt:lpstr>'Fund summaries'!Print_Area</vt:lpstr>
      <vt:lpstr>Transfer_1!Print_Area</vt:lpstr>
      <vt:lpstr>var_PctYr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Caudle</dc:creator>
  <cp:keywords/>
  <dc:description/>
  <cp:lastModifiedBy>Jeremy  Caudle</cp:lastModifiedBy>
  <cp:revision/>
  <cp:lastPrinted>2021-06-10T21:38:43Z</cp:lastPrinted>
  <dcterms:created xsi:type="dcterms:W3CDTF">2021-03-10T20:05:54Z</dcterms:created>
  <dcterms:modified xsi:type="dcterms:W3CDTF">2023-04-08T19:50:14Z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0x01010096800FEE0C8E1B4E82F26205E60F8F1E</vt:lpwstr>
  </property>
  <property fmtid="{D5CDD505-2E9C-101B-9397-08002B2CF9AE}" pid="3" name="MediaServiceImageTags">
    <vt:lpwstr/>
  </property>
</Properties>
</file>